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4823A47-9BDB-463E-9F20-2BCAFCA1E80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epo Output" sheetId="1" r:id="rId1"/>
    <sheet name="v1.4 - MC1.19" sheetId="2" r:id="rId2"/>
    <sheet name="v1.3 - MC1.18" sheetId="3" r:id="rId3"/>
    <sheet name="v1.2 - MC1.17 release" sheetId="4" r:id="rId4"/>
    <sheet name="v1.1 - MC1.17-merge" sheetId="5" r:id="rId5"/>
    <sheet name="v1.0 - MC1.16" sheetId="6" r:id="rId6"/>
    <sheet name="1.17-no-separator" sheetId="7" r:id="rId7"/>
  </sheets>
  <definedNames>
    <definedName name="_xlnm._FilterDatabase" localSheetId="5" hidden="1">'v1.0 - MC1.16'!$A$1:$B$949</definedName>
    <definedName name="_xlnm._FilterDatabase" localSheetId="4" hidden="1">'v1.1 - MC1.17-merge'!$A$1:$B$2947</definedName>
    <definedName name="_xlnm._FilterDatabase" localSheetId="3" hidden="1">'v1.2 - MC1.17 release'!$A$1:$B$2947</definedName>
    <definedName name="_xlnm._FilterDatabase" localSheetId="2" hidden="1">'v1.3 - MC1.18'!$A$1:$B$1261</definedName>
    <definedName name="_xlnm._FilterDatabase" localSheetId="1" hidden="1">'v1.4 - MC1.19'!$A$1:$B$2337</definedName>
    <definedName name="Z_07968724_66AB_48FD_A932_7F2DD657F8F1_.wvu.FilterData" localSheetId="0" hidden="1">'Repo Output'!$A$1:$A$2336</definedName>
  </definedNames>
  <calcPr calcId="191029"/>
  <customWorkbookViews>
    <customWorkbookView name="Filter 1" guid="{07968724-66AB-48FD-A932-7F2DD657F8F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47" i="6" l="1"/>
  <c r="B942" i="6"/>
  <c r="B941" i="6"/>
  <c r="B938" i="6"/>
  <c r="B937" i="6"/>
  <c r="B936" i="6"/>
  <c r="B935" i="6"/>
  <c r="B934" i="6"/>
  <c r="B931" i="6"/>
  <c r="B930" i="6"/>
  <c r="B929" i="6"/>
  <c r="B928" i="6"/>
  <c r="B927" i="6"/>
  <c r="B920" i="6"/>
  <c r="B910" i="6" s="1"/>
  <c r="B919" i="6"/>
  <c r="B915" i="6" s="1"/>
  <c r="B916" i="6"/>
  <c r="B913" i="6"/>
  <c r="B912" i="6"/>
  <c r="B911" i="6" s="1"/>
  <c r="B907" i="6"/>
  <c r="B894" i="6"/>
  <c r="B891" i="6"/>
  <c r="B890" i="6"/>
  <c r="B889" i="6"/>
  <c r="B886" i="6"/>
  <c r="B873" i="6"/>
  <c r="B875" i="6" s="1"/>
  <c r="B871" i="6"/>
  <c r="B870" i="6"/>
  <c r="B854" i="6"/>
  <c r="B195" i="6" s="1"/>
  <c r="B848" i="6"/>
  <c r="B845" i="6"/>
  <c r="B844" i="6"/>
  <c r="B839" i="6"/>
  <c r="B663" i="6" s="1"/>
  <c r="B132" i="6" s="1"/>
  <c r="B837" i="6"/>
  <c r="B833" i="6"/>
  <c r="B831" i="6"/>
  <c r="B830" i="6"/>
  <c r="B829" i="6"/>
  <c r="B827" i="6"/>
  <c r="B824" i="6"/>
  <c r="B821" i="6"/>
  <c r="B808" i="6"/>
  <c r="B807" i="6"/>
  <c r="B838" i="6" s="1"/>
  <c r="B802" i="6"/>
  <c r="B800" i="6"/>
  <c r="B797" i="6"/>
  <c r="B796" i="6"/>
  <c r="B794" i="6"/>
  <c r="B791" i="6"/>
  <c r="B786" i="6"/>
  <c r="B782" i="6"/>
  <c r="B781" i="6"/>
  <c r="B770" i="6"/>
  <c r="B769" i="6"/>
  <c r="B768" i="6"/>
  <c r="B766" i="6"/>
  <c r="B751" i="6"/>
  <c r="B792" i="6" s="1"/>
  <c r="B881" i="6" s="1"/>
  <c r="B750" i="6"/>
  <c r="B747" i="6"/>
  <c r="B744" i="6"/>
  <c r="B742" i="6"/>
  <c r="B321" i="6" s="1"/>
  <c r="B740" i="6"/>
  <c r="B735" i="6"/>
  <c r="B731" i="6"/>
  <c r="B729" i="6"/>
  <c r="B169" i="6" s="1"/>
  <c r="B949" i="6" s="1"/>
  <c r="B728" i="6"/>
  <c r="B721" i="6"/>
  <c r="B720" i="6"/>
  <c r="B719" i="6"/>
  <c r="B147" i="6" s="1"/>
  <c r="B718" i="6"/>
  <c r="B714" i="6"/>
  <c r="B712" i="6"/>
  <c r="B711" i="6" s="1"/>
  <c r="B710" i="6"/>
  <c r="B709" i="6"/>
  <c r="B695" i="6"/>
  <c r="B692" i="6"/>
  <c r="B687" i="6"/>
  <c r="B686" i="6"/>
  <c r="B685" i="6"/>
  <c r="B684" i="6"/>
  <c r="B683" i="6"/>
  <c r="B682" i="6"/>
  <c r="B675" i="6"/>
  <c r="B666" i="6" s="1"/>
  <c r="B669" i="6"/>
  <c r="B668" i="6"/>
  <c r="B667" i="6" s="1"/>
  <c r="B664" i="6"/>
  <c r="B661" i="6"/>
  <c r="B659" i="6"/>
  <c r="B658" i="6"/>
  <c r="B657" i="6"/>
  <c r="B652" i="6"/>
  <c r="B651" i="6"/>
  <c r="B646" i="6"/>
  <c r="B676" i="6" s="1"/>
  <c r="B643" i="6"/>
  <c r="B645" i="6" s="1"/>
  <c r="B625" i="6"/>
  <c r="B622" i="6"/>
  <c r="B613" i="6"/>
  <c r="B607" i="6"/>
  <c r="B603" i="6"/>
  <c r="B600" i="6"/>
  <c r="B597" i="6"/>
  <c r="B590" i="6"/>
  <c r="B589" i="6" s="1"/>
  <c r="B588" i="6" s="1"/>
  <c r="B587" i="6"/>
  <c r="B585" i="6"/>
  <c r="B581" i="6"/>
  <c r="B128" i="6" s="1"/>
  <c r="B580" i="6"/>
  <c r="B576" i="6"/>
  <c r="B574" i="6"/>
  <c r="B565" i="6"/>
  <c r="B948" i="6" s="1"/>
  <c r="B543" i="6"/>
  <c r="B716" i="6" s="1"/>
  <c r="B717" i="6" s="1"/>
  <c r="B534" i="6"/>
  <c r="B533" i="6"/>
  <c r="B525" i="6"/>
  <c r="B508" i="6"/>
  <c r="B507" i="6" s="1"/>
  <c r="B506" i="6" s="1"/>
  <c r="B505" i="6"/>
  <c r="B504" i="6"/>
  <c r="B500" i="6" s="1"/>
  <c r="B501" i="6"/>
  <c r="B496" i="6"/>
  <c r="B490" i="6"/>
  <c r="B489" i="6"/>
  <c r="B480" i="6" s="1"/>
  <c r="B488" i="6"/>
  <c r="B484" i="6" s="1"/>
  <c r="B485" i="6"/>
  <c r="B473" i="6"/>
  <c r="B472" i="6"/>
  <c r="B471" i="6"/>
  <c r="B470" i="6"/>
  <c r="B469" i="6"/>
  <c r="B465" i="6"/>
  <c r="B462" i="6"/>
  <c r="B461" i="6"/>
  <c r="B457" i="6" s="1"/>
  <c r="B459" i="6"/>
  <c r="B460" i="6" s="1"/>
  <c r="B458" i="6"/>
  <c r="B453" i="6"/>
  <c r="B448" i="6"/>
  <c r="B447" i="6"/>
  <c r="B446" i="6"/>
  <c r="B445" i="6"/>
  <c r="B444" i="6"/>
  <c r="B842" i="6" s="1"/>
  <c r="B442" i="6"/>
  <c r="B440" i="6"/>
  <c r="B439" i="6"/>
  <c r="B438" i="6" s="1"/>
  <c r="B436" i="6"/>
  <c r="B434" i="6"/>
  <c r="B834" i="6" s="1"/>
  <c r="B433" i="6"/>
  <c r="B430" i="6"/>
  <c r="B429" i="6"/>
  <c r="B428" i="6"/>
  <c r="B427" i="6"/>
  <c r="B421" i="6" s="1"/>
  <c r="B424" i="6"/>
  <c r="B423" i="6"/>
  <c r="B422" i="6"/>
  <c r="B420" i="6"/>
  <c r="B417" i="6"/>
  <c r="B409" i="6"/>
  <c r="B407" i="6" s="1"/>
  <c r="B403" i="6"/>
  <c r="B402" i="6"/>
  <c r="B401" i="6"/>
  <c r="B400" i="6"/>
  <c r="B24" i="6" s="1"/>
  <c r="B381" i="6"/>
  <c r="B377" i="6"/>
  <c r="B373" i="6"/>
  <c r="B364" i="6" s="1"/>
  <c r="B372" i="6"/>
  <c r="B371" i="6"/>
  <c r="B370" i="6"/>
  <c r="B369" i="6"/>
  <c r="B368" i="6"/>
  <c r="B367" i="6"/>
  <c r="B366" i="6" s="1"/>
  <c r="B365" i="6" s="1"/>
  <c r="B362" i="6"/>
  <c r="B353" i="6" s="1"/>
  <c r="B361" i="6"/>
  <c r="B357" i="6" s="1"/>
  <c r="B359" i="6"/>
  <c r="B360" i="6" s="1"/>
  <c r="B358" i="6"/>
  <c r="B343" i="6"/>
  <c r="B342" i="6" s="1"/>
  <c r="B338" i="6"/>
  <c r="B326" i="6"/>
  <c r="B788" i="6" s="1"/>
  <c r="B323" i="6"/>
  <c r="B322" i="6"/>
  <c r="B892" i="6" s="1"/>
  <c r="B893" i="6" s="1"/>
  <c r="B317" i="6"/>
  <c r="B316" i="6"/>
  <c r="B313" i="6"/>
  <c r="B300" i="6"/>
  <c r="B291" i="6"/>
  <c r="B290" i="6"/>
  <c r="B278" i="6"/>
  <c r="B276" i="6" s="1"/>
  <c r="B277" i="6"/>
  <c r="B269" i="6"/>
  <c r="B270" i="6" s="1"/>
  <c r="B258" i="6"/>
  <c r="B254" i="6"/>
  <c r="B225" i="6"/>
  <c r="B832" i="6" s="1"/>
  <c r="B218" i="6"/>
  <c r="B213" i="6"/>
  <c r="B210" i="6"/>
  <c r="B201" i="6" s="1"/>
  <c r="B209" i="6"/>
  <c r="B206" i="6"/>
  <c r="B205" i="6"/>
  <c r="B198" i="6"/>
  <c r="B199" i="6" s="1"/>
  <c r="B196" i="6"/>
  <c r="B197" i="6" s="1"/>
  <c r="B190" i="6"/>
  <c r="B188" i="6"/>
  <c r="B187" i="6"/>
  <c r="B179" i="6"/>
  <c r="B178" i="6"/>
  <c r="B177" i="6"/>
  <c r="B176" i="6"/>
  <c r="B175" i="6"/>
  <c r="B174" i="6"/>
  <c r="B172" i="6"/>
  <c r="B162" i="6"/>
  <c r="B161" i="6"/>
  <c r="B160" i="6"/>
  <c r="B158" i="6"/>
  <c r="B153" i="6"/>
  <c r="B152" i="6"/>
  <c r="B146" i="6"/>
  <c r="B141" i="6"/>
  <c r="B852" i="6" s="1"/>
  <c r="B136" i="6"/>
  <c r="B134" i="6"/>
  <c r="B121" i="6"/>
  <c r="B110" i="6" s="1"/>
  <c r="B120" i="6"/>
  <c r="B114" i="6" s="1"/>
  <c r="B117" i="6"/>
  <c r="B116" i="6"/>
  <c r="B113" i="6"/>
  <c r="B112" i="6"/>
  <c r="B111" i="6"/>
  <c r="B103" i="6"/>
  <c r="B314" i="6" s="1"/>
  <c r="B102" i="6"/>
  <c r="B101" i="6"/>
  <c r="B97" i="6"/>
  <c r="B41" i="6" s="1"/>
  <c r="B94" i="6"/>
  <c r="B93" i="6"/>
  <c r="B92" i="6"/>
  <c r="B89" i="6"/>
  <c r="B88" i="6"/>
  <c r="B85" i="6"/>
  <c r="B82" i="6"/>
  <c r="B81" i="6"/>
  <c r="B456" i="6" s="1"/>
  <c r="B455" i="6" s="1"/>
  <c r="B454" i="6" s="1"/>
  <c r="B78" i="6"/>
  <c r="B74" i="6"/>
  <c r="B284" i="6" s="1"/>
  <c r="B283" i="6" s="1"/>
  <c r="B72" i="6"/>
  <c r="B59" i="6" s="1"/>
  <c r="B71" i="6"/>
  <c r="B63" i="6" s="1"/>
  <c r="B64" i="6"/>
  <c r="B62" i="6"/>
  <c r="B61" i="6" s="1"/>
  <c r="B60" i="6" s="1"/>
  <c r="B57" i="6"/>
  <c r="B56" i="6"/>
  <c r="B55" i="6"/>
  <c r="B54" i="6"/>
  <c r="B52" i="6"/>
  <c r="B51" i="6"/>
  <c r="B50" i="6"/>
  <c r="B45" i="6"/>
  <c r="B44" i="6"/>
  <c r="B43" i="6"/>
  <c r="B40" i="6"/>
  <c r="B34" i="6"/>
  <c r="B586" i="6" s="1"/>
  <c r="B31" i="6"/>
  <c r="B908" i="6" s="1"/>
  <c r="B27" i="6"/>
  <c r="B25" i="6"/>
  <c r="B19" i="6"/>
  <c r="B628" i="6" s="1"/>
  <c r="B16" i="6"/>
  <c r="B14" i="6"/>
  <c r="B11" i="6"/>
  <c r="B10" i="6"/>
  <c r="B9" i="6"/>
  <c r="B4" i="6"/>
  <c r="B3" i="6"/>
  <c r="B2" i="6"/>
  <c r="B2932" i="5"/>
  <c r="B2919" i="5"/>
  <c r="B2913" i="5"/>
  <c r="B2910" i="5"/>
  <c r="B2907" i="5" s="1"/>
  <c r="B2904" i="5"/>
  <c r="B2850" i="5"/>
  <c r="B2836" i="5"/>
  <c r="B2815" i="5"/>
  <c r="B2748" i="5"/>
  <c r="B2742" i="5"/>
  <c r="B2753" i="5" s="1"/>
  <c r="B2739" i="5"/>
  <c r="B2736" i="5"/>
  <c r="B2731" i="5"/>
  <c r="B2722" i="5"/>
  <c r="B2673" i="5"/>
  <c r="B2665" i="5"/>
  <c r="B2655" i="5"/>
  <c r="B2650" i="5"/>
  <c r="B2647" i="5"/>
  <c r="B2631" i="5"/>
  <c r="B2109" i="5" s="1"/>
  <c r="B2617" i="5"/>
  <c r="B2611" i="5"/>
  <c r="B2608" i="5"/>
  <c r="B2605" i="5"/>
  <c r="B2602" i="5"/>
  <c r="B2599" i="5"/>
  <c r="B2589" i="5"/>
  <c r="B2583" i="5"/>
  <c r="B1403" i="5" s="1"/>
  <c r="B2576" i="5"/>
  <c r="B2568" i="5"/>
  <c r="B2533" i="5"/>
  <c r="B2528" i="5"/>
  <c r="B13" i="5" s="1"/>
  <c r="B2521" i="5"/>
  <c r="B2512" i="5"/>
  <c r="B2506" i="5"/>
  <c r="B2497" i="5"/>
  <c r="B2494" i="5"/>
  <c r="B2491" i="5"/>
  <c r="B2479" i="5"/>
  <c r="B2473" i="5"/>
  <c r="B2464" i="5"/>
  <c r="B2449" i="5"/>
  <c r="B2446" i="5"/>
  <c r="B2413" i="5"/>
  <c r="B2407" i="5"/>
  <c r="B2404" i="5"/>
  <c r="B2395" i="5"/>
  <c r="B2358" i="5"/>
  <c r="B2481" i="5" s="1"/>
  <c r="B2819" i="5" s="1"/>
  <c r="B2355" i="5"/>
  <c r="B2336" i="5"/>
  <c r="B2330" i="5"/>
  <c r="B2307" i="5"/>
  <c r="B2228" i="5" s="1"/>
  <c r="B2300" i="5"/>
  <c r="B2292" i="5"/>
  <c r="B2284" i="5" s="1"/>
  <c r="B2266" i="5"/>
  <c r="B2260" i="5"/>
  <c r="B2263" i="5" s="1"/>
  <c r="B2272" i="5" s="1"/>
  <c r="B2248" i="5"/>
  <c r="B2257" i="5" s="1"/>
  <c r="B467" i="5" s="1"/>
  <c r="B2245" i="5"/>
  <c r="B2242" i="5"/>
  <c r="B2237" i="5"/>
  <c r="B2234" i="5"/>
  <c r="B2231" i="5" s="1"/>
  <c r="B2207" i="5"/>
  <c r="B2174" i="5"/>
  <c r="B464" i="5" s="1"/>
  <c r="B2173" i="5"/>
  <c r="B2170" i="5"/>
  <c r="B2167" i="5"/>
  <c r="B2180" i="5" s="1"/>
  <c r="B2152" i="5"/>
  <c r="B2149" i="5"/>
  <c r="B2122" i="5" s="1"/>
  <c r="B2131" i="5"/>
  <c r="B1584" i="5" s="1"/>
  <c r="B1581" i="5" s="1"/>
  <c r="B1578" i="5" s="1"/>
  <c r="B2111" i="5"/>
  <c r="B2103" i="5"/>
  <c r="B2095" i="5"/>
  <c r="B2092" i="5"/>
  <c r="B2079" i="5"/>
  <c r="B2076" i="5"/>
  <c r="B2098" i="5" s="1"/>
  <c r="B2027" i="5"/>
  <c r="B2018" i="5"/>
  <c r="B1951" i="5"/>
  <c r="B1940" i="5"/>
  <c r="B1920" i="5"/>
  <c r="B1917" i="5" s="1"/>
  <c r="B1914" i="5"/>
  <c r="B1911" i="5"/>
  <c r="B1891" i="5"/>
  <c r="B1881" i="5"/>
  <c r="B1874" i="5"/>
  <c r="B1859" i="5"/>
  <c r="B1838" i="5"/>
  <c r="B1835" i="5" s="1"/>
  <c r="B1832" i="5" s="1"/>
  <c r="B1829" i="5"/>
  <c r="B1812" i="5"/>
  <c r="B2614" i="5" s="1"/>
  <c r="B1809" i="5"/>
  <c r="B404" i="5" s="1"/>
  <c r="B1805" i="5"/>
  <c r="B1802" i="5"/>
  <c r="B1799" i="5"/>
  <c r="B1793" i="5"/>
  <c r="B1787" i="5"/>
  <c r="B2380" i="5" s="1"/>
  <c r="B1761" i="5"/>
  <c r="B2765" i="5" s="1"/>
  <c r="B1753" i="5"/>
  <c r="B1701" i="5"/>
  <c r="B1682" i="5"/>
  <c r="B1681" i="5"/>
  <c r="B1671" i="5"/>
  <c r="B1669" i="5"/>
  <c r="B1665" i="5"/>
  <c r="B1636" i="5"/>
  <c r="B1602" i="5"/>
  <c r="B1575" i="5" s="1"/>
  <c r="B1598" i="5"/>
  <c r="B1589" i="5"/>
  <c r="B1586" i="5"/>
  <c r="B1555" i="5"/>
  <c r="B1552" i="5"/>
  <c r="B1548" i="5"/>
  <c r="B1536" i="5" s="1"/>
  <c r="B1539" i="5"/>
  <c r="B1525" i="5"/>
  <c r="B1499" i="5"/>
  <c r="B1473" i="5" s="1"/>
  <c r="B1495" i="5"/>
  <c r="B1484" i="5" s="1"/>
  <c r="B1461" i="5"/>
  <c r="B1457" i="5"/>
  <c r="B1445" i="5" s="1"/>
  <c r="B1448" i="5"/>
  <c r="B1434" i="5"/>
  <c r="B1415" i="5"/>
  <c r="B1413" i="5"/>
  <c r="B1411" i="5"/>
  <c r="B1409" i="5"/>
  <c r="B1407" i="5"/>
  <c r="B2639" i="5" s="1"/>
  <c r="B1392" i="5"/>
  <c r="B1390" i="5"/>
  <c r="B1387" i="5" s="1"/>
  <c r="B1381" i="5"/>
  <c r="B1373" i="5"/>
  <c r="B1357" i="5"/>
  <c r="B1354" i="5"/>
  <c r="B1351" i="5"/>
  <c r="B1328" i="5"/>
  <c r="B1321" i="5"/>
  <c r="B1312" i="5"/>
  <c r="B476" i="5" s="1"/>
  <c r="B1307" i="5"/>
  <c r="B431" i="5" s="1"/>
  <c r="B1303" i="5"/>
  <c r="B1301" i="5" s="1"/>
  <c r="B1299" i="5"/>
  <c r="B1292" i="5"/>
  <c r="B1290" i="5"/>
  <c r="B1287" i="5"/>
  <c r="B1284" i="5"/>
  <c r="B1221" i="5"/>
  <c r="B1218" i="5"/>
  <c r="B1206" i="5"/>
  <c r="B1202" i="5"/>
  <c r="B1193" i="5"/>
  <c r="B1190" i="5"/>
  <c r="B1188" i="5"/>
  <c r="B1185" i="5" s="1"/>
  <c r="B1182" i="5" s="1"/>
  <c r="B1179" i="5"/>
  <c r="B1168" i="5"/>
  <c r="B1164" i="5"/>
  <c r="B1152" i="5" s="1"/>
  <c r="B1155" i="5"/>
  <c r="B1141" i="5"/>
  <c r="B1108" i="5"/>
  <c r="B1718" i="5" s="1"/>
  <c r="B1106" i="5"/>
  <c r="B1104" i="5"/>
  <c r="B1099" i="5"/>
  <c r="B1073" i="5"/>
  <c r="B1050" i="5"/>
  <c r="B1048" i="5"/>
  <c r="B1041" i="5"/>
  <c r="B1039" i="5"/>
  <c r="B995" i="5"/>
  <c r="B974" i="5"/>
  <c r="B971" i="5"/>
  <c r="B968" i="5"/>
  <c r="B963" i="5"/>
  <c r="B960" i="5"/>
  <c r="B937" i="5"/>
  <c r="B934" i="5"/>
  <c r="B931" i="5"/>
  <c r="B926" i="5" s="1"/>
  <c r="B924" i="5"/>
  <c r="B915" i="5"/>
  <c r="B908" i="5"/>
  <c r="B910" i="5" s="1"/>
  <c r="B904" i="5"/>
  <c r="B901" i="5" s="1"/>
  <c r="B878" i="5"/>
  <c r="B875" i="5"/>
  <c r="B884" i="5" s="1"/>
  <c r="B866" i="5"/>
  <c r="B862" i="5"/>
  <c r="B858" i="5"/>
  <c r="B856" i="5"/>
  <c r="B854" i="5"/>
  <c r="B851" i="5"/>
  <c r="B847" i="5"/>
  <c r="B743" i="5"/>
  <c r="B721" i="5"/>
  <c r="B712" i="5"/>
  <c r="B709" i="5"/>
  <c r="B694" i="5"/>
  <c r="B667" i="5" s="1"/>
  <c r="B690" i="5"/>
  <c r="B678" i="5" s="1"/>
  <c r="B681" i="5"/>
  <c r="B656" i="5"/>
  <c r="B653" i="5"/>
  <c r="B638" i="5"/>
  <c r="B2316" i="5" s="1"/>
  <c r="B627" i="5"/>
  <c r="B624" i="5"/>
  <c r="B619" i="5"/>
  <c r="B616" i="5"/>
  <c r="B613" i="5"/>
  <c r="B607" i="5"/>
  <c r="B604" i="5"/>
  <c r="B595" i="5"/>
  <c r="B585" i="5"/>
  <c r="B561" i="5"/>
  <c r="B557" i="5"/>
  <c r="B2191" i="5" s="1"/>
  <c r="B555" i="5"/>
  <c r="B553" i="5"/>
  <c r="B551" i="5"/>
  <c r="B547" i="5"/>
  <c r="B518" i="5"/>
  <c r="B515" i="5"/>
  <c r="B512" i="5"/>
  <c r="B498" i="5"/>
  <c r="B483" i="5"/>
  <c r="B470" i="5"/>
  <c r="B446" i="5"/>
  <c r="B444" i="5"/>
  <c r="B438" i="5"/>
  <c r="B436" i="5"/>
  <c r="B418" i="5"/>
  <c r="B377" i="5"/>
  <c r="B373" i="5"/>
  <c r="B364" i="5"/>
  <c r="B361" i="5"/>
  <c r="B355" i="5"/>
  <c r="B1663" i="5" s="1"/>
  <c r="B353" i="5"/>
  <c r="B350" i="5" s="1"/>
  <c r="B347" i="5" s="1"/>
  <c r="B344" i="5"/>
  <c r="B318" i="5"/>
  <c r="B316" i="5"/>
  <c r="B304" i="5"/>
  <c r="B302" i="5"/>
  <c r="B892" i="5" s="1"/>
  <c r="B297" i="5"/>
  <c r="B2892" i="5" s="1"/>
  <c r="B295" i="5"/>
  <c r="B2845" i="5" s="1"/>
  <c r="B2842" i="5" s="1"/>
  <c r="B2839" i="5" s="1"/>
  <c r="B292" i="5"/>
  <c r="B286" i="5"/>
  <c r="B253" i="5" s="1"/>
  <c r="B282" i="5"/>
  <c r="B264" i="5" s="1"/>
  <c r="B273" i="5"/>
  <c r="B262" i="5"/>
  <c r="B676" i="5" s="1"/>
  <c r="B673" i="5" s="1"/>
  <c r="B670" i="5" s="1"/>
  <c r="B259" i="5"/>
  <c r="B256" i="5" s="1"/>
  <c r="B239" i="5"/>
  <c r="B1002" i="5" s="1"/>
  <c r="B233" i="5"/>
  <c r="B229" i="5"/>
  <c r="B208" i="5"/>
  <c r="B205" i="5"/>
  <c r="B203" i="5"/>
  <c r="B200" i="5"/>
  <c r="B197" i="5" s="1"/>
  <c r="B194" i="5"/>
  <c r="B183" i="5"/>
  <c r="B2592" i="5" s="1"/>
  <c r="B167" i="5"/>
  <c r="B164" i="5"/>
  <c r="B161" i="5"/>
  <c r="B143" i="5"/>
  <c r="B141" i="5"/>
  <c r="B133" i="5"/>
  <c r="B131" i="5"/>
  <c r="B108" i="5"/>
  <c r="B2410" i="5" s="1"/>
  <c r="B102" i="5"/>
  <c r="B86" i="5"/>
  <c r="B82" i="5"/>
  <c r="B78" i="5"/>
  <c r="B63" i="5"/>
  <c r="B72" i="5" s="1"/>
  <c r="B60" i="5"/>
  <c r="B1960" i="5" s="1"/>
  <c r="B44" i="5"/>
  <c r="B40" i="5"/>
  <c r="B2586" i="5" s="1"/>
  <c r="B37" i="5"/>
  <c r="B34" i="5"/>
  <c r="B31" i="5"/>
  <c r="B43" i="5" s="1"/>
  <c r="B28" i="5"/>
  <c r="B25" i="5"/>
  <c r="B22" i="5"/>
  <c r="B10" i="5"/>
  <c r="B7" i="5"/>
  <c r="B4" i="5"/>
  <c r="B2" i="5"/>
  <c r="B2932" i="4"/>
  <c r="B2904" i="4" s="1"/>
  <c r="B2919" i="4"/>
  <c r="B2913" i="4"/>
  <c r="B2910" i="4"/>
  <c r="B2907" i="4"/>
  <c r="B2892" i="4"/>
  <c r="B2850" i="4"/>
  <c r="B2836" i="4"/>
  <c r="B2819" i="4"/>
  <c r="B2815" i="4"/>
  <c r="B2748" i="4"/>
  <c r="B2742" i="4"/>
  <c r="B2753" i="4" s="1"/>
  <c r="B2736" i="4"/>
  <c r="B2731" i="4"/>
  <c r="B2722" i="4"/>
  <c r="B2665" i="4"/>
  <c r="B2657" i="4"/>
  <c r="B2660" i="4" s="1"/>
  <c r="B2631" i="4"/>
  <c r="B2617" i="4"/>
  <c r="B2605" i="4"/>
  <c r="B2599" i="4"/>
  <c r="B2589" i="4"/>
  <c r="B2583" i="4"/>
  <c r="B1403" i="4" s="1"/>
  <c r="B2528" i="4"/>
  <c r="B2620" i="4" s="1"/>
  <c r="B2512" i="4"/>
  <c r="B2509" i="4"/>
  <c r="B2506" i="4"/>
  <c r="B2481" i="4"/>
  <c r="B2479" i="4"/>
  <c r="B2464" i="4"/>
  <c r="B2449" i="4"/>
  <c r="B2446" i="4"/>
  <c r="B2395" i="4"/>
  <c r="B2358" i="4"/>
  <c r="B2355" i="4"/>
  <c r="B2345" i="4"/>
  <c r="B2342" i="4"/>
  <c r="B2339" i="4"/>
  <c r="B2336" i="4"/>
  <c r="B2330" i="4"/>
  <c r="B2307" i="4"/>
  <c r="B2292" i="4"/>
  <c r="B2284" i="4" s="1"/>
  <c r="B2260" i="4"/>
  <c r="B2257" i="4"/>
  <c r="B467" i="4" s="1"/>
  <c r="B2245" i="4"/>
  <c r="B2242" i="4"/>
  <c r="B2237" i="4"/>
  <c r="B1838" i="4" s="1"/>
  <c r="B1835" i="4" s="1"/>
  <c r="B1832" i="4" s="1"/>
  <c r="B2234" i="4"/>
  <c r="B2231" i="4" s="1"/>
  <c r="B2228" i="4"/>
  <c r="B2207" i="4"/>
  <c r="B2180" i="4"/>
  <c r="B2177" i="4"/>
  <c r="B2174" i="4"/>
  <c r="B464" i="4" s="1"/>
  <c r="B2173" i="4"/>
  <c r="B2170" i="4"/>
  <c r="B2167" i="4"/>
  <c r="B2413" i="4" s="1"/>
  <c r="B2416" i="4" s="1"/>
  <c r="B2152" i="4"/>
  <c r="B2149" i="4"/>
  <c r="B2122" i="4"/>
  <c r="B2111" i="4"/>
  <c r="B2109" i="4"/>
  <c r="B2103" i="4"/>
  <c r="B2098" i="4"/>
  <c r="B2095" i="4"/>
  <c r="B2092" i="4"/>
  <c r="B2079" i="4"/>
  <c r="B2076" i="4"/>
  <c r="B2027" i="4"/>
  <c r="B1951" i="4"/>
  <c r="B1940" i="4"/>
  <c r="B1911" i="4" s="1"/>
  <c r="B1891" i="4"/>
  <c r="B1881" i="4"/>
  <c r="B1874" i="4"/>
  <c r="B1859" i="4"/>
  <c r="B1829" i="4" s="1"/>
  <c r="B1809" i="4"/>
  <c r="B1793" i="4"/>
  <c r="B1790" i="4"/>
  <c r="B1787" i="4"/>
  <c r="B1778" i="4"/>
  <c r="B1761" i="4"/>
  <c r="B2765" i="4" s="1"/>
  <c r="B1753" i="4"/>
  <c r="B1701" i="4"/>
  <c r="B2248" i="4" s="1"/>
  <c r="B1682" i="4"/>
  <c r="B1681" i="4"/>
  <c r="B1665" i="4"/>
  <c r="B1636" i="4"/>
  <c r="B1602" i="4"/>
  <c r="B1575" i="4" s="1"/>
  <c r="B1598" i="4"/>
  <c r="B1589" i="4"/>
  <c r="B1586" i="4"/>
  <c r="B1555" i="4"/>
  <c r="B1552" i="4"/>
  <c r="B1525" i="4" s="1"/>
  <c r="B1548" i="4"/>
  <c r="B1539" i="4"/>
  <c r="B1536" i="4"/>
  <c r="B1499" i="4"/>
  <c r="B1495" i="4"/>
  <c r="B1484" i="4"/>
  <c r="B1473" i="4"/>
  <c r="B1461" i="4"/>
  <c r="B1434" i="4" s="1"/>
  <c r="B1457" i="4"/>
  <c r="B1448" i="4"/>
  <c r="B1445" i="4"/>
  <c r="B1415" i="4"/>
  <c r="B1413" i="4"/>
  <c r="B1411" i="4"/>
  <c r="B1409" i="4"/>
  <c r="B1407" i="4"/>
  <c r="B2639" i="4" s="1"/>
  <c r="B1392" i="4"/>
  <c r="B1390" i="4"/>
  <c r="B1387" i="4"/>
  <c r="B1373" i="4"/>
  <c r="B2608" i="4" s="1"/>
  <c r="B1369" i="4"/>
  <c r="B1366" i="4"/>
  <c r="B1363" i="4"/>
  <c r="B1360" i="4"/>
  <c r="B1357" i="4"/>
  <c r="B1354" i="4"/>
  <c r="B1351" i="4"/>
  <c r="B1342" i="4" s="1"/>
  <c r="B1336" i="4"/>
  <c r="B1333" i="4"/>
  <c r="B1331" i="4"/>
  <c r="B1305" i="4"/>
  <c r="B1303" i="4"/>
  <c r="B1223" i="4"/>
  <c r="B1218" i="4"/>
  <c r="B1206" i="4"/>
  <c r="B1202" i="4"/>
  <c r="B1196" i="4"/>
  <c r="B1199" i="4" s="1"/>
  <c r="B1193" i="4"/>
  <c r="B1190" i="4"/>
  <c r="B1188" i="4"/>
  <c r="B1185" i="4" s="1"/>
  <c r="B1182" i="4" s="1"/>
  <c r="B1179" i="4"/>
  <c r="B1168" i="4"/>
  <c r="B1141" i="4" s="1"/>
  <c r="B1164" i="4"/>
  <c r="B1152" i="4" s="1"/>
  <c r="B1155" i="4"/>
  <c r="B1108" i="4"/>
  <c r="B1106" i="4" s="1"/>
  <c r="B1099" i="4"/>
  <c r="B1073" i="4"/>
  <c r="B1053" i="4"/>
  <c r="B1158" i="4" s="1"/>
  <c r="B1161" i="4" s="1"/>
  <c r="B1041" i="4"/>
  <c r="B1039" i="4"/>
  <c r="B2407" i="4" s="1"/>
  <c r="B1002" i="4"/>
  <c r="B995" i="4"/>
  <c r="B974" i="4"/>
  <c r="B971" i="4"/>
  <c r="B963" i="4"/>
  <c r="B968" i="4" s="1"/>
  <c r="B960" i="4"/>
  <c r="B946" i="4"/>
  <c r="B943" i="4"/>
  <c r="B934" i="4"/>
  <c r="B931" i="4"/>
  <c r="B926" i="4" s="1"/>
  <c r="B924" i="4"/>
  <c r="B910" i="4"/>
  <c r="B908" i="4"/>
  <c r="B875" i="4"/>
  <c r="B884" i="4" s="1"/>
  <c r="B866" i="4"/>
  <c r="B864" i="4"/>
  <c r="B862" i="4"/>
  <c r="B858" i="4"/>
  <c r="B856" i="4"/>
  <c r="B1690" i="4" s="1"/>
  <c r="B847" i="4"/>
  <c r="B2871" i="4" s="1"/>
  <c r="B1756" i="4" s="1"/>
  <c r="B743" i="4"/>
  <c r="B2602" i="4" s="1"/>
  <c r="B721" i="4"/>
  <c r="B694" i="4"/>
  <c r="B690" i="4"/>
  <c r="B687" i="4"/>
  <c r="B684" i="4"/>
  <c r="B681" i="4"/>
  <c r="B678" i="4"/>
  <c r="B667" i="4"/>
  <c r="B656" i="4"/>
  <c r="B653" i="4"/>
  <c r="B638" i="4"/>
  <c r="B2316" i="4" s="1"/>
  <c r="B619" i="4"/>
  <c r="B616" i="4"/>
  <c r="B613" i="4"/>
  <c r="B627" i="4" s="1"/>
  <c r="B610" i="4"/>
  <c r="B607" i="4"/>
  <c r="B604" i="4"/>
  <c r="B595" i="4"/>
  <c r="B585" i="4"/>
  <c r="B561" i="4"/>
  <c r="B559" i="4"/>
  <c r="B557" i="4"/>
  <c r="B2191" i="4" s="1"/>
  <c r="B555" i="4"/>
  <c r="B553" i="4"/>
  <c r="B551" i="4"/>
  <c r="B547" i="4"/>
  <c r="B518" i="4"/>
  <c r="B515" i="4"/>
  <c r="B512" i="4"/>
  <c r="B498" i="4"/>
  <c r="B486" i="4"/>
  <c r="B483" i="4"/>
  <c r="B2650" i="4" s="1"/>
  <c r="B470" i="4"/>
  <c r="B442" i="4"/>
  <c r="B2373" i="4" s="1"/>
  <c r="B418" i="4"/>
  <c r="B377" i="4"/>
  <c r="B344" i="4" s="1"/>
  <c r="B373" i="4"/>
  <c r="B355" i="4" s="1"/>
  <c r="B1663" i="4" s="1"/>
  <c r="B367" i="4"/>
  <c r="B370" i="4" s="1"/>
  <c r="B364" i="4"/>
  <c r="B361" i="4"/>
  <c r="B353" i="4"/>
  <c r="B350" i="4" s="1"/>
  <c r="B347" i="4" s="1"/>
  <c r="B321" i="4"/>
  <c r="B1034" i="4" s="1"/>
  <c r="B318" i="4"/>
  <c r="B316" i="4"/>
  <c r="B304" i="4"/>
  <c r="B133" i="4" s="1"/>
  <c r="B297" i="4"/>
  <c r="B295" i="4"/>
  <c r="B2739" i="4" s="1"/>
  <c r="B292" i="4"/>
  <c r="B286" i="4"/>
  <c r="B282" i="4"/>
  <c r="B264" i="4" s="1"/>
  <c r="B276" i="4"/>
  <c r="B279" i="4" s="1"/>
  <c r="B273" i="4"/>
  <c r="B262" i="4"/>
  <c r="B259" i="4"/>
  <c r="B256" i="4"/>
  <c r="B253" i="4"/>
  <c r="B239" i="4"/>
  <c r="B1609" i="4" s="1"/>
  <c r="B1606" i="4" s="1"/>
  <c r="B1605" i="4" s="1"/>
  <c r="B233" i="4"/>
  <c r="B229" i="4"/>
  <c r="B214" i="4"/>
  <c r="B211" i="4"/>
  <c r="B208" i="4"/>
  <c r="B205" i="4"/>
  <c r="B203" i="4"/>
  <c r="B200" i="4"/>
  <c r="B197" i="4"/>
  <c r="B194" i="4"/>
  <c r="B183" i="4"/>
  <c r="B2592" i="4" s="1"/>
  <c r="B167" i="4"/>
  <c r="B161" i="4"/>
  <c r="B179" i="4" s="1"/>
  <c r="B141" i="4"/>
  <c r="B131" i="4"/>
  <c r="B108" i="4"/>
  <c r="B1969" i="4" s="1"/>
  <c r="B86" i="4"/>
  <c r="B78" i="4"/>
  <c r="B60" i="4"/>
  <c r="B1960" i="4" s="1"/>
  <c r="B44" i="4"/>
  <c r="B37" i="4"/>
  <c r="B34" i="4"/>
  <c r="B28" i="4"/>
  <c r="B25" i="4"/>
  <c r="B22" i="4"/>
  <c r="B40" i="4" s="1"/>
  <c r="B2586" i="4" s="1"/>
  <c r="B13" i="4"/>
  <c r="B10" i="4"/>
  <c r="B7" i="4"/>
  <c r="B4" i="4"/>
  <c r="B2" i="4"/>
  <c r="B1260" i="3"/>
  <c r="B1253" i="3"/>
  <c r="B1245" i="3"/>
  <c r="B1244" i="3" s="1"/>
  <c r="B1243" i="3" s="1"/>
  <c r="B1242" i="3"/>
  <c r="B1229" i="3"/>
  <c r="B1213" i="3"/>
  <c r="B1205" i="3"/>
  <c r="B1173" i="3"/>
  <c r="B1171" i="3"/>
  <c r="B1170" i="3"/>
  <c r="B1169" i="3"/>
  <c r="B1176" i="3" s="1"/>
  <c r="B1167" i="3"/>
  <c r="B1112" i="3" s="1"/>
  <c r="B1165" i="3"/>
  <c r="B1162" i="3"/>
  <c r="B1161" i="3"/>
  <c r="B1144" i="3"/>
  <c r="B1136" i="3"/>
  <c r="B1128" i="3"/>
  <c r="B1129" i="3" s="1"/>
  <c r="B1122" i="3"/>
  <c r="B1121" i="3"/>
  <c r="B1119" i="3"/>
  <c r="B1116" i="3"/>
  <c r="B1113" i="3"/>
  <c r="B1110" i="3"/>
  <c r="B1106" i="3"/>
  <c r="B1104" i="3"/>
  <c r="B1103" i="3"/>
  <c r="B1100" i="3"/>
  <c r="B1098" i="3"/>
  <c r="B1075" i="3"/>
  <c r="B1111" i="3" s="1"/>
  <c r="B1073" i="3"/>
  <c r="B1072" i="3"/>
  <c r="B1069" i="3"/>
  <c r="B1068" i="3"/>
  <c r="B1067" i="3"/>
  <c r="B1061" i="3" s="1"/>
  <c r="B1057" i="3"/>
  <c r="B1050" i="3"/>
  <c r="B1044" i="3"/>
  <c r="B1043" i="3"/>
  <c r="B1030" i="3"/>
  <c r="B1028" i="3"/>
  <c r="B1025" i="3"/>
  <c r="B1022" i="3"/>
  <c r="B1007" i="3"/>
  <c r="B1058" i="3" s="1"/>
  <c r="B1206" i="3" s="1"/>
  <c r="B1006" i="3"/>
  <c r="B1123" i="3" s="1"/>
  <c r="B1002" i="3"/>
  <c r="B1001" i="3"/>
  <c r="B1000" i="3"/>
  <c r="B999" i="3"/>
  <c r="B986" i="3"/>
  <c r="B958" i="3" s="1"/>
  <c r="B980" i="3"/>
  <c r="B977" i="3"/>
  <c r="B971" i="3"/>
  <c r="B970" i="3"/>
  <c r="B969" i="3"/>
  <c r="B963" i="3"/>
  <c r="B964" i="3" s="1"/>
  <c r="B693" i="3" s="1"/>
  <c r="B961" i="3"/>
  <c r="B766" i="3" s="1"/>
  <c r="B765" i="3" s="1"/>
  <c r="B764" i="3" s="1"/>
  <c r="B960" i="3"/>
  <c r="B959" i="3" s="1"/>
  <c r="B938" i="3"/>
  <c r="B937" i="3"/>
  <c r="B548" i="3" s="1"/>
  <c r="B935" i="3"/>
  <c r="B934" i="3"/>
  <c r="B928" i="3"/>
  <c r="B922" i="3"/>
  <c r="B920" i="3"/>
  <c r="B925" i="3" s="1"/>
  <c r="B913" i="3"/>
  <c r="B903" i="3" s="1"/>
  <c r="B898" i="3"/>
  <c r="B897" i="3"/>
  <c r="B896" i="3"/>
  <c r="B891" i="3"/>
  <c r="B890" i="3"/>
  <c r="B889" i="3"/>
  <c r="B884" i="3"/>
  <c r="B883" i="3"/>
  <c r="B842" i="3"/>
  <c r="B840" i="3"/>
  <c r="B841" i="3" s="1"/>
  <c r="B839" i="3"/>
  <c r="B838" i="3"/>
  <c r="B822" i="3"/>
  <c r="B815" i="3"/>
  <c r="B814" i="3"/>
  <c r="B810" i="3"/>
  <c r="B799" i="3" s="1"/>
  <c r="B788" i="3"/>
  <c r="B784" i="3"/>
  <c r="B1023" i="3" s="1"/>
  <c r="B781" i="3"/>
  <c r="B774" i="3"/>
  <c r="B763" i="3" s="1"/>
  <c r="B756" i="3"/>
  <c r="B755" i="3"/>
  <c r="B1109" i="3" s="1"/>
  <c r="B749" i="3"/>
  <c r="B747" i="3"/>
  <c r="B1108" i="3" s="1"/>
  <c r="B739" i="3"/>
  <c r="B738" i="3"/>
  <c r="B1178" i="3" s="1"/>
  <c r="B735" i="3"/>
  <c r="B719" i="3"/>
  <c r="B682" i="3"/>
  <c r="B683" i="3" s="1"/>
  <c r="B677" i="3"/>
  <c r="B667" i="3"/>
  <c r="B657" i="3" s="1"/>
  <c r="B665" i="3"/>
  <c r="B661" i="3"/>
  <c r="B652" i="3"/>
  <c r="B648" i="3"/>
  <c r="B647" i="3"/>
  <c r="B637" i="3" s="1"/>
  <c r="B645" i="3"/>
  <c r="B641" i="3" s="1"/>
  <c r="B627" i="3"/>
  <c r="B617" i="3" s="1"/>
  <c r="B625" i="3"/>
  <c r="B621" i="3" s="1"/>
  <c r="B612" i="3"/>
  <c r="B602" i="3" s="1"/>
  <c r="B610" i="3"/>
  <c r="B606" i="3" s="1"/>
  <c r="B594" i="3"/>
  <c r="B593" i="3"/>
  <c r="B592" i="3"/>
  <c r="B591" i="3"/>
  <c r="B590" i="3"/>
  <c r="B588" i="3"/>
  <c r="B582" i="3"/>
  <c r="B581" i="3" s="1"/>
  <c r="B580" i="3" s="1"/>
  <c r="B575" i="3"/>
  <c r="B1107" i="3" s="1"/>
  <c r="B573" i="3"/>
  <c r="B572" i="3"/>
  <c r="B569" i="3"/>
  <c r="B567" i="3"/>
  <c r="B571" i="3" s="1"/>
  <c r="B560" i="3"/>
  <c r="B532" i="3"/>
  <c r="B528" i="3"/>
  <c r="B515" i="3"/>
  <c r="B510" i="3"/>
  <c r="B500" i="3" s="1"/>
  <c r="B508" i="3"/>
  <c r="B495" i="3"/>
  <c r="B485" i="3" s="1"/>
  <c r="B493" i="3"/>
  <c r="B473" i="3"/>
  <c r="B1012" i="3" s="1"/>
  <c r="B472" i="3"/>
  <c r="B468" i="3"/>
  <c r="B461" i="3"/>
  <c r="B455" i="3"/>
  <c r="B452" i="3"/>
  <c r="B450" i="3"/>
  <c r="B439" i="3"/>
  <c r="B438" i="3"/>
  <c r="B433" i="3"/>
  <c r="B430" i="3"/>
  <c r="B424" i="3"/>
  <c r="B416" i="3"/>
  <c r="B412" i="3"/>
  <c r="B405" i="3"/>
  <c r="B401" i="3"/>
  <c r="B404" i="3" s="1"/>
  <c r="B386" i="3"/>
  <c r="B340" i="3" s="1"/>
  <c r="B379" i="3"/>
  <c r="B368" i="3"/>
  <c r="B363" i="3"/>
  <c r="B837" i="3" s="1"/>
  <c r="B359" i="3"/>
  <c r="B344" i="3"/>
  <c r="B343" i="3"/>
  <c r="B342" i="3"/>
  <c r="B341" i="3"/>
  <c r="B338" i="3"/>
  <c r="B337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5" i="3"/>
  <c r="B314" i="3"/>
  <c r="B312" i="3"/>
  <c r="B313" i="3" s="1"/>
  <c r="B311" i="3"/>
  <c r="B310" i="3"/>
  <c r="B305" i="3"/>
  <c r="B1105" i="3" s="1"/>
  <c r="B297" i="3"/>
  <c r="B303" i="3" s="1"/>
  <c r="B292" i="3"/>
  <c r="B291" i="3"/>
  <c r="B287" i="3"/>
  <c r="B285" i="3"/>
  <c r="B281" i="3" s="1"/>
  <c r="B277" i="3"/>
  <c r="B271" i="3"/>
  <c r="B272" i="3" s="1"/>
  <c r="B265" i="3"/>
  <c r="B990" i="3" s="1"/>
  <c r="B260" i="3"/>
  <c r="B259" i="3"/>
  <c r="B257" i="3"/>
  <c r="B262" i="3" s="1"/>
  <c r="B255" i="3"/>
  <c r="B256" i="3" s="1"/>
  <c r="B253" i="3"/>
  <c r="B1102" i="3" s="1"/>
  <c r="B252" i="3"/>
  <c r="B249" i="3"/>
  <c r="B248" i="3"/>
  <c r="B247" i="3"/>
  <c r="B244" i="3"/>
  <c r="B243" i="3"/>
  <c r="B235" i="3"/>
  <c r="B933" i="3" s="1"/>
  <c r="B232" i="3"/>
  <c r="B214" i="3"/>
  <c r="B212" i="3"/>
  <c r="B211" i="3"/>
  <c r="B210" i="3"/>
  <c r="B207" i="3"/>
  <c r="B206" i="3"/>
  <c r="B205" i="3"/>
  <c r="B833" i="3" s="1"/>
  <c r="B204" i="3"/>
  <c r="B201" i="3"/>
  <c r="B713" i="3" s="1"/>
  <c r="B198" i="3"/>
  <c r="B197" i="3"/>
  <c r="B195" i="3"/>
  <c r="B193" i="3"/>
  <c r="B188" i="3"/>
  <c r="B183" i="3"/>
  <c r="B182" i="3"/>
  <c r="B171" i="3"/>
  <c r="B161" i="3"/>
  <c r="B157" i="3"/>
  <c r="B153" i="3"/>
  <c r="B141" i="3" s="1"/>
  <c r="B151" i="3"/>
  <c r="B147" i="3"/>
  <c r="B144" i="3"/>
  <c r="B143" i="3" s="1"/>
  <c r="B142" i="3" s="1"/>
  <c r="B130" i="3"/>
  <c r="B129" i="3"/>
  <c r="B128" i="3"/>
  <c r="B124" i="3"/>
  <c r="B121" i="3"/>
  <c r="B1236" i="3" s="1"/>
  <c r="B1237" i="3" s="1"/>
  <c r="B120" i="3"/>
  <c r="B60" i="3" s="1"/>
  <c r="B119" i="3"/>
  <c r="B116" i="3"/>
  <c r="B104" i="3" s="1"/>
  <c r="B114" i="3"/>
  <c r="B108" i="3"/>
  <c r="B107" i="3"/>
  <c r="B97" i="3"/>
  <c r="B95" i="3"/>
  <c r="B93" i="3"/>
  <c r="B84" i="3"/>
  <c r="B306" i="3" s="1"/>
  <c r="B81" i="3"/>
  <c r="B76" i="3"/>
  <c r="B1101" i="3" s="1"/>
  <c r="B71" i="3"/>
  <c r="B70" i="3"/>
  <c r="B69" i="3"/>
  <c r="B75" i="3" s="1"/>
  <c r="B64" i="3"/>
  <c r="B63" i="3"/>
  <c r="B62" i="3"/>
  <c r="B58" i="3"/>
  <c r="B57" i="3"/>
  <c r="B47" i="3"/>
  <c r="B1031" i="3" s="1"/>
  <c r="B38" i="3"/>
  <c r="B434" i="3" s="1"/>
  <c r="B35" i="3"/>
  <c r="B34" i="3"/>
  <c r="B33" i="3"/>
  <c r="B30" i="3"/>
  <c r="B24" i="3"/>
  <c r="B819" i="3" s="1"/>
  <c r="B21" i="3"/>
  <c r="B23" i="3" s="1"/>
  <c r="B17" i="3"/>
  <c r="B16" i="3"/>
  <c r="B15" i="3"/>
  <c r="B1099" i="3" s="1"/>
  <c r="B12" i="3"/>
  <c r="B11" i="3"/>
  <c r="B10" i="3"/>
  <c r="B9" i="3"/>
  <c r="B14" i="3" s="1"/>
  <c r="B6" i="3"/>
  <c r="B5" i="3"/>
  <c r="B4" i="3"/>
  <c r="B3" i="3"/>
  <c r="B2" i="3"/>
  <c r="B2335" i="2"/>
  <c r="B2329" i="2" s="1"/>
  <c r="B2324" i="2"/>
  <c r="B2321" i="2"/>
  <c r="B2313" i="2"/>
  <c r="B2312" i="2"/>
  <c r="B2311" i="2" s="1"/>
  <c r="B2295" i="2" s="1"/>
  <c r="B2298" i="2"/>
  <c r="B2297" i="2"/>
  <c r="B2296" i="2"/>
  <c r="B2287" i="2"/>
  <c r="B2273" i="2"/>
  <c r="B2269" i="2" s="1"/>
  <c r="B2267" i="2"/>
  <c r="B2252" i="2"/>
  <c r="B2247" i="2"/>
  <c r="B2245" i="2"/>
  <c r="B2236" i="2"/>
  <c r="B2230" i="2"/>
  <c r="B2226" i="2"/>
  <c r="B2225" i="2"/>
  <c r="B2224" i="2"/>
  <c r="B2167" i="2"/>
  <c r="B2165" i="2"/>
  <c r="B2158" i="2" s="1"/>
  <c r="B2140" i="2" s="1"/>
  <c r="B2163" i="2"/>
  <c r="B2062" i="2" s="1"/>
  <c r="B2046" i="2" s="1"/>
  <c r="B2161" i="2"/>
  <c r="B2157" i="2"/>
  <c r="B2153" i="2"/>
  <c r="B2152" i="2"/>
  <c r="B2149" i="2"/>
  <c r="B2147" i="2"/>
  <c r="B2143" i="2"/>
  <c r="B2139" i="2"/>
  <c r="B2133" i="2"/>
  <c r="B2124" i="2"/>
  <c r="B2118" i="2"/>
  <c r="B2116" i="2"/>
  <c r="B2112" i="2"/>
  <c r="B2111" i="2"/>
  <c r="B2110" i="2"/>
  <c r="B2109" i="2"/>
  <c r="B2103" i="2"/>
  <c r="B2100" i="2"/>
  <c r="B2089" i="2"/>
  <c r="B2088" i="2"/>
  <c r="B2090" i="2" s="1"/>
  <c r="B2084" i="2"/>
  <c r="B2080" i="2"/>
  <c r="B2078" i="2" s="1"/>
  <c r="B2077" i="2"/>
  <c r="B2075" i="2" s="1"/>
  <c r="B2074" i="2"/>
  <c r="B2069" i="2"/>
  <c r="B2068" i="2"/>
  <c r="B2065" i="2"/>
  <c r="B2064" i="2"/>
  <c r="B2063" i="2"/>
  <c r="B2060" i="2"/>
  <c r="B2056" i="2"/>
  <c r="B2054" i="2"/>
  <c r="B2053" i="2"/>
  <c r="B2050" i="2"/>
  <c r="B2034" i="2" s="1"/>
  <c r="B2048" i="2"/>
  <c r="B2047" i="2"/>
  <c r="B2044" i="2"/>
  <c r="B2040" i="2"/>
  <c r="B2038" i="2"/>
  <c r="B2037" i="2"/>
  <c r="B2032" i="2"/>
  <c r="B1992" i="2"/>
  <c r="B1976" i="2" s="1"/>
  <c r="B1988" i="2"/>
  <c r="B1972" i="2" s="1"/>
  <c r="B1986" i="2"/>
  <c r="B1985" i="2"/>
  <c r="B1969" i="2" s="1"/>
  <c r="B1984" i="2"/>
  <c r="B1990" i="2" s="1"/>
  <c r="B1979" i="2"/>
  <c r="B1978" i="2"/>
  <c r="B1977" i="2"/>
  <c r="B1970" i="2"/>
  <c r="B1967" i="2"/>
  <c r="B1966" i="2"/>
  <c r="B1963" i="2"/>
  <c r="B1962" i="2"/>
  <c r="B1961" i="2"/>
  <c r="B1957" i="2"/>
  <c r="B1956" i="2" s="1"/>
  <c r="B1952" i="2"/>
  <c r="B1946" i="2"/>
  <c r="B1939" i="2"/>
  <c r="B1938" i="2"/>
  <c r="B1936" i="2"/>
  <c r="B1933" i="2"/>
  <c r="B1932" i="2"/>
  <c r="B1931" i="2"/>
  <c r="B1903" i="2"/>
  <c r="B1901" i="2" s="1"/>
  <c r="B1898" i="2"/>
  <c r="B1895" i="2" s="1"/>
  <c r="B1894" i="2"/>
  <c r="B1891" i="2"/>
  <c r="B1887" i="2"/>
  <c r="B1885" i="2"/>
  <c r="B1874" i="2"/>
  <c r="B1866" i="2"/>
  <c r="B1958" i="2" s="1"/>
  <c r="B2228" i="2" s="1"/>
  <c r="B2227" i="2" s="1"/>
  <c r="B1865" i="2"/>
  <c r="B2081" i="2" s="1"/>
  <c r="B2079" i="2" s="1"/>
  <c r="B1864" i="2"/>
  <c r="B1859" i="2"/>
  <c r="B1858" i="2"/>
  <c r="B1855" i="2" s="1"/>
  <c r="B1856" i="2"/>
  <c r="B1853" i="2"/>
  <c r="B1852" i="2"/>
  <c r="B1857" i="2" s="1"/>
  <c r="B1854" i="2" s="1"/>
  <c r="B1843" i="2"/>
  <c r="B1841" i="2"/>
  <c r="B1839" i="2"/>
  <c r="B1835" i="2"/>
  <c r="B1832" i="2"/>
  <c r="B1826" i="2"/>
  <c r="B1820" i="2"/>
  <c r="B1817" i="2"/>
  <c r="B1809" i="2"/>
  <c r="B1803" i="2"/>
  <c r="B1804" i="2" s="1"/>
  <c r="B1801" i="2"/>
  <c r="B1697" i="2" s="1"/>
  <c r="B1696" i="2" s="1"/>
  <c r="B1695" i="2" s="1"/>
  <c r="B1680" i="2" s="1"/>
  <c r="B1800" i="2"/>
  <c r="B1799" i="2" s="1"/>
  <c r="B1798" i="2"/>
  <c r="B1793" i="2"/>
  <c r="B1791" i="2"/>
  <c r="B1774" i="2"/>
  <c r="B1772" i="2"/>
  <c r="B1771" i="2"/>
  <c r="B1751" i="2"/>
  <c r="B1745" i="2" s="1"/>
  <c r="B1750" i="2"/>
  <c r="B1748" i="2"/>
  <c r="B1744" i="2"/>
  <c r="B1734" i="2"/>
  <c r="B1730" i="2" s="1"/>
  <c r="B1729" i="2"/>
  <c r="B1724" i="2"/>
  <c r="B1722" i="2"/>
  <c r="B1718" i="2"/>
  <c r="B1704" i="2"/>
  <c r="B1694" i="2" s="1"/>
  <c r="B1679" i="2" s="1"/>
  <c r="B1701" i="2"/>
  <c r="B1686" i="2" s="1"/>
  <c r="B1700" i="2"/>
  <c r="B1685" i="2" s="1"/>
  <c r="B1689" i="2"/>
  <c r="B1673" i="2"/>
  <c r="B1674" i="2" s="1"/>
  <c r="B1671" i="2" s="1"/>
  <c r="B1672" i="2"/>
  <c r="B1669" i="2" s="1"/>
  <c r="B1662" i="2"/>
  <c r="B1654" i="2" s="1"/>
  <c r="B1661" i="2"/>
  <c r="B1653" i="2" s="1"/>
  <c r="B1660" i="2"/>
  <c r="B1652" i="2" s="1"/>
  <c r="B1655" i="2"/>
  <c r="B1651" i="2"/>
  <c r="B1650" i="2"/>
  <c r="B1649" i="2"/>
  <c r="B1648" i="2"/>
  <c r="B1647" i="2"/>
  <c r="B1646" i="2"/>
  <c r="B1641" i="2"/>
  <c r="B1624" i="2"/>
  <c r="B1593" i="2" s="1"/>
  <c r="B1610" i="2"/>
  <c r="B1579" i="2" s="1"/>
  <c r="B1609" i="2"/>
  <c r="B1578" i="2" s="1"/>
  <c r="B1608" i="2"/>
  <c r="B1577" i="2" s="1"/>
  <c r="B1518" i="2"/>
  <c r="B1516" i="2"/>
  <c r="B1515" i="2"/>
  <c r="B1514" i="2"/>
  <c r="B1512" i="2"/>
  <c r="B1511" i="2"/>
  <c r="B1509" i="2"/>
  <c r="B1507" i="2"/>
  <c r="B1496" i="2" s="1"/>
  <c r="B1480" i="2" s="1"/>
  <c r="B1503" i="2"/>
  <c r="B1487" i="2" s="1"/>
  <c r="B1502" i="2"/>
  <c r="B1489" i="2"/>
  <c r="B1486" i="2"/>
  <c r="B1462" i="2"/>
  <c r="B1460" i="2"/>
  <c r="B1456" i="2"/>
  <c r="B1452" i="2"/>
  <c r="B1451" i="2" s="1"/>
  <c r="B1441" i="2"/>
  <c r="B1439" i="2"/>
  <c r="B1428" i="2" s="1"/>
  <c r="B1412" i="2" s="1"/>
  <c r="B1435" i="2"/>
  <c r="B1434" i="2"/>
  <c r="B1421" i="2"/>
  <c r="B1419" i="2"/>
  <c r="B1418" i="2"/>
  <c r="B1404" i="2"/>
  <c r="B1403" i="2"/>
  <c r="B2059" i="2" s="1"/>
  <c r="B2043" i="2" s="1"/>
  <c r="B1401" i="2"/>
  <c r="B1400" i="2"/>
  <c r="B1399" i="2"/>
  <c r="B1383" i="2" s="1"/>
  <c r="B1397" i="2"/>
  <c r="B1395" i="2"/>
  <c r="B1385" i="2"/>
  <c r="B1381" i="2"/>
  <c r="B1378" i="2"/>
  <c r="B1377" i="2"/>
  <c r="B1371" i="2"/>
  <c r="B1370" i="2" s="1"/>
  <c r="B1369" i="2"/>
  <c r="B2174" i="2" s="1"/>
  <c r="B2156" i="2" s="1"/>
  <c r="B1366" i="2"/>
  <c r="B1330" i="2"/>
  <c r="B1328" i="2"/>
  <c r="B1327" i="2"/>
  <c r="B1326" i="2"/>
  <c r="B1312" i="2"/>
  <c r="B1311" i="2"/>
  <c r="B1756" i="2" s="1"/>
  <c r="B1310" i="2"/>
  <c r="B1766" i="2" s="1"/>
  <c r="B1296" i="2"/>
  <c r="B1295" i="2"/>
  <c r="B1261" i="2"/>
  <c r="B1259" i="2" s="1"/>
  <c r="B1251" i="2"/>
  <c r="B1248" i="2" s="1"/>
  <c r="B1246" i="2"/>
  <c r="B1234" i="2"/>
  <c r="B1219" i="2" s="1"/>
  <c r="B1232" i="2"/>
  <c r="B1217" i="2" s="1"/>
  <c r="B1224" i="2"/>
  <c r="B1209" i="2" s="1"/>
  <c r="B1204" i="2"/>
  <c r="B1198" i="2"/>
  <c r="B1197" i="2"/>
  <c r="B1196" i="2"/>
  <c r="B1186" i="2" s="1"/>
  <c r="B1171" i="2" s="1"/>
  <c r="B1194" i="2"/>
  <c r="B1179" i="2" s="1"/>
  <c r="B1190" i="2"/>
  <c r="B1175" i="2" s="1"/>
  <c r="B1164" i="2"/>
  <c r="B1163" i="2"/>
  <c r="B1158" i="2"/>
  <c r="B1148" i="2" s="1"/>
  <c r="B1117" i="2" s="1"/>
  <c r="B1156" i="2"/>
  <c r="B1152" i="2" s="1"/>
  <c r="B1121" i="2" s="1"/>
  <c r="B1143" i="2"/>
  <c r="B1133" i="2" s="1"/>
  <c r="B1102" i="2" s="1"/>
  <c r="B1141" i="2"/>
  <c r="B1137" i="2"/>
  <c r="B1125" i="2"/>
  <c r="B1112" i="2"/>
  <c r="B1110" i="2"/>
  <c r="B1106" i="2"/>
  <c r="B1094" i="2"/>
  <c r="B1093" i="2"/>
  <c r="B1092" i="2"/>
  <c r="B1087" i="2" s="1"/>
  <c r="B1091" i="2"/>
  <c r="B1086" i="2" s="1"/>
  <c r="B1090" i="2"/>
  <c r="B1085" i="2" s="1"/>
  <c r="B1089" i="2"/>
  <c r="B1088" i="2"/>
  <c r="B1083" i="2"/>
  <c r="B1075" i="2"/>
  <c r="B1073" i="2"/>
  <c r="B1072" i="2"/>
  <c r="B1071" i="2"/>
  <c r="B1068" i="2" s="1"/>
  <c r="B1070" i="2"/>
  <c r="B1069" i="2"/>
  <c r="B1062" i="2"/>
  <c r="B2057" i="2" s="1"/>
  <c r="B2041" i="2" s="1"/>
  <c r="B1056" i="2"/>
  <c r="B1040" i="2" s="1"/>
  <c r="B1054" i="2"/>
  <c r="B1051" i="2"/>
  <c r="B1050" i="2"/>
  <c r="B1037" i="2"/>
  <c r="B1036" i="2"/>
  <c r="B1035" i="2"/>
  <c r="B1034" i="2"/>
  <c r="B1017" i="2"/>
  <c r="B1016" i="2"/>
  <c r="B1003" i="2"/>
  <c r="B1000" i="2"/>
  <c r="B989" i="2"/>
  <c r="B983" i="2"/>
  <c r="B976" i="2" s="1"/>
  <c r="B972" i="2"/>
  <c r="B968" i="2"/>
  <c r="B967" i="2"/>
  <c r="B966" i="2"/>
  <c r="B965" i="2"/>
  <c r="B948" i="2"/>
  <c r="B947" i="2"/>
  <c r="B945" i="2"/>
  <c r="B940" i="2"/>
  <c r="B930" i="2" s="1"/>
  <c r="B915" i="2" s="1"/>
  <c r="B938" i="2"/>
  <c r="B923" i="2"/>
  <c r="B910" i="2"/>
  <c r="B908" i="2"/>
  <c r="B904" i="2" s="1"/>
  <c r="B889" i="2" s="1"/>
  <c r="B878" i="2"/>
  <c r="B869" i="2"/>
  <c r="B1872" i="2" s="1"/>
  <c r="B868" i="2"/>
  <c r="B864" i="2"/>
  <c r="B857" i="2"/>
  <c r="B844" i="2" s="1"/>
  <c r="B851" i="2"/>
  <c r="B833" i="2"/>
  <c r="B832" i="2"/>
  <c r="B829" i="2"/>
  <c r="B824" i="2" s="1"/>
  <c r="B827" i="2"/>
  <c r="B822" i="2"/>
  <c r="B821" i="2"/>
  <c r="B820" i="2"/>
  <c r="B819" i="2" s="1"/>
  <c r="B809" i="2"/>
  <c r="B1815" i="2" s="1"/>
  <c r="B1816" i="2" s="1"/>
  <c r="B1789" i="2" s="1"/>
  <c r="B803" i="2"/>
  <c r="B802" i="2"/>
  <c r="B801" i="2" s="1"/>
  <c r="B795" i="2"/>
  <c r="B787" i="2"/>
  <c r="B786" i="2" s="1"/>
  <c r="B779" i="2"/>
  <c r="B778" i="2"/>
  <c r="B777" i="2"/>
  <c r="B776" i="2"/>
  <c r="B771" i="2"/>
  <c r="B770" i="2"/>
  <c r="B769" i="2"/>
  <c r="B768" i="2"/>
  <c r="B764" i="2"/>
  <c r="B762" i="2"/>
  <c r="B761" i="2"/>
  <c r="B759" i="2"/>
  <c r="B756" i="2"/>
  <c r="B746" i="2"/>
  <c r="B742" i="2"/>
  <c r="B720" i="2" s="1"/>
  <c r="B739" i="2"/>
  <c r="B743" i="2" s="1"/>
  <c r="B721" i="2" s="1"/>
  <c r="B727" i="2"/>
  <c r="B716" i="2"/>
  <c r="B715" i="2"/>
  <c r="B714" i="2"/>
  <c r="B712" i="2"/>
  <c r="B705" i="2"/>
  <c r="B703" i="2"/>
  <c r="B701" i="2"/>
  <c r="B1845" i="2" s="1"/>
  <c r="B694" i="2"/>
  <c r="B690" i="2"/>
  <c r="B691" i="2" s="1"/>
  <c r="B689" i="2"/>
  <c r="B688" i="2"/>
  <c r="B680" i="2"/>
  <c r="B674" i="2"/>
  <c r="B673" i="2" s="1"/>
  <c r="B661" i="2"/>
  <c r="B660" i="2"/>
  <c r="B648" i="2" s="1"/>
  <c r="B659" i="2"/>
  <c r="B655" i="2"/>
  <c r="B654" i="2"/>
  <c r="B642" i="2"/>
  <c r="B640" i="2"/>
  <c r="B1299" i="2" s="1"/>
  <c r="B633" i="2"/>
  <c r="B632" i="2"/>
  <c r="B631" i="2"/>
  <c r="B630" i="2"/>
  <c r="B629" i="2"/>
  <c r="B628" i="2"/>
  <c r="B626" i="2"/>
  <c r="B617" i="2"/>
  <c r="B616" i="2"/>
  <c r="B615" i="2"/>
  <c r="B614" i="2"/>
  <c r="B613" i="2"/>
  <c r="B612" i="2"/>
  <c r="B610" i="2"/>
  <c r="B603" i="2"/>
  <c r="B602" i="2"/>
  <c r="B581" i="2" s="1"/>
  <c r="B601" i="2"/>
  <c r="B580" i="2" s="1"/>
  <c r="B600" i="2"/>
  <c r="B599" i="2"/>
  <c r="B598" i="2"/>
  <c r="B597" i="2"/>
  <c r="B596" i="2"/>
  <c r="B595" i="2"/>
  <c r="B593" i="2"/>
  <c r="B592" i="2"/>
  <c r="B591" i="2"/>
  <c r="B587" i="2"/>
  <c r="B566" i="2" s="1"/>
  <c r="B586" i="2"/>
  <c r="B565" i="2" s="1"/>
  <c r="B585" i="2"/>
  <c r="B564" i="2" s="1"/>
  <c r="B584" i="2"/>
  <c r="B583" i="2"/>
  <c r="B582" i="2"/>
  <c r="B579" i="2"/>
  <c r="B578" i="2"/>
  <c r="B577" i="2"/>
  <c r="B576" i="2"/>
  <c r="B575" i="2"/>
  <c r="B574" i="2"/>
  <c r="B571" i="2"/>
  <c r="B570" i="2"/>
  <c r="B563" i="2"/>
  <c r="B562" i="2"/>
  <c r="B561" i="2"/>
  <c r="B555" i="2"/>
  <c r="B2055" i="2" s="1"/>
  <c r="B2039" i="2" s="1"/>
  <c r="B553" i="2"/>
  <c r="B534" i="2" s="1"/>
  <c r="B547" i="2"/>
  <c r="B552" i="2" s="1"/>
  <c r="B533" i="2" s="1"/>
  <c r="B542" i="2"/>
  <c r="B541" i="2"/>
  <c r="B530" i="2"/>
  <c r="B528" i="2"/>
  <c r="B527" i="2"/>
  <c r="B526" i="2"/>
  <c r="B523" i="2"/>
  <c r="B522" i="2"/>
  <c r="B517" i="2"/>
  <c r="B507" i="2" s="1"/>
  <c r="B492" i="2" s="1"/>
  <c r="B515" i="2"/>
  <c r="B500" i="2"/>
  <c r="B487" i="2"/>
  <c r="B480" i="2" s="1"/>
  <c r="B486" i="2"/>
  <c r="B479" i="2" s="1"/>
  <c r="B473" i="2"/>
  <c r="B1838" i="2" s="1"/>
  <c r="B1837" i="2" s="1"/>
  <c r="B469" i="2"/>
  <c r="B453" i="2" s="1"/>
  <c r="B464" i="2"/>
  <c r="B462" i="2"/>
  <c r="B467" i="2" s="1"/>
  <c r="B451" i="2" s="1"/>
  <c r="B460" i="2"/>
  <c r="B2052" i="2" s="1"/>
  <c r="B2036" i="2" s="1"/>
  <c r="B459" i="2"/>
  <c r="B456" i="2"/>
  <c r="B455" i="2"/>
  <c r="B452" i="2"/>
  <c r="B448" i="2"/>
  <c r="B446" i="2"/>
  <c r="B444" i="2"/>
  <c r="B443" i="2"/>
  <c r="B440" i="2"/>
  <c r="B439" i="2"/>
  <c r="B438" i="2"/>
  <c r="B435" i="2"/>
  <c r="B431" i="2" s="1"/>
  <c r="B434" i="2"/>
  <c r="B432" i="2"/>
  <c r="B430" i="2"/>
  <c r="B429" i="2"/>
  <c r="B415" i="2"/>
  <c r="B409" i="2"/>
  <c r="B407" i="2"/>
  <c r="B1736" i="2" s="1"/>
  <c r="B1732" i="2" s="1"/>
  <c r="B406" i="2"/>
  <c r="B405" i="2"/>
  <c r="B404" i="2"/>
  <c r="B397" i="2" s="1"/>
  <c r="B402" i="2"/>
  <c r="B395" i="2" s="1"/>
  <c r="B400" i="2"/>
  <c r="B399" i="2"/>
  <c r="B398" i="2"/>
  <c r="B388" i="2"/>
  <c r="B387" i="2"/>
  <c r="B380" i="2"/>
  <c r="B379" i="2"/>
  <c r="B377" i="2"/>
  <c r="B374" i="2" s="1"/>
  <c r="B376" i="2"/>
  <c r="B373" i="2" s="1"/>
  <c r="B375" i="2"/>
  <c r="B372" i="2" s="1"/>
  <c r="B367" i="2"/>
  <c r="B363" i="2"/>
  <c r="B362" i="2"/>
  <c r="B361" i="2"/>
  <c r="B359" i="2"/>
  <c r="B358" i="2"/>
  <c r="B357" i="2"/>
  <c r="B356" i="2"/>
  <c r="B1571" i="2" s="1"/>
  <c r="B352" i="2"/>
  <c r="B349" i="2"/>
  <c r="B347" i="2"/>
  <c r="B344" i="2"/>
  <c r="B337" i="2" s="1"/>
  <c r="B324" i="2"/>
  <c r="B323" i="2"/>
  <c r="B962" i="2" s="1"/>
  <c r="B313" i="2"/>
  <c r="B308" i="2"/>
  <c r="B304" i="2"/>
  <c r="B303" i="2"/>
  <c r="B290" i="2"/>
  <c r="B289" i="2"/>
  <c r="B288" i="2"/>
  <c r="B287" i="2"/>
  <c r="B1642" i="2" s="1"/>
  <c r="B1639" i="2" s="1"/>
  <c r="B285" i="2"/>
  <c r="B279" i="2"/>
  <c r="B278" i="2"/>
  <c r="B277" i="2"/>
  <c r="B276" i="2"/>
  <c r="B274" i="2"/>
  <c r="B270" i="2"/>
  <c r="B268" i="2"/>
  <c r="B1284" i="2" s="1"/>
  <c r="B1282" i="2" s="1"/>
  <c r="B267" i="2"/>
  <c r="B266" i="2"/>
  <c r="B249" i="2" s="1"/>
  <c r="B265" i="2"/>
  <c r="B248" i="2" s="1"/>
  <c r="B264" i="2"/>
  <c r="B247" i="2" s="1"/>
  <c r="B259" i="2"/>
  <c r="B257" i="2"/>
  <c r="B253" i="2"/>
  <c r="B252" i="2"/>
  <c r="B250" i="2"/>
  <c r="B233" i="2"/>
  <c r="B798" i="2" s="1"/>
  <c r="B232" i="2"/>
  <c r="B231" i="2"/>
  <c r="B230" i="2"/>
  <c r="B229" i="2"/>
  <c r="B225" i="2" s="1"/>
  <c r="B224" i="2"/>
  <c r="B223" i="2"/>
  <c r="B222" i="2"/>
  <c r="B221" i="2"/>
  <c r="B218" i="2"/>
  <c r="B711" i="2" s="1"/>
  <c r="B710" i="2" s="1"/>
  <c r="B217" i="2"/>
  <c r="B216" i="2"/>
  <c r="B215" i="2"/>
  <c r="B214" i="2"/>
  <c r="B211" i="2"/>
  <c r="B199" i="2" s="1"/>
  <c r="B182" i="2" s="1"/>
  <c r="B209" i="2"/>
  <c r="B203" i="2" s="1"/>
  <c r="B186" i="2" s="1"/>
  <c r="B202" i="2"/>
  <c r="B201" i="2"/>
  <c r="B200" i="2" s="1"/>
  <c r="B183" i="2" s="1"/>
  <c r="B188" i="2"/>
  <c r="B187" i="2"/>
  <c r="B185" i="2"/>
  <c r="B175" i="2"/>
  <c r="B1240" i="2" s="1"/>
  <c r="B173" i="2"/>
  <c r="B172" i="2"/>
  <c r="B169" i="2"/>
  <c r="B167" i="2"/>
  <c r="B156" i="2"/>
  <c r="B141" i="2" s="1"/>
  <c r="B155" i="2"/>
  <c r="B154" i="2"/>
  <c r="B139" i="2" s="1"/>
  <c r="B153" i="2"/>
  <c r="B138" i="2" s="1"/>
  <c r="B152" i="2"/>
  <c r="B137" i="2" s="1"/>
  <c r="B147" i="2"/>
  <c r="B140" i="2"/>
  <c r="B132" i="2"/>
  <c r="B2051" i="2" s="1"/>
  <c r="B2035" i="2" s="1"/>
  <c r="B127" i="2"/>
  <c r="B112" i="2" s="1"/>
  <c r="B125" i="2"/>
  <c r="B121" i="2" s="1"/>
  <c r="B106" i="2" s="1"/>
  <c r="B122" i="2"/>
  <c r="B107" i="2" s="1"/>
  <c r="B109" i="2"/>
  <c r="B108" i="2"/>
  <c r="B100" i="2"/>
  <c r="B98" i="2"/>
  <c r="B97" i="2"/>
  <c r="B95" i="2" s="1"/>
  <c r="B96" i="2"/>
  <c r="B94" i="2"/>
  <c r="B87" i="2"/>
  <c r="B82" i="2"/>
  <c r="B81" i="2"/>
  <c r="B76" i="2"/>
  <c r="B75" i="2"/>
  <c r="B826" i="2" s="1"/>
  <c r="B73" i="2"/>
  <c r="B71" i="2"/>
  <c r="B69" i="2"/>
  <c r="B68" i="2"/>
  <c r="B796" i="2" s="1"/>
  <c r="B794" i="2" s="1"/>
  <c r="B65" i="2"/>
  <c r="B63" i="2"/>
  <c r="B62" i="2"/>
  <c r="B61" i="2"/>
  <c r="B59" i="2" s="1"/>
  <c r="B60" i="2"/>
  <c r="B58" i="2" s="1"/>
  <c r="B54" i="2"/>
  <c r="B45" i="2"/>
  <c r="B1546" i="2" s="1"/>
  <c r="B44" i="2"/>
  <c r="B41" i="2"/>
  <c r="B43" i="2" s="1"/>
  <c r="B40" i="2" s="1"/>
  <c r="B38" i="2"/>
  <c r="B33" i="2"/>
  <c r="B17" i="2" s="1"/>
  <c r="B31" i="2"/>
  <c r="B2049" i="2" s="1"/>
  <c r="B2033" i="2" s="1"/>
  <c r="B30" i="2"/>
  <c r="B14" i="2" s="1"/>
  <c r="B29" i="2"/>
  <c r="B13" i="2" s="1"/>
  <c r="B28" i="2"/>
  <c r="B32" i="2" s="1"/>
  <c r="B16" i="2" s="1"/>
  <c r="B27" i="2"/>
  <c r="B11" i="2" s="1"/>
  <c r="B26" i="2"/>
  <c r="B10" i="2" s="1"/>
  <c r="B25" i="2"/>
  <c r="B22" i="2"/>
  <c r="B6" i="2" s="1"/>
  <c r="B21" i="2"/>
  <c r="B5" i="2" s="1"/>
  <c r="B20" i="2"/>
  <c r="B19" i="2"/>
  <c r="B18" i="2"/>
  <c r="B2" i="2" s="1"/>
  <c r="B9" i="2"/>
  <c r="B8" i="2"/>
  <c r="B7" i="2"/>
  <c r="B4" i="2"/>
  <c r="B3" i="2"/>
  <c r="B1237" i="2" l="1"/>
  <c r="B1239" i="2"/>
  <c r="B1849" i="2"/>
  <c r="B1666" i="2"/>
  <c r="B1664" i="2" s="1"/>
  <c r="B588" i="2"/>
  <c r="B2286" i="2"/>
  <c r="B2289" i="2"/>
  <c r="B2288" i="2" s="1"/>
  <c r="B12" i="2"/>
  <c r="B110" i="2"/>
  <c r="B128" i="2"/>
  <c r="B113" i="2" s="1"/>
  <c r="B1623" i="2"/>
  <c r="B1592" i="2" s="1"/>
  <c r="B1607" i="2"/>
  <c r="B1576" i="2" s="1"/>
  <c r="B1622" i="2"/>
  <c r="B1591" i="2" s="1"/>
  <c r="B1637" i="2"/>
  <c r="B1606" i="2" s="1"/>
  <c r="B1636" i="2"/>
  <c r="B1605" i="2" s="1"/>
  <c r="B1620" i="2"/>
  <c r="B1589" i="2" s="1"/>
  <c r="B1635" i="2"/>
  <c r="B1604" i="2" s="1"/>
  <c r="B1619" i="2"/>
  <c r="B1588" i="2" s="1"/>
  <c r="B1634" i="2"/>
  <c r="B1603" i="2" s="1"/>
  <c r="B1618" i="2"/>
  <c r="B1587" i="2" s="1"/>
  <c r="B1633" i="2"/>
  <c r="B1602" i="2" s="1"/>
  <c r="B1617" i="2"/>
  <c r="B1586" i="2" s="1"/>
  <c r="B792" i="2"/>
  <c r="B1632" i="2"/>
  <c r="B1601" i="2" s="1"/>
  <c r="B1616" i="2"/>
  <c r="B1585" i="2" s="1"/>
  <c r="B1631" i="2"/>
  <c r="B1600" i="2" s="1"/>
  <c r="B1615" i="2"/>
  <c r="B1584" i="2" s="1"/>
  <c r="B1630" i="2"/>
  <c r="B1599" i="2" s="1"/>
  <c r="B1614" i="2"/>
  <c r="B1583" i="2" s="1"/>
  <c r="B1629" i="2"/>
  <c r="B1598" i="2" s="1"/>
  <c r="B1613" i="2"/>
  <c r="B1582" i="2" s="1"/>
  <c r="B1628" i="2"/>
  <c r="B1597" i="2" s="1"/>
  <c r="B1612" i="2"/>
  <c r="B1581" i="2" s="1"/>
  <c r="B1627" i="2"/>
  <c r="B1596" i="2" s="1"/>
  <c r="B1611" i="2"/>
  <c r="B1580" i="2" s="1"/>
  <c r="B1710" i="2"/>
  <c r="B1570" i="2"/>
  <c r="B738" i="2"/>
  <c r="B717" i="2" s="1"/>
  <c r="B1625" i="2"/>
  <c r="B1594" i="2" s="1"/>
  <c r="B1974" i="2"/>
  <c r="B658" i="2"/>
  <c r="B646" i="2" s="1"/>
  <c r="B653" i="2"/>
  <c r="B641" i="2" s="1"/>
  <c r="B324" i="6"/>
  <c r="B730" i="6" s="1"/>
  <c r="B154" i="6" s="1"/>
  <c r="B331" i="6"/>
  <c r="B1920" i="2"/>
  <c r="B1727" i="2"/>
  <c r="B1721" i="2" s="1"/>
  <c r="B1723" i="2"/>
  <c r="B1717" i="2" s="1"/>
  <c r="B665" i="2"/>
  <c r="B1716" i="2"/>
  <c r="B1726" i="2"/>
  <c r="B1720" i="2" s="1"/>
  <c r="B1725" i="2"/>
  <c r="B999" i="2"/>
  <c r="B1254" i="2"/>
  <c r="B964" i="2" s="1"/>
  <c r="B963" i="2" s="1"/>
  <c r="B1626" i="2"/>
  <c r="B1595" i="2" s="1"/>
  <c r="B1681" i="2"/>
  <c r="B129" i="2"/>
  <c r="B114" i="2" s="1"/>
  <c r="B66" i="2"/>
  <c r="B64" i="2" s="1"/>
  <c r="B130" i="2"/>
  <c r="B115" i="2" s="1"/>
  <c r="B251" i="2"/>
  <c r="B1285" i="2"/>
  <c r="B1755" i="2"/>
  <c r="B893" i="2"/>
  <c r="B2102" i="2"/>
  <c r="B2101" i="2" s="1"/>
  <c r="B1868" i="2"/>
  <c r="B1014" i="2"/>
  <c r="B1013" i="2"/>
  <c r="B996" i="2" s="1"/>
  <c r="B1012" i="2"/>
  <c r="B1011" i="2"/>
  <c r="B1010" i="2"/>
  <c r="B993" i="2" s="1"/>
  <c r="B1009" i="2"/>
  <c r="B992" i="2" s="1"/>
  <c r="B1008" i="2"/>
  <c r="B952" i="2"/>
  <c r="B951" i="2" s="1"/>
  <c r="B1024" i="2"/>
  <c r="B1007" i="2" s="1"/>
  <c r="B790" i="2"/>
  <c r="B789" i="2" s="1"/>
  <c r="B307" i="2"/>
  <c r="B1019" i="2"/>
  <c r="B1682" i="2"/>
  <c r="B1749" i="2"/>
  <c r="B1743" i="2" s="1"/>
  <c r="B1742" i="2"/>
  <c r="B867" i="2"/>
  <c r="B1522" i="2"/>
  <c r="B1548" i="2"/>
  <c r="B1524" i="2" s="1"/>
  <c r="B1547" i="2"/>
  <c r="B1523" i="2" s="1"/>
  <c r="B286" i="2"/>
  <c r="B281" i="2" s="1"/>
  <c r="B126" i="2"/>
  <c r="B111" i="2" s="1"/>
  <c r="B15" i="2"/>
  <c r="B131" i="2"/>
  <c r="B116" i="2" s="1"/>
  <c r="B2255" i="2"/>
  <c r="B2164" i="2"/>
  <c r="B2146" i="2" s="1"/>
  <c r="B461" i="2"/>
  <c r="B445" i="2" s="1"/>
  <c r="B1018" i="2"/>
  <c r="B1754" i="2"/>
  <c r="B1297" i="2"/>
  <c r="B1638" i="2"/>
  <c r="B1643" i="2"/>
  <c r="B1640" i="2" s="1"/>
  <c r="B1928" i="5"/>
  <c r="B1931" i="5" s="1"/>
  <c r="B1846" i="5"/>
  <c r="B1849" i="5" s="1"/>
  <c r="B2278" i="5"/>
  <c r="B2281" i="5" s="1"/>
  <c r="B2139" i="5"/>
  <c r="B2142" i="5" s="1"/>
  <c r="B184" i="2"/>
  <c r="B238" i="2"/>
  <c r="B1271" i="2"/>
  <c r="B715" i="3"/>
  <c r="B965" i="3"/>
  <c r="B2263" i="4"/>
  <c r="B900" i="2"/>
  <c r="B885" i="2" s="1"/>
  <c r="B895" i="2"/>
  <c r="B192" i="2"/>
  <c r="B1136" i="2"/>
  <c r="B238" i="3"/>
  <c r="B836" i="3"/>
  <c r="B835" i="3"/>
  <c r="B834" i="3"/>
  <c r="B333" i="3"/>
  <c r="B1085" i="4"/>
  <c r="B393" i="2"/>
  <c r="B1384" i="2"/>
  <c r="B351" i="2"/>
  <c r="B348" i="2" s="1"/>
  <c r="B346" i="2"/>
  <c r="B101" i="2"/>
  <c r="B99" i="2" s="1"/>
  <c r="B370" i="2"/>
  <c r="B366" i="2" s="1"/>
  <c r="B369" i="2"/>
  <c r="B365" i="2" s="1"/>
  <c r="B368" i="2"/>
  <c r="B1560" i="2"/>
  <c r="B1746" i="2"/>
  <c r="B412" i="2"/>
  <c r="B627" i="2"/>
  <c r="B611" i="2" s="1"/>
  <c r="B118" i="2"/>
  <c r="B103" i="2" s="1"/>
  <c r="B502" i="2"/>
  <c r="B536" i="2"/>
  <c r="B805" i="2"/>
  <c r="B804" i="2" s="1"/>
  <c r="B925" i="2"/>
  <c r="B194" i="2"/>
  <c r="B1777" i="2"/>
  <c r="B1283" i="2"/>
  <c r="B1281" i="2" s="1"/>
  <c r="B594" i="2"/>
  <c r="B573" i="2" s="1"/>
  <c r="B572" i="2"/>
  <c r="B117" i="2"/>
  <c r="B119" i="2"/>
  <c r="B104" i="2" s="1"/>
  <c r="B42" i="2"/>
  <c r="B120" i="2"/>
  <c r="B105" i="2" s="1"/>
  <c r="B280" i="2"/>
  <c r="B1049" i="2"/>
  <c r="B1033" i="2" s="1"/>
  <c r="B1048" i="2"/>
  <c r="B1032" i="2" s="1"/>
  <c r="B1047" i="2"/>
  <c r="B1031" i="2" s="1"/>
  <c r="B1060" i="2"/>
  <c r="B1044" i="2" s="1"/>
  <c r="B1059" i="2"/>
  <c r="B1043" i="2" s="1"/>
  <c r="B1058" i="2"/>
  <c r="B1042" i="2" s="1"/>
  <c r="B1057" i="2"/>
  <c r="B1038" i="2"/>
  <c r="B1055" i="2"/>
  <c r="B1039" i="2" s="1"/>
  <c r="B1262" i="2"/>
  <c r="B1260" i="2" s="1"/>
  <c r="B1398" i="2"/>
  <c r="B1906" i="2"/>
  <c r="B772" i="2"/>
  <c r="B767" i="2" s="1"/>
  <c r="B729" i="2"/>
  <c r="B2107" i="2"/>
  <c r="B2104" i="2" s="1"/>
  <c r="B2180" i="2"/>
  <c r="B2177" i="2" s="1"/>
  <c r="B1253" i="2"/>
  <c r="B1081" i="2"/>
  <c r="B385" i="2"/>
  <c r="B383" i="2" s="1"/>
  <c r="B1919" i="2"/>
  <c r="B1907" i="2" s="1"/>
  <c r="B1549" i="2"/>
  <c r="B1525" i="2" s="1"/>
  <c r="B903" i="2"/>
  <c r="B556" i="2"/>
  <c r="B1893" i="2"/>
  <c r="B1892" i="2" s="1"/>
  <c r="B793" i="2"/>
  <c r="B791" i="2" s="1"/>
  <c r="B393" i="3"/>
  <c r="B392" i="3" s="1"/>
  <c r="B670" i="3"/>
  <c r="B669" i="3" s="1"/>
  <c r="B668" i="3" s="1"/>
  <c r="B420" i="3"/>
  <c r="B472" i="2"/>
  <c r="B1331" i="2"/>
  <c r="B1773" i="2"/>
  <c r="B807" i="2"/>
  <c r="B1316" i="2"/>
  <c r="B1315" i="2" s="1"/>
  <c r="B1332" i="2"/>
  <c r="B1861" i="2"/>
  <c r="B1860" i="2" s="1"/>
  <c r="B996" i="3"/>
  <c r="B893" i="3"/>
  <c r="B316" i="3"/>
  <c r="B317" i="3" s="1"/>
  <c r="B158" i="3"/>
  <c r="B1776" i="2"/>
  <c r="B1862" i="2"/>
  <c r="B2122" i="2" s="1"/>
  <c r="B2119" i="2" s="1"/>
  <c r="B771" i="3"/>
  <c r="B911" i="3"/>
  <c r="B983" i="3"/>
  <c r="B807" i="3"/>
  <c r="B1960" i="2"/>
  <c r="B1959" i="2" s="1"/>
  <c r="B2099" i="2"/>
  <c r="B2093" i="2"/>
  <c r="B2092" i="2" s="1"/>
  <c r="B2270" i="2"/>
  <c r="B656" i="2"/>
  <c r="B740" i="2"/>
  <c r="B722" i="2" s="1"/>
  <c r="B950" i="2"/>
  <c r="B949" i="2" s="1"/>
  <c r="B1127" i="2"/>
  <c r="B1228" i="2"/>
  <c r="B1213" i="2" s="1"/>
  <c r="B1300" i="2"/>
  <c r="B1423" i="2"/>
  <c r="B1470" i="2"/>
  <c r="B1467" i="2" s="1"/>
  <c r="B1491" i="2"/>
  <c r="B1670" i="2"/>
  <c r="B471" i="3"/>
  <c r="B936" i="3"/>
  <c r="B541" i="5"/>
  <c r="B657" i="2"/>
  <c r="B700" i="2"/>
  <c r="B741" i="2"/>
  <c r="B719" i="2" s="1"/>
  <c r="B1301" i="2"/>
  <c r="B1387" i="2"/>
  <c r="B550" i="3"/>
  <c r="B173" i="3"/>
  <c r="B549" i="3"/>
  <c r="B181" i="3" s="1"/>
  <c r="B1013" i="3" s="1"/>
  <c r="B1137" i="3"/>
  <c r="B547" i="3"/>
  <c r="B432" i="3"/>
  <c r="B1009" i="3"/>
  <c r="B545" i="3"/>
  <c r="B180" i="3" s="1"/>
  <c r="B523" i="3"/>
  <c r="B544" i="3"/>
  <c r="B543" i="3"/>
  <c r="B179" i="3" s="1"/>
  <c r="B542" i="3"/>
  <c r="B178" i="3" s="1"/>
  <c r="B541" i="3"/>
  <c r="B540" i="3"/>
  <c r="B517" i="3"/>
  <c r="B1029" i="3"/>
  <c r="B159" i="3"/>
  <c r="B555" i="3"/>
  <c r="B1302" i="2"/>
  <c r="B643" i="2"/>
  <c r="B718" i="2"/>
  <c r="B933" i="2"/>
  <c r="B1181" i="2"/>
  <c r="B1303" i="2"/>
  <c r="B750" i="3"/>
  <c r="B754" i="3" s="1"/>
  <c r="B42" i="3"/>
  <c r="B66" i="3"/>
  <c r="B65" i="3"/>
  <c r="B511" i="2"/>
  <c r="B496" i="2" s="1"/>
  <c r="B934" i="2"/>
  <c r="B919" i="2" s="1"/>
  <c r="B1304" i="2"/>
  <c r="B1338" i="2"/>
  <c r="B1325" i="2" s="1"/>
  <c r="B1134" i="3"/>
  <c r="B2083" i="2"/>
  <c r="B463" i="2"/>
  <c r="B447" i="2" s="1"/>
  <c r="B704" i="2"/>
  <c r="B702" i="2" s="1"/>
  <c r="B1305" i="2"/>
  <c r="B1567" i="2"/>
  <c r="B1782" i="2"/>
  <c r="B1810" i="2"/>
  <c r="B2310" i="2"/>
  <c r="B2294" i="2" s="1"/>
  <c r="B2305" i="2"/>
  <c r="B821" i="3"/>
  <c r="B820" i="3"/>
  <c r="B548" i="2"/>
  <c r="B662" i="2"/>
  <c r="B1030" i="2"/>
  <c r="B1046" i="2"/>
  <c r="B1065" i="2"/>
  <c r="B1064" i="2" s="1"/>
  <c r="B1306" i="2"/>
  <c r="B630" i="6"/>
  <c r="B629" i="6"/>
  <c r="B354" i="2"/>
  <c r="B353" i="2" s="1"/>
  <c r="B550" i="2"/>
  <c r="B647" i="2"/>
  <c r="B663" i="2"/>
  <c r="B838" i="2"/>
  <c r="B1307" i="2"/>
  <c r="B1996" i="2"/>
  <c r="B1015" i="2" s="1"/>
  <c r="B998" i="2" s="1"/>
  <c r="B1905" i="2"/>
  <c r="B1904" i="2" s="1"/>
  <c r="B1879" i="2"/>
  <c r="B1871" i="2"/>
  <c r="B2058" i="2"/>
  <c r="B2042" i="2" s="1"/>
  <c r="B1788" i="2"/>
  <c r="B308" i="3"/>
  <c r="B307" i="3"/>
  <c r="B339" i="3"/>
  <c r="B352" i="3"/>
  <c r="B350" i="3"/>
  <c r="B466" i="2"/>
  <c r="B450" i="2" s="1"/>
  <c r="B551" i="2"/>
  <c r="B532" i="2" s="1"/>
  <c r="B664" i="2"/>
  <c r="B652" i="2" s="1"/>
  <c r="B686" i="2"/>
  <c r="B839" i="2"/>
  <c r="B1308" i="2"/>
  <c r="B1396" i="2"/>
  <c r="B1431" i="2"/>
  <c r="B1499" i="2"/>
  <c r="B2082" i="2"/>
  <c r="B1827" i="2"/>
  <c r="B1824" i="2"/>
  <c r="B1818" i="2" s="1"/>
  <c r="B1823" i="2"/>
  <c r="B649" i="2"/>
  <c r="B708" i="2"/>
  <c r="B706" i="2" s="1"/>
  <c r="B1309" i="2"/>
  <c r="B1379" i="2"/>
  <c r="B131" i="3"/>
  <c r="B199" i="3"/>
  <c r="B973" i="3"/>
  <c r="B972" i="3"/>
  <c r="B1339" i="5"/>
  <c r="B1336" i="5"/>
  <c r="B1369" i="5"/>
  <c r="B1366" i="5"/>
  <c r="B1342" i="5"/>
  <c r="B1333" i="5"/>
  <c r="B1331" i="5"/>
  <c r="B1363" i="5"/>
  <c r="B1360" i="5"/>
  <c r="B2145" i="2"/>
  <c r="B293" i="3"/>
  <c r="B384" i="3"/>
  <c r="B1966" i="5"/>
  <c r="B1963" i="5"/>
  <c r="B2024" i="5"/>
  <c r="B2021" i="5"/>
  <c r="B83" i="3"/>
  <c r="B82" i="3" s="1"/>
  <c r="B294" i="3"/>
  <c r="B684" i="3"/>
  <c r="B1124" i="3"/>
  <c r="B1168" i="3"/>
  <c r="B1966" i="4"/>
  <c r="B1963" i="4"/>
  <c r="B1150" i="4"/>
  <c r="B2254" i="4"/>
  <c r="B647" i="4" s="1"/>
  <c r="B650" i="4" s="1"/>
  <c r="B2251" i="4"/>
  <c r="B2286" i="4"/>
  <c r="B2647" i="4"/>
  <c r="B1812" i="4"/>
  <c r="B2614" i="4" s="1"/>
  <c r="B2859" i="5"/>
  <c r="B2847" i="5" s="1"/>
  <c r="B2928" i="5"/>
  <c r="B2916" i="5" s="1"/>
  <c r="B160" i="3"/>
  <c r="B225" i="3"/>
  <c r="B2136" i="4"/>
  <c r="B1843" i="4"/>
  <c r="B2383" i="4"/>
  <c r="B1925" i="4"/>
  <c r="B2275" i="4"/>
  <c r="B517" i="6"/>
  <c r="B674" i="6"/>
  <c r="B733" i="6"/>
  <c r="B621" i="6"/>
  <c r="B595" i="6"/>
  <c r="B1863" i="2"/>
  <c r="B22" i="3"/>
  <c r="B202" i="3"/>
  <c r="B298" i="3"/>
  <c r="B290" i="3" s="1"/>
  <c r="B364" i="3"/>
  <c r="B25" i="3" s="1"/>
  <c r="B843" i="3"/>
  <c r="B978" i="3"/>
  <c r="B222" i="3" s="1"/>
  <c r="B651" i="3" s="1"/>
  <c r="B1078" i="3"/>
  <c r="B1150" i="5"/>
  <c r="B746" i="5"/>
  <c r="B2326" i="5"/>
  <c r="B1697" i="5"/>
  <c r="B928" i="5"/>
  <c r="B2353" i="5"/>
  <c r="B2703" i="5" s="1"/>
  <c r="B292" i="6"/>
  <c r="B294" i="6"/>
  <c r="B293" i="6"/>
  <c r="B227" i="3"/>
  <c r="B300" i="3"/>
  <c r="B304" i="3" s="1"/>
  <c r="B365" i="3"/>
  <c r="B1032" i="3"/>
  <c r="B2670" i="5"/>
  <c r="B1100" i="5"/>
  <c r="B1504" i="5"/>
  <c r="B1087" i="5"/>
  <c r="B1083" i="5"/>
  <c r="B1095" i="5"/>
  <c r="B1093" i="5"/>
  <c r="B1089" i="5"/>
  <c r="B1079" i="5"/>
  <c r="B1076" i="5"/>
  <c r="B2419" i="5"/>
  <c r="B2416" i="5"/>
  <c r="B1968" i="2"/>
  <c r="B2166" i="2"/>
  <c r="B2148" i="2" s="1"/>
  <c r="B228" i="3"/>
  <c r="B301" i="3"/>
  <c r="B366" i="3"/>
  <c r="B561" i="3"/>
  <c r="B921" i="3"/>
  <c r="B2859" i="4"/>
  <c r="B2847" i="4" s="1"/>
  <c r="B2928" i="4"/>
  <c r="B2916" i="4" s="1"/>
  <c r="B915" i="4"/>
  <c r="B2488" i="4"/>
  <c r="B2486" i="4"/>
  <c r="B2521" i="4"/>
  <c r="B709" i="4" s="1"/>
  <c r="B2518" i="4"/>
  <c r="B2515" i="4"/>
  <c r="B2494" i="4"/>
  <c r="B2491" i="4"/>
  <c r="B2524" i="4"/>
  <c r="B1085" i="5"/>
  <c r="B72" i="3"/>
  <c r="B106" i="3"/>
  <c r="B105" i="3" s="1"/>
  <c r="B229" i="3"/>
  <c r="B302" i="3"/>
  <c r="B562" i="3"/>
  <c r="B772" i="6"/>
  <c r="B771" i="6"/>
  <c r="B888" i="6"/>
  <c r="B887" i="6" s="1"/>
  <c r="B483" i="6"/>
  <c r="B482" i="6" s="1"/>
  <c r="B481" i="6" s="1"/>
  <c r="B616" i="6"/>
  <c r="B2168" i="2"/>
  <c r="B73" i="3"/>
  <c r="B230" i="3"/>
  <c r="B930" i="3" s="1"/>
  <c r="B503" i="3"/>
  <c r="B563" i="3"/>
  <c r="B906" i="3"/>
  <c r="B905" i="3" s="1"/>
  <c r="B904" i="3" s="1"/>
  <c r="B923" i="3"/>
  <c r="B191" i="3" s="1"/>
  <c r="B1060" i="3"/>
  <c r="B712" i="4"/>
  <c r="B706" i="4"/>
  <c r="B739" i="4"/>
  <c r="B736" i="4"/>
  <c r="B733" i="4"/>
  <c r="B2326" i="4"/>
  <c r="B1697" i="4"/>
  <c r="B928" i="4"/>
  <c r="B2353" i="4"/>
  <c r="B2703" i="4" s="1"/>
  <c r="B1989" i="2"/>
  <c r="B2169" i="2"/>
  <c r="B2151" i="2" s="1"/>
  <c r="B74" i="3"/>
  <c r="B208" i="3"/>
  <c r="B504" i="3"/>
  <c r="B564" i="3"/>
  <c r="B672" i="3"/>
  <c r="B676" i="3" s="1"/>
  <c r="B447" i="3" s="1"/>
  <c r="B979" i="3" s="1"/>
  <c r="B200" i="3" s="1"/>
  <c r="B748" i="3"/>
  <c r="B924" i="3"/>
  <c r="B1011" i="3"/>
  <c r="B1216" i="3"/>
  <c r="B724" i="4"/>
  <c r="B702" i="4" s="1"/>
  <c r="B2404" i="4"/>
  <c r="B1764" i="4"/>
  <c r="B1563" i="4"/>
  <c r="B2611" i="4"/>
  <c r="B2368" i="4"/>
  <c r="B2533" i="4"/>
  <c r="B1805" i="4"/>
  <c r="B1802" i="4"/>
  <c r="B1799" i="4"/>
  <c r="B1022" i="4"/>
  <c r="B446" i="4"/>
  <c r="B1686" i="5"/>
  <c r="B1684" i="5"/>
  <c r="B2128" i="5"/>
  <c r="B2125" i="5" s="1"/>
  <c r="B945" i="6"/>
  <c r="B732" i="6"/>
  <c r="B271" i="6"/>
  <c r="B566" i="6"/>
  <c r="B582" i="6"/>
  <c r="B836" i="6" s="1"/>
  <c r="B2061" i="2"/>
  <c r="B2045" i="2" s="1"/>
  <c r="B2172" i="2"/>
  <c r="B2154" i="2" s="1"/>
  <c r="B489" i="3"/>
  <c r="B1062" i="3"/>
  <c r="B730" i="4"/>
  <c r="B1104" i="4"/>
  <c r="B1718" i="4"/>
  <c r="B1050" i="4" s="1"/>
  <c r="B2370" i="4"/>
  <c r="B2018" i="4"/>
  <c r="B449" i="4"/>
  <c r="B549" i="4" s="1"/>
  <c r="B2890" i="4"/>
  <c r="B1775" i="4"/>
  <c r="B299" i="4"/>
  <c r="B1772" i="4"/>
  <c r="B116" i="4"/>
  <c r="B1769" i="4"/>
  <c r="B289" i="4" s="1"/>
  <c r="B1767" i="4"/>
  <c r="B103" i="4"/>
  <c r="B415" i="4"/>
  <c r="B2830" i="4"/>
  <c r="B1690" i="5"/>
  <c r="B2193" i="5"/>
  <c r="B1627" i="5"/>
  <c r="B568" i="3"/>
  <c r="B1301" i="4"/>
  <c r="B1299" i="4"/>
  <c r="B1297" i="4"/>
  <c r="B440" i="4" s="1"/>
  <c r="B1294" i="4"/>
  <c r="B423" i="4"/>
  <c r="B1292" i="4"/>
  <c r="B438" i="4" s="1"/>
  <c r="B1290" i="4"/>
  <c r="B436" i="4" s="1"/>
  <c r="B1287" i="4"/>
  <c r="B1284" i="4"/>
  <c r="B1282" i="4"/>
  <c r="B75" i="4" s="1"/>
  <c r="B2364" i="4"/>
  <c r="B1318" i="4"/>
  <c r="B391" i="4"/>
  <c r="B2676" i="4"/>
  <c r="B1027" i="4"/>
  <c r="B1314" i="4"/>
  <c r="B539" i="4"/>
  <c r="B1562" i="4" s="1"/>
  <c r="B1312" i="4"/>
  <c r="B476" i="4" s="1"/>
  <c r="B1641" i="4"/>
  <c r="B234" i="3"/>
  <c r="B254" i="3"/>
  <c r="B376" i="3"/>
  <c r="B377" i="3" s="1"/>
  <c r="B402" i="3"/>
  <c r="B751" i="3"/>
  <c r="B1934" i="4"/>
  <c r="B1852" i="4"/>
  <c r="B2145" i="4"/>
  <c r="B2300" i="4"/>
  <c r="B1644" i="4"/>
  <c r="B13" i="3"/>
  <c r="B403" i="3"/>
  <c r="B570" i="3"/>
  <c r="B574" i="3" s="1"/>
  <c r="B752" i="3"/>
  <c r="B1307" i="4"/>
  <c r="B2419" i="4"/>
  <c r="B536" i="5"/>
  <c r="B247" i="6"/>
  <c r="B245" i="6"/>
  <c r="B382" i="6"/>
  <c r="B383" i="6" s="1"/>
  <c r="B380" i="6"/>
  <c r="B680" i="6"/>
  <c r="B679" i="6"/>
  <c r="B418" i="6"/>
  <c r="B753" i="3"/>
  <c r="B1071" i="3"/>
  <c r="B872" i="6"/>
  <c r="B189" i="6"/>
  <c r="B143" i="4"/>
  <c r="B559" i="5"/>
  <c r="B1053" i="5"/>
  <c r="B795" i="6"/>
  <c r="B803" i="6"/>
  <c r="B801" i="6"/>
  <c r="B146" i="4"/>
  <c r="B2673" i="4"/>
  <c r="B706" i="5"/>
  <c r="B739" i="5"/>
  <c r="B736" i="5"/>
  <c r="B1443" i="5"/>
  <c r="B1440" i="5" s="1"/>
  <c r="B1437" i="5" s="1"/>
  <c r="B2339" i="5"/>
  <c r="B2657" i="5"/>
  <c r="B2660" i="5" s="1"/>
  <c r="B2827" i="5"/>
  <c r="B149" i="4"/>
  <c r="B323" i="4"/>
  <c r="B324" i="4" s="1"/>
  <c r="B676" i="4"/>
  <c r="B673" i="4" s="1"/>
  <c r="B670" i="4" s="1"/>
  <c r="B1542" i="4"/>
  <c r="B1545" i="4" s="1"/>
  <c r="B1592" i="4"/>
  <c r="B1595" i="4" s="1"/>
  <c r="B2009" i="4"/>
  <c r="B724" i="5"/>
  <c r="B702" i="5" s="1"/>
  <c r="B2162" i="5"/>
  <c r="B2159" i="5"/>
  <c r="B2251" i="5"/>
  <c r="B2342" i="5"/>
  <c r="B2524" i="5"/>
  <c r="B2515" i="5"/>
  <c r="B2488" i="5"/>
  <c r="B2486" i="5"/>
  <c r="B193" i="6"/>
  <c r="B192" i="6"/>
  <c r="B644" i="6"/>
  <c r="B804" i="6"/>
  <c r="B2845" i="4"/>
  <c r="B1443" i="4" s="1"/>
  <c r="B1440" i="4" s="1"/>
  <c r="B1437" i="4" s="1"/>
  <c r="B730" i="5"/>
  <c r="B946" i="5"/>
  <c r="B943" i="5" s="1"/>
  <c r="B1297" i="5"/>
  <c r="B440" i="5" s="1"/>
  <c r="B1294" i="5"/>
  <c r="B423" i="5"/>
  <c r="B1318" i="5"/>
  <c r="B391" i="5"/>
  <c r="B1316" i="5"/>
  <c r="B1237" i="5"/>
  <c r="B1027" i="5"/>
  <c r="B1314" i="5"/>
  <c r="B1534" i="5"/>
  <c r="B1531" i="5" s="1"/>
  <c r="B1528" i="5" s="1"/>
  <c r="B2254" i="5"/>
  <c r="B647" i="5" s="1"/>
  <c r="B650" i="5" s="1"/>
  <c r="B2345" i="5"/>
  <c r="B2509" i="5"/>
  <c r="B2676" i="5"/>
  <c r="B636" i="5" s="1"/>
  <c r="B104" i="6"/>
  <c r="B105" i="6" s="1"/>
  <c r="B191" i="6"/>
  <c r="B214" i="6"/>
  <c r="B223" i="6"/>
  <c r="B222" i="6"/>
  <c r="B221" i="6"/>
  <c r="B260" i="6"/>
  <c r="B259" i="6"/>
  <c r="B20" i="6" s="1"/>
  <c r="B640" i="6"/>
  <c r="B406" i="6"/>
  <c r="B138" i="6" s="1"/>
  <c r="B805" i="6"/>
  <c r="B215" i="6" s="1"/>
  <c r="B746" i="4"/>
  <c r="B66" i="5"/>
  <c r="B179" i="5"/>
  <c r="B176" i="5"/>
  <c r="B146" i="5"/>
  <c r="B733" i="5"/>
  <c r="B1305" i="5"/>
  <c r="B442" i="5" s="1"/>
  <c r="B2373" i="5" s="1"/>
  <c r="B1384" i="5"/>
  <c r="B80" i="6"/>
  <c r="B79" i="6" s="1"/>
  <c r="B219" i="6"/>
  <c r="B212" i="6" s="1"/>
  <c r="B261" i="6"/>
  <c r="B478" i="6"/>
  <c r="B86" i="6"/>
  <c r="B87" i="6" s="1"/>
  <c r="B65" i="6"/>
  <c r="B66" i="6" s="1"/>
  <c r="B486" i="6"/>
  <c r="B487" i="6" s="1"/>
  <c r="B502" i="6"/>
  <c r="B503" i="6" s="1"/>
  <c r="B806" i="6"/>
  <c r="B31" i="4"/>
  <c r="B43" i="4" s="1"/>
  <c r="B164" i="4"/>
  <c r="B937" i="4"/>
  <c r="B1489" i="4"/>
  <c r="B1492" i="4" s="1"/>
  <c r="B2131" i="4"/>
  <c r="B2128" i="4" s="1"/>
  <c r="B2125" i="4" s="1"/>
  <c r="B69" i="5"/>
  <c r="B2518" i="5"/>
  <c r="B140" i="6"/>
  <c r="B384" i="6" s="1"/>
  <c r="B224" i="6"/>
  <c r="B408" i="6"/>
  <c r="B405" i="6"/>
  <c r="B244" i="6"/>
  <c r="B542" i="6" s="1"/>
  <c r="B404" i="6"/>
  <c r="B137" i="6" s="1"/>
  <c r="B125" i="6"/>
  <c r="B415" i="6"/>
  <c r="B414" i="6"/>
  <c r="B413" i="6"/>
  <c r="B150" i="6" s="1"/>
  <c r="B524" i="6"/>
  <c r="B715" i="6"/>
  <c r="B746" i="6"/>
  <c r="B148" i="6"/>
  <c r="B846" i="6"/>
  <c r="B847" i="6" s="1"/>
  <c r="B745" i="6"/>
  <c r="B624" i="4"/>
  <c r="B1328" i="4"/>
  <c r="B1669" i="4"/>
  <c r="B1706" i="4"/>
  <c r="B1609" i="5"/>
  <c r="B1606" i="5" s="1"/>
  <c r="B1605" i="5" s="1"/>
  <c r="B341" i="6"/>
  <c r="B943" i="6"/>
  <c r="B940" i="6"/>
  <c r="B939" i="6" s="1"/>
  <c r="B410" i="6"/>
  <c r="B139" i="6" s="1"/>
  <c r="B756" i="6" s="1"/>
  <c r="B819" i="6"/>
  <c r="B96" i="6"/>
  <c r="B263" i="6" s="1"/>
  <c r="B818" i="6"/>
  <c r="B450" i="6"/>
  <c r="B310" i="6"/>
  <c r="B170" i="4"/>
  <c r="B878" i="4"/>
  <c r="B63" i="4" s="1"/>
  <c r="B1048" i="4"/>
  <c r="B881" i="5"/>
  <c r="B2269" i="5"/>
  <c r="B2364" i="5"/>
  <c r="B884" i="6"/>
  <c r="B451" i="6"/>
  <c r="B226" i="6"/>
  <c r="B344" i="6"/>
  <c r="B411" i="6"/>
  <c r="B784" i="6"/>
  <c r="B811" i="6"/>
  <c r="B67" i="6" s="1"/>
  <c r="B874" i="6"/>
  <c r="B1172" i="3"/>
  <c r="B1177" i="3" s="1"/>
  <c r="B173" i="4"/>
  <c r="B881" i="4"/>
  <c r="B173" i="5"/>
  <c r="B1223" i="5"/>
  <c r="B2145" i="5"/>
  <c r="B1934" i="5"/>
  <c r="B1852" i="5"/>
  <c r="B544" i="5"/>
  <c r="B2177" i="5"/>
  <c r="B2368" i="5"/>
  <c r="B2563" i="5"/>
  <c r="B2561" i="5"/>
  <c r="B2662" i="5"/>
  <c r="B1323" i="5" s="1"/>
  <c r="B2541" i="5"/>
  <c r="B217" i="5" s="1"/>
  <c r="B1420" i="5"/>
  <c r="B6" i="6"/>
  <c r="B5" i="6"/>
  <c r="B15" i="6"/>
  <c r="B828" i="6" s="1"/>
  <c r="B416" i="6"/>
  <c r="B176" i="4"/>
  <c r="B2162" i="4"/>
  <c r="B2159" i="4"/>
  <c r="B486" i="5"/>
  <c r="B321" i="5"/>
  <c r="B449" i="5"/>
  <c r="B549" i="5" s="1"/>
  <c r="B2370" i="5"/>
  <c r="B2454" i="5"/>
  <c r="B708" i="6"/>
  <c r="B665" i="6"/>
  <c r="B356" i="6"/>
  <c r="B204" i="6"/>
  <c r="B203" i="6" s="1"/>
  <c r="B202" i="6" s="1"/>
  <c r="B724" i="6"/>
  <c r="B723" i="6"/>
  <c r="B113" i="4"/>
  <c r="B1056" i="4"/>
  <c r="B1339" i="4"/>
  <c r="B1451" i="4"/>
  <c r="B1454" i="4" s="1"/>
  <c r="B2410" i="4"/>
  <c r="B2745" i="4"/>
  <c r="B844" i="5"/>
  <c r="B1699" i="5" s="1"/>
  <c r="B1641" i="5"/>
  <c r="B1706" i="5"/>
  <c r="B1877" i="5"/>
  <c r="B749" i="6"/>
  <c r="B865" i="6" s="1"/>
  <c r="B541" i="6"/>
  <c r="B722" i="6"/>
  <c r="B753" i="6"/>
  <c r="B851" i="4"/>
  <c r="B1058" i="4"/>
  <c r="B2895" i="5"/>
  <c r="B1566" i="5"/>
  <c r="B1516" i="5"/>
  <c r="B1902" i="5"/>
  <c r="B1820" i="5"/>
  <c r="B1425" i="5"/>
  <c r="B849" i="5"/>
  <c r="B1020" i="5"/>
  <c r="B1644" i="5"/>
  <c r="B2286" i="5"/>
  <c r="B539" i="5" s="1"/>
  <c r="B2620" i="5"/>
  <c r="B2745" i="5"/>
  <c r="B12" i="6"/>
  <c r="B379" i="6"/>
  <c r="B493" i="6"/>
  <c r="B759" i="6"/>
  <c r="B579" i="6"/>
  <c r="B311" i="6"/>
  <c r="B184" i="6"/>
  <c r="B578" i="6"/>
  <c r="B835" i="6"/>
  <c r="B755" i="6"/>
  <c r="B601" i="6"/>
  <c r="B854" i="4"/>
  <c r="B904" i="4"/>
  <c r="B901" i="4" s="1"/>
  <c r="B1221" i="4"/>
  <c r="B544" i="4" s="1"/>
  <c r="B1282" i="5"/>
  <c r="B75" i="5" s="1"/>
  <c r="B1764" i="5"/>
  <c r="B1563" i="5"/>
  <c r="B1790" i="5"/>
  <c r="B1022" i="5"/>
  <c r="B2009" i="5"/>
  <c r="B2295" i="5"/>
  <c r="B13" i="6"/>
  <c r="B118" i="6"/>
  <c r="B119" i="6" s="1"/>
  <c r="B207" i="6"/>
  <c r="B208" i="6" s="1"/>
  <c r="B545" i="6"/>
  <c r="B575" i="6"/>
  <c r="B510" i="6"/>
  <c r="B513" i="6" s="1"/>
  <c r="B793" i="6"/>
  <c r="B917" i="6"/>
  <c r="B918" i="6" s="1"/>
  <c r="B864" i="5"/>
  <c r="B302" i="6"/>
  <c r="B431" i="6"/>
  <c r="B610" i="5"/>
  <c r="B432" i="6"/>
  <c r="B2871" i="5"/>
  <c r="B1756" i="5" s="1"/>
  <c r="B47" i="6"/>
  <c r="B1969" i="5"/>
  <c r="B729" i="3" l="1"/>
  <c r="B1038" i="3"/>
  <c r="B1035" i="3"/>
  <c r="B1080" i="3"/>
  <c r="B558" i="6"/>
  <c r="B773" i="6"/>
  <c r="B810" i="6"/>
  <c r="B787" i="6"/>
  <c r="B1562" i="5"/>
  <c r="B1613" i="5"/>
  <c r="B1622" i="5" s="1"/>
  <c r="B1061" i="5" s="1"/>
  <c r="B2289" i="5" s="1"/>
  <c r="B488" i="5" s="1"/>
  <c r="B1625" i="4"/>
  <c r="B399" i="4" s="1"/>
  <c r="B1400" i="4"/>
  <c r="B1943" i="4" s="1"/>
  <c r="B2535" i="4" s="1"/>
  <c r="B2681" i="4"/>
  <c r="B529" i="4"/>
  <c r="B2770" i="4"/>
  <c r="B737" i="6"/>
  <c r="B2173" i="2"/>
  <c r="B2155" i="2" s="1"/>
  <c r="B2150" i="2"/>
  <c r="B1081" i="3"/>
  <c r="B89" i="3" s="1"/>
  <c r="B1130" i="3"/>
  <c r="B1163" i="3"/>
  <c r="B32" i="3"/>
  <c r="B1091" i="3"/>
  <c r="B1089" i="3"/>
  <c r="B1088" i="3"/>
  <c r="B251" i="3"/>
  <c r="B429" i="3"/>
  <c r="B250" i="3"/>
  <c r="B318" i="3"/>
  <c r="B165" i="3"/>
  <c r="B782" i="3"/>
  <c r="B264" i="3"/>
  <c r="B123" i="3"/>
  <c r="B369" i="3" s="1"/>
  <c r="B44" i="3"/>
  <c r="B578" i="3"/>
  <c r="B596" i="3"/>
  <c r="B1051" i="3"/>
  <c r="B1052" i="3" s="1"/>
  <c r="B556" i="3"/>
  <c r="B451" i="3" s="1"/>
  <c r="B1164" i="3"/>
  <c r="B1094" i="3"/>
  <c r="B554" i="3"/>
  <c r="B553" i="3"/>
  <c r="B1046" i="3"/>
  <c r="B1763" i="2"/>
  <c r="B1291" i="2"/>
  <c r="B431" i="4"/>
  <c r="B233" i="3"/>
  <c r="B1076" i="3"/>
  <c r="B628" i="3"/>
  <c r="B1215" i="3"/>
  <c r="B1214" i="3" s="1"/>
  <c r="B640" i="3"/>
  <c r="B639" i="3" s="1"/>
  <c r="B638" i="3" s="1"/>
  <c r="B802" i="3"/>
  <c r="B499" i="6"/>
  <c r="B615" i="6"/>
  <c r="B614" i="6" s="1"/>
  <c r="B612" i="6"/>
  <c r="B611" i="6"/>
  <c r="B918" i="2"/>
  <c r="B510" i="2"/>
  <c r="B932" i="2"/>
  <c r="B645" i="2"/>
  <c r="B644" i="2"/>
  <c r="B231" i="3"/>
  <c r="B444" i="3"/>
  <c r="B558" i="2"/>
  <c r="B539" i="2" s="1"/>
  <c r="B557" i="2"/>
  <c r="B538" i="2" s="1"/>
  <c r="B537" i="2"/>
  <c r="B1061" i="2"/>
  <c r="B1045" i="2" s="1"/>
  <c r="B1041" i="2"/>
  <c r="B1135" i="2"/>
  <c r="B1105" i="2"/>
  <c r="B981" i="3"/>
  <c r="B1240" i="5"/>
  <c r="B1044" i="5"/>
  <c r="B98" i="4"/>
  <c r="B2348" i="4" s="1"/>
  <c r="B871" i="4"/>
  <c r="B869" i="4"/>
  <c r="B860" i="4"/>
  <c r="B869" i="5"/>
  <c r="B98" i="5"/>
  <c r="B2348" i="5" s="1"/>
  <c r="B170" i="5"/>
  <c r="B873" i="5"/>
  <c r="B871" i="5"/>
  <c r="B860" i="5"/>
  <c r="B991" i="2"/>
  <c r="B53" i="2"/>
  <c r="B1772" i="5"/>
  <c r="B2830" i="5"/>
  <c r="B2890" i="5"/>
  <c r="B103" i="5"/>
  <c r="B2888" i="5"/>
  <c r="B1778" i="5"/>
  <c r="B2886" i="5"/>
  <c r="B1775" i="5"/>
  <c r="B2884" i="5"/>
  <c r="B1769" i="5"/>
  <c r="B289" i="5" s="1"/>
  <c r="B2882" i="5"/>
  <c r="B1767" i="5"/>
  <c r="B299" i="5"/>
  <c r="B1417" i="5" s="1"/>
  <c r="B116" i="5"/>
  <c r="B415" i="5"/>
  <c r="B170" i="6"/>
  <c r="B2136" i="5"/>
  <c r="B2383" i="5"/>
  <c r="B2275" i="5"/>
  <c r="B1843" i="5"/>
  <c r="B1925" i="5"/>
  <c r="B1070" i="3"/>
  <c r="B1074" i="3" s="1"/>
  <c r="B1034" i="3"/>
  <c r="B1033" i="3"/>
  <c r="B400" i="3"/>
  <c r="B914" i="3"/>
  <c r="B1292" i="2"/>
  <c r="B1764" i="2"/>
  <c r="B2266" i="2"/>
  <c r="B1367" i="2"/>
  <c r="B1329" i="2" s="1"/>
  <c r="B1151" i="2"/>
  <c r="B888" i="2"/>
  <c r="B902" i="2"/>
  <c r="B392" i="2"/>
  <c r="B1760" i="2"/>
  <c r="B1287" i="2"/>
  <c r="B1482" i="5"/>
  <c r="B1147" i="5"/>
  <c r="B1144" i="5" s="1"/>
  <c r="B1569" i="2"/>
  <c r="B1545" i="2" s="1"/>
  <c r="B1568" i="2"/>
  <c r="B1544" i="2" s="1"/>
  <c r="B1543" i="2"/>
  <c r="B226" i="5"/>
  <c r="B223" i="5"/>
  <c r="B220" i="5"/>
  <c r="B1972" i="5" s="1"/>
  <c r="B2431" i="5"/>
  <c r="B2024" i="4"/>
  <c r="B2021" i="4"/>
  <c r="B932" i="6"/>
  <c r="B944" i="6"/>
  <c r="B437" i="6"/>
  <c r="B2156" i="5"/>
  <c r="B2155" i="5"/>
  <c r="B1111" i="5"/>
  <c r="B223" i="3"/>
  <c r="B1102" i="4"/>
  <c r="B2073" i="4" s="1"/>
  <c r="B1100" i="4"/>
  <c r="B1504" i="4"/>
  <c r="B1097" i="4"/>
  <c r="B1095" i="4"/>
  <c r="B1093" i="4"/>
  <c r="B1091" i="4"/>
  <c r="B1089" i="4"/>
  <c r="B1087" i="4"/>
  <c r="B1083" i="4"/>
  <c r="B1081" i="4"/>
  <c r="B1079" i="4"/>
  <c r="B1076" i="4"/>
  <c r="B2670" i="4"/>
  <c r="B444" i="4"/>
  <c r="B1237" i="4" s="1"/>
  <c r="B28" i="3"/>
  <c r="B27" i="3"/>
  <c r="B26" i="3"/>
  <c r="B687" i="3"/>
  <c r="B184" i="3"/>
  <c r="B226" i="3" s="1"/>
  <c r="B686" i="3"/>
  <c r="B685" i="3"/>
  <c r="B1821" i="2"/>
  <c r="B1828" i="2"/>
  <c r="B1822" i="2" s="1"/>
  <c r="B2319" i="2"/>
  <c r="B2260" i="2"/>
  <c r="B1805" i="2"/>
  <c r="B394" i="2"/>
  <c r="B1319" i="2"/>
  <c r="B1334" i="2"/>
  <c r="B605" i="3"/>
  <c r="B604" i="3" s="1"/>
  <c r="B603" i="3" s="1"/>
  <c r="B856" i="2"/>
  <c r="B843" i="2" s="1"/>
  <c r="B840" i="2"/>
  <c r="B855" i="2"/>
  <c r="B842" i="2" s="1"/>
  <c r="B854" i="2"/>
  <c r="B841" i="2" s="1"/>
  <c r="B837" i="2"/>
  <c r="B866" i="2"/>
  <c r="B1161" i="2"/>
  <c r="B865" i="2"/>
  <c r="B852" i="2" s="1"/>
  <c r="B863" i="2"/>
  <c r="B850" i="2" s="1"/>
  <c r="B862" i="2"/>
  <c r="B849" i="2" s="1"/>
  <c r="B861" i="2"/>
  <c r="B848" i="2" s="1"/>
  <c r="B860" i="2"/>
  <c r="B847" i="2" s="1"/>
  <c r="B859" i="2"/>
  <c r="B846" i="2" s="1"/>
  <c r="B858" i="2"/>
  <c r="B845" i="2" s="1"/>
  <c r="B776" i="6"/>
  <c r="B502" i="3"/>
  <c r="B501" i="3" s="1"/>
  <c r="B280" i="3"/>
  <c r="B279" i="3" s="1"/>
  <c r="B278" i="3" s="1"/>
  <c r="B1135" i="3"/>
  <c r="B1226" i="3"/>
  <c r="B736" i="3" s="1"/>
  <c r="B697" i="3"/>
  <c r="B947" i="3" s="1"/>
  <c r="B358" i="3"/>
  <c r="B696" i="3"/>
  <c r="B940" i="3" s="1"/>
  <c r="B357" i="3"/>
  <c r="B695" i="3"/>
  <c r="B942" i="3" s="1"/>
  <c r="B356" i="3"/>
  <c r="B355" i="3"/>
  <c r="B374" i="3"/>
  <c r="B354" i="3"/>
  <c r="B790" i="3"/>
  <c r="B708" i="3"/>
  <c r="B941" i="3" s="1"/>
  <c r="B353" i="3"/>
  <c r="B707" i="3"/>
  <c r="B943" i="3" s="1"/>
  <c r="B1131" i="3"/>
  <c r="B1059" i="3"/>
  <c r="B706" i="3"/>
  <c r="B953" i="3" s="1"/>
  <c r="B351" i="3"/>
  <c r="B705" i="3"/>
  <c r="B952" i="3" s="1"/>
  <c r="B704" i="3"/>
  <c r="B944" i="3" s="1"/>
  <c r="B703" i="3"/>
  <c r="B945" i="3" s="1"/>
  <c r="B559" i="3"/>
  <c r="B387" i="3"/>
  <c r="B702" i="3"/>
  <c r="B951" i="3" s="1"/>
  <c r="B577" i="3"/>
  <c r="B701" i="3"/>
  <c r="B950" i="3" s="1"/>
  <c r="B516" i="3"/>
  <c r="B224" i="3" s="1"/>
  <c r="B362" i="3"/>
  <c r="B700" i="3"/>
  <c r="B949" i="3" s="1"/>
  <c r="B442" i="3"/>
  <c r="B361" i="3"/>
  <c r="B360" i="3"/>
  <c r="B699" i="3"/>
  <c r="B948" i="3" s="1"/>
  <c r="B698" i="3"/>
  <c r="B946" i="3" s="1"/>
  <c r="B383" i="3"/>
  <c r="B1715" i="5"/>
  <c r="B1712" i="5"/>
  <c r="B1709" i="5"/>
  <c r="B1703" i="5"/>
  <c r="B347" i="6"/>
  <c r="B346" i="6"/>
  <c r="B345" i="6"/>
  <c r="B761" i="6"/>
  <c r="B725" i="6"/>
  <c r="B592" i="6"/>
  <c r="B618" i="6"/>
  <c r="B671" i="6"/>
  <c r="B873" i="4"/>
  <c r="B2882" i="4"/>
  <c r="B1235" i="3"/>
  <c r="B1234" i="3"/>
  <c r="B1233" i="3"/>
  <c r="B1232" i="3"/>
  <c r="B1210" i="3"/>
  <c r="B1231" i="3"/>
  <c r="B170" i="3"/>
  <c r="B50" i="3"/>
  <c r="B744" i="3"/>
  <c r="B743" i="3"/>
  <c r="B45" i="3"/>
  <c r="B742" i="3"/>
  <c r="B741" i="3"/>
  <c r="B117" i="3" s="1"/>
  <c r="B122" i="3"/>
  <c r="B595" i="3" s="1"/>
  <c r="B740" i="3"/>
  <c r="B1759" i="2"/>
  <c r="B1288" i="2"/>
  <c r="B546" i="3"/>
  <c r="B1102" i="5"/>
  <c r="B2073" i="5" s="1"/>
  <c r="B319" i="2"/>
  <c r="B315" i="2" s="1"/>
  <c r="B994" i="2"/>
  <c r="B1737" i="2"/>
  <c r="B1765" i="2"/>
  <c r="B1294" i="2"/>
  <c r="B149" i="5"/>
  <c r="B106" i="6"/>
  <c r="B108" i="6"/>
  <c r="B107" i="6"/>
  <c r="B145" i="3"/>
  <c r="B694" i="3" s="1"/>
  <c r="B85" i="3"/>
  <c r="B1483" i="2"/>
  <c r="B1498" i="2"/>
  <c r="B1227" i="2"/>
  <c r="B320" i="2"/>
  <c r="B316" i="2" s="1"/>
  <c r="B995" i="2"/>
  <c r="B152" i="5"/>
  <c r="B2884" i="4"/>
  <c r="B1063" i="3"/>
  <c r="B755" i="4"/>
  <c r="B541" i="4"/>
  <c r="B1417" i="4"/>
  <c r="B1081" i="5"/>
  <c r="B673" i="3"/>
  <c r="B583" i="3"/>
  <c r="B1027" i="3"/>
  <c r="B1415" i="2"/>
  <c r="B1430" i="2"/>
  <c r="B650" i="2"/>
  <c r="B1762" i="2"/>
  <c r="B1290" i="2"/>
  <c r="B679" i="3"/>
  <c r="B931" i="3"/>
  <c r="B458" i="3"/>
  <c r="B457" i="3"/>
  <c r="B388" i="3" s="1"/>
  <c r="B680" i="3" s="1"/>
  <c r="B470" i="3"/>
  <c r="B882" i="3" s="1"/>
  <c r="B469" i="3"/>
  <c r="B467" i="3"/>
  <c r="B466" i="3"/>
  <c r="B465" i="3"/>
  <c r="B464" i="3"/>
  <c r="B629" i="3"/>
  <c r="B463" i="3"/>
  <c r="B462" i="3"/>
  <c r="B460" i="3"/>
  <c r="B459" i="3"/>
  <c r="B458" i="2"/>
  <c r="B442" i="2" s="1"/>
  <c r="B1079" i="2"/>
  <c r="B1508" i="2"/>
  <c r="B1998" i="2" s="1"/>
  <c r="B752" i="5"/>
  <c r="B749" i="5"/>
  <c r="B339" i="2"/>
  <c r="B332" i="2" s="1"/>
  <c r="B364" i="2"/>
  <c r="B355" i="6"/>
  <c r="B354" i="6" s="1"/>
  <c r="B468" i="6"/>
  <c r="B1400" i="5"/>
  <c r="B1943" i="5" s="1"/>
  <c r="B2535" i="5" s="1"/>
  <c r="B1625" i="5"/>
  <c r="B399" i="5" s="1"/>
  <c r="B2681" i="5"/>
  <c r="B2770" i="5"/>
  <c r="B529" i="5"/>
  <c r="B474" i="6"/>
  <c r="B337" i="6"/>
  <c r="B330" i="6"/>
  <c r="B329" i="6"/>
  <c r="B328" i="6"/>
  <c r="B327" i="6"/>
  <c r="B340" i="6"/>
  <c r="B650" i="6" s="1"/>
  <c r="B339" i="6"/>
  <c r="B336" i="6"/>
  <c r="B335" i="6"/>
  <c r="B334" i="6"/>
  <c r="B333" i="6"/>
  <c r="B332" i="6"/>
  <c r="B2842" i="4"/>
  <c r="B2839" i="4" s="1"/>
  <c r="B1920" i="4"/>
  <c r="B1534" i="4"/>
  <c r="B1531" i="4" s="1"/>
  <c r="B1528" i="4" s="1"/>
  <c r="B2015" i="4"/>
  <c r="B2012" i="4"/>
  <c r="B677" i="6"/>
  <c r="B678" i="6"/>
  <c r="B1064" i="3"/>
  <c r="B2285" i="2"/>
  <c r="B2280" i="2" s="1"/>
  <c r="B2284" i="2"/>
  <c r="B2279" i="2" s="1"/>
  <c r="B2283" i="2"/>
  <c r="B2278" i="2" s="1"/>
  <c r="B2282" i="2"/>
  <c r="B2277" i="2" s="1"/>
  <c r="B2281" i="2"/>
  <c r="B2276" i="2" s="1"/>
  <c r="B2249" i="2"/>
  <c r="B2233" i="2" s="1"/>
  <c r="B1392" i="2"/>
  <c r="B1376" i="2" s="1"/>
  <c r="B1391" i="2"/>
  <c r="B1375" i="2" s="1"/>
  <c r="B1390" i="2"/>
  <c r="B1374" i="2" s="1"/>
  <c r="B1389" i="2"/>
  <c r="B1388" i="2"/>
  <c r="B1372" i="2" s="1"/>
  <c r="B79" i="2"/>
  <c r="B85" i="2"/>
  <c r="B302" i="2"/>
  <c r="B301" i="2" s="1"/>
  <c r="B219" i="2"/>
  <c r="B1095" i="2" s="1"/>
  <c r="B1380" i="2"/>
  <c r="B529" i="2"/>
  <c r="B540" i="2"/>
  <c r="B521" i="2" s="1"/>
  <c r="B1139" i="3"/>
  <c r="B217" i="3"/>
  <c r="B678" i="3"/>
  <c r="B163" i="3" s="1"/>
  <c r="B586" i="3"/>
  <c r="B811" i="3" s="1"/>
  <c r="B1079" i="3" s="1"/>
  <c r="B1181" i="3"/>
  <c r="B36" i="3"/>
  <c r="B1613" i="4"/>
  <c r="B1622" i="4" s="1"/>
  <c r="B1061" i="4" s="1"/>
  <c r="B2289" i="4" s="1"/>
  <c r="B488" i="4" s="1"/>
  <c r="B2467" i="4" s="1"/>
  <c r="B2460" i="4" s="1"/>
  <c r="B1252" i="2"/>
  <c r="B292" i="2"/>
  <c r="B1067" i="2"/>
  <c r="B312" i="2"/>
  <c r="B1002" i="2"/>
  <c r="B997" i="2"/>
  <c r="B321" i="2"/>
  <c r="B317" i="2" s="1"/>
  <c r="B1719" i="2"/>
  <c r="B342" i="2"/>
  <c r="B335" i="2" s="1"/>
  <c r="B239" i="2"/>
  <c r="B234" i="2"/>
  <c r="B2922" i="4"/>
  <c r="B2925" i="4" s="1"/>
  <c r="B2769" i="4"/>
  <c r="B2853" i="4"/>
  <c r="B2856" i="4" s="1"/>
  <c r="B1230" i="4"/>
  <c r="B1840" i="5"/>
  <c r="B441" i="6"/>
  <c r="B623" i="6" s="1"/>
  <c r="B809" i="6" s="1"/>
  <c r="B514" i="6"/>
  <c r="B127" i="6" s="1"/>
  <c r="B878" i="6"/>
  <c r="B166" i="6"/>
  <c r="B856" i="6"/>
  <c r="B152" i="4"/>
  <c r="B2239" i="4"/>
  <c r="B536" i="4"/>
  <c r="B2886" i="4"/>
  <c r="B2662" i="4"/>
  <c r="B1323" i="4" s="1"/>
  <c r="B2541" i="4"/>
  <c r="B217" i="4" s="1"/>
  <c r="B2568" i="4"/>
  <c r="B844" i="4" s="1"/>
  <c r="B1699" i="4" s="1"/>
  <c r="B2454" i="4"/>
  <c r="B2563" i="4"/>
  <c r="B2561" i="4"/>
  <c r="B636" i="4"/>
  <c r="B102" i="4"/>
  <c r="B404" i="4"/>
  <c r="B1381" i="4"/>
  <c r="B1321" i="4"/>
  <c r="B82" i="4"/>
  <c r="B1420" i="4"/>
  <c r="B1020" i="4"/>
  <c r="B2576" i="4"/>
  <c r="B302" i="4"/>
  <c r="B892" i="4" s="1"/>
  <c r="B2497" i="4"/>
  <c r="B1877" i="4"/>
  <c r="B488" i="3"/>
  <c r="B1091" i="5"/>
  <c r="B591" i="6"/>
  <c r="B2295" i="4"/>
  <c r="B1293" i="2"/>
  <c r="B1757" i="2"/>
  <c r="B539" i="3"/>
  <c r="B29" i="3" s="1"/>
  <c r="B974" i="3"/>
  <c r="B1248" i="3"/>
  <c r="B1018" i="3"/>
  <c r="B642" i="3"/>
  <c r="B607" i="3"/>
  <c r="B1218" i="3"/>
  <c r="B768" i="3"/>
  <c r="B490" i="3"/>
  <c r="B908" i="3"/>
  <c r="B505" i="3"/>
  <c r="B148" i="3"/>
  <c r="B111" i="3"/>
  <c r="B282" i="3"/>
  <c r="B86" i="3"/>
  <c r="B804" i="3"/>
  <c r="B662" i="3"/>
  <c r="B803" i="3"/>
  <c r="B2269" i="4"/>
  <c r="B2266" i="4"/>
  <c r="B2272" i="4"/>
  <c r="B1001" i="2"/>
  <c r="B322" i="2"/>
  <c r="B1021" i="2"/>
  <c r="B1004" i="2" s="1"/>
  <c r="B1714" i="2"/>
  <c r="B1709" i="2" s="1"/>
  <c r="B1713" i="2"/>
  <c r="B1705" i="2"/>
  <c r="B642" i="6"/>
  <c r="B641" i="6"/>
  <c r="B412" i="5"/>
  <c r="B2734" i="5"/>
  <c r="B528" i="6"/>
  <c r="B1147" i="4"/>
  <c r="B1144" i="4" s="1"/>
  <c r="B1482" i="4"/>
  <c r="B1479" i="4" s="1"/>
  <c r="B1476" i="4" s="1"/>
  <c r="B1677" i="5"/>
  <c r="B1675" i="5"/>
  <c r="B1688" i="5"/>
  <c r="B1679" i="5"/>
  <c r="B1673" i="5"/>
  <c r="B1667" i="5"/>
  <c r="B1761" i="2"/>
  <c r="B1289" i="2"/>
  <c r="B2015" i="5"/>
  <c r="B2012" i="5"/>
  <c r="B69" i="6"/>
  <c r="B70" i="6"/>
  <c r="B68" i="6"/>
  <c r="B631" i="6" s="1"/>
  <c r="B1034" i="5"/>
  <c r="B323" i="5"/>
  <c r="B324" i="5" s="1"/>
  <c r="B1671" i="4"/>
  <c r="B2133" i="4"/>
  <c r="B2898" i="4"/>
  <c r="B188" i="4"/>
  <c r="B1519" i="4"/>
  <c r="B338" i="4"/>
  <c r="B1135" i="4"/>
  <c r="B1428" i="4"/>
  <c r="B247" i="4"/>
  <c r="B661" i="4"/>
  <c r="B1173" i="4"/>
  <c r="B617" i="6"/>
  <c r="B2026" i="2"/>
  <c r="B2023" i="2"/>
  <c r="B2010" i="2" s="1"/>
  <c r="B2021" i="2"/>
  <c r="B2008" i="2" s="1"/>
  <c r="B2020" i="2"/>
  <c r="B2007" i="2" s="1"/>
  <c r="B1947" i="2"/>
  <c r="B1944" i="2" s="1"/>
  <c r="B1937" i="2" s="1"/>
  <c r="B2091" i="2"/>
  <c r="B1980" i="2"/>
  <c r="B1964" i="2" s="1"/>
  <c r="B1942" i="2"/>
  <c r="B1935" i="2" s="1"/>
  <c r="B1066" i="2"/>
  <c r="B294" i="2"/>
  <c r="B2160" i="2"/>
  <c r="B2142" i="2" s="1"/>
  <c r="B2013" i="2"/>
  <c r="B1026" i="2"/>
  <c r="B2159" i="2"/>
  <c r="B2141" i="2" s="1"/>
  <c r="B1096" i="2"/>
  <c r="B590" i="2"/>
  <c r="B785" i="2"/>
  <c r="B471" i="2"/>
  <c r="B1453" i="2"/>
  <c r="B78" i="2"/>
  <c r="B57" i="2"/>
  <c r="B457" i="2"/>
  <c r="B441" i="2" s="1"/>
  <c r="B220" i="2"/>
  <c r="B675" i="2" s="1"/>
  <c r="B1981" i="2"/>
  <c r="B1965" i="2" s="1"/>
  <c r="B587" i="3"/>
  <c r="B1182" i="3"/>
  <c r="B962" i="3"/>
  <c r="B221" i="3"/>
  <c r="B2098" i="2"/>
  <c r="B2097" i="2" s="1"/>
  <c r="B567" i="2"/>
  <c r="B589" i="2"/>
  <c r="B568" i="2" s="1"/>
  <c r="B72" i="4"/>
  <c r="B69" i="4"/>
  <c r="B66" i="4"/>
  <c r="B23" i="6"/>
  <c r="B22" i="6"/>
  <c r="B21" i="6"/>
  <c r="B933" i="6"/>
  <c r="B130" i="6"/>
  <c r="B1905" i="4"/>
  <c r="B1823" i="4"/>
  <c r="B2222" i="4"/>
  <c r="B2116" i="4"/>
  <c r="B1840" i="4"/>
  <c r="B713" i="6"/>
  <c r="B168" i="6"/>
  <c r="B687" i="2"/>
  <c r="B683" i="2" s="1"/>
  <c r="B685" i="2"/>
  <c r="B681" i="2" s="1"/>
  <c r="B682" i="2"/>
  <c r="B1758" i="2"/>
  <c r="B1298" i="2"/>
  <c r="B176" i="3"/>
  <c r="B579" i="3"/>
  <c r="B1048" i="3"/>
  <c r="B907" i="3"/>
  <c r="B726" i="2"/>
  <c r="B728" i="2"/>
  <c r="B725" i="2" s="1"/>
  <c r="B1902" i="2"/>
  <c r="B1900" i="2" s="1"/>
  <c r="B1076" i="2"/>
  <c r="B1074" i="2" s="1"/>
  <c r="B1244" i="2"/>
  <c r="B1243" i="2" s="1"/>
  <c r="B39" i="2"/>
  <c r="B968" i="3"/>
  <c r="B192" i="3" s="1"/>
  <c r="B967" i="3"/>
  <c r="B269" i="3" s="1"/>
  <c r="B270" i="3" s="1"/>
  <c r="B966" i="3"/>
  <c r="B1022" i="2"/>
  <c r="B1005" i="2" s="1"/>
  <c r="B870" i="2"/>
  <c r="B1564" i="2"/>
  <c r="B671" i="2"/>
  <c r="B668" i="2" s="1"/>
  <c r="B670" i="2"/>
  <c r="B667" i="2" s="1"/>
  <c r="B669" i="2"/>
  <c r="B518" i="6"/>
  <c r="B142" i="6"/>
  <c r="B173" i="6" s="1"/>
  <c r="B519" i="6"/>
  <c r="B1132" i="5"/>
  <c r="B228" i="6"/>
  <c r="B227" i="6"/>
  <c r="B2156" i="4"/>
  <c r="B2155" i="4"/>
  <c r="B1111" i="4"/>
  <c r="B30" i="6"/>
  <c r="B748" i="6" s="1"/>
  <c r="B46" i="6"/>
  <c r="B571" i="6"/>
  <c r="B131" i="6"/>
  <c r="B906" i="6"/>
  <c r="B568" i="6"/>
  <c r="B90" i="6" s="1"/>
  <c r="B905" i="6"/>
  <c r="B567" i="6"/>
  <c r="B95" i="6"/>
  <c r="B449" i="6" s="1"/>
  <c r="B35" i="6"/>
  <c r="B885" i="6"/>
  <c r="B570" i="6"/>
  <c r="B569" i="6"/>
  <c r="B32" i="6"/>
  <c r="B904" i="6"/>
  <c r="B903" i="6"/>
  <c r="B902" i="6"/>
  <c r="B1715" i="4"/>
  <c r="B1712" i="4"/>
  <c r="B1709" i="4"/>
  <c r="B1703" i="4"/>
  <c r="B548" i="6"/>
  <c r="B544" i="6"/>
  <c r="B547" i="6"/>
  <c r="B546" i="6"/>
  <c r="B351" i="6"/>
  <c r="B229" i="6"/>
  <c r="B53" i="6"/>
  <c r="B1922" i="4"/>
  <c r="B1316" i="4"/>
  <c r="B2193" i="4"/>
  <c r="B1627" i="4"/>
  <c r="B2888" i="4"/>
  <c r="B2380" i="4"/>
  <c r="B1987" i="2"/>
  <c r="B1097" i="5"/>
  <c r="B670" i="6"/>
  <c r="B1125" i="3"/>
  <c r="B552" i="3"/>
  <c r="B767" i="3"/>
  <c r="B1740" i="2"/>
  <c r="B414" i="2"/>
  <c r="B1747" i="2"/>
  <c r="B1741" i="2" s="1"/>
  <c r="B714" i="3"/>
  <c r="B718" i="3"/>
  <c r="B240" i="3"/>
  <c r="B717" i="3"/>
  <c r="B716" i="3"/>
  <c r="B189" i="3" s="1"/>
  <c r="B2239" i="2"/>
  <c r="B2254" i="2"/>
  <c r="B1189" i="2"/>
  <c r="B2181" i="2"/>
  <c r="B2178" i="2" s="1"/>
  <c r="B1082" i="2"/>
  <c r="B1080" i="2" s="1"/>
  <c r="B1847" i="2"/>
  <c r="B408" i="2"/>
  <c r="B401" i="2" s="1"/>
  <c r="B812" i="2"/>
  <c r="B531" i="2"/>
  <c r="B554" i="2"/>
  <c r="B535" i="2" s="1"/>
  <c r="B1796" i="4"/>
  <c r="B1796" i="5"/>
  <c r="B849" i="4"/>
  <c r="B1922" i="5"/>
  <c r="B1686" i="4"/>
  <c r="B1684" i="4"/>
  <c r="B2133" i="5"/>
  <c r="B752" i="4"/>
  <c r="B749" i="4"/>
  <c r="B38" i="6"/>
  <c r="B577" i="6"/>
  <c r="B2139" i="4"/>
  <c r="B2142" i="4" s="1"/>
  <c r="B1846" i="4"/>
  <c r="B1849" i="4" s="1"/>
  <c r="B1928" i="4"/>
  <c r="B1931" i="4" s="1"/>
  <c r="B941" i="4"/>
  <c r="B2278" i="4"/>
  <c r="B2281" i="4" s="1"/>
  <c r="B515" i="6"/>
  <c r="B693" i="6"/>
  <c r="B333" i="4"/>
  <c r="B330" i="4"/>
  <c r="B327" i="4"/>
  <c r="B1451" i="5"/>
  <c r="B1454" i="5" s="1"/>
  <c r="B1056" i="5"/>
  <c r="B113" i="5"/>
  <c r="B211" i="5"/>
  <c r="B214" i="5" s="1"/>
  <c r="B1592" i="5"/>
  <c r="B1595" i="5" s="1"/>
  <c r="B1542" i="5"/>
  <c r="B1545" i="5" s="1"/>
  <c r="B1489" i="5"/>
  <c r="B1492" i="5" s="1"/>
  <c r="B684" i="5"/>
  <c r="B687" i="5" s="1"/>
  <c r="B1158" i="5"/>
  <c r="B1161" i="5" s="1"/>
  <c r="B755" i="5"/>
  <c r="B367" i="5"/>
  <c r="B370" i="5" s="1"/>
  <c r="B1196" i="5"/>
  <c r="B1199" i="5" s="1"/>
  <c r="B1058" i="5"/>
  <c r="B941" i="5"/>
  <c r="B276" i="5"/>
  <c r="B279" i="5" s="1"/>
  <c r="B378" i="6"/>
  <c r="B171" i="6" s="1"/>
  <c r="B320" i="6"/>
  <c r="B253" i="6"/>
  <c r="B275" i="6"/>
  <c r="B252" i="6"/>
  <c r="B251" i="6"/>
  <c r="B280" i="6"/>
  <c r="B248" i="6"/>
  <c r="B419" i="6"/>
  <c r="B279" i="6"/>
  <c r="B246" i="6"/>
  <c r="B268" i="6"/>
  <c r="B267" i="6" s="1"/>
  <c r="B257" i="6"/>
  <c r="B898" i="6"/>
  <c r="B563" i="6" s="1"/>
  <c r="B527" i="6"/>
  <c r="B256" i="6"/>
  <c r="B853" i="6"/>
  <c r="B255" i="6"/>
  <c r="B250" i="6"/>
  <c r="B249" i="6"/>
  <c r="B849" i="6"/>
  <c r="B1016" i="3"/>
  <c r="B1973" i="2"/>
  <c r="B544" i="2"/>
  <c r="B525" i="2" s="1"/>
  <c r="B543" i="2"/>
  <c r="B524" i="2" s="1"/>
  <c r="B389" i="3"/>
  <c r="B994" i="3"/>
  <c r="B59" i="3"/>
  <c r="B711" i="3"/>
  <c r="B448" i="3"/>
  <c r="B1005" i="3"/>
  <c r="B1151" i="3" s="1"/>
  <c r="B1004" i="3"/>
  <c r="B879" i="3"/>
  <c r="B385" i="3"/>
  <c r="B436" i="3"/>
  <c r="B132" i="3"/>
  <c r="B133" i="3" s="1"/>
  <c r="B651" i="2"/>
  <c r="B449" i="3"/>
  <c r="B1003" i="3"/>
  <c r="B1286" i="2"/>
  <c r="B1753" i="2"/>
  <c r="B336" i="3"/>
  <c r="B335" i="3"/>
  <c r="B334" i="3"/>
  <c r="B345" i="3"/>
  <c r="B1274" i="2"/>
  <c r="B1266" i="2" s="1"/>
  <c r="B1273" i="2"/>
  <c r="B1265" i="2" s="1"/>
  <c r="B1272" i="2"/>
  <c r="B1264" i="2" s="1"/>
  <c r="B1263" i="2"/>
  <c r="B326" i="2"/>
  <c r="B1023" i="2"/>
  <c r="B1006" i="2" s="1"/>
  <c r="B1236" i="2"/>
  <c r="B1235" i="2"/>
  <c r="B1783" i="2"/>
  <c r="B1813" i="2"/>
  <c r="B1786" i="2" s="1"/>
  <c r="B1811" i="2"/>
  <c r="B1784" i="2" s="1"/>
  <c r="B1812" i="2"/>
  <c r="B1785" i="2" s="1"/>
  <c r="B349" i="3"/>
  <c r="B712" i="3" s="1"/>
  <c r="B1402" i="2"/>
  <c r="B1386" i="2" s="1"/>
  <c r="B1382" i="2"/>
  <c r="B1536" i="2"/>
  <c r="B1563" i="2"/>
  <c r="B1539" i="2" s="1"/>
  <c r="B424" i="2"/>
  <c r="B419" i="2" s="1"/>
  <c r="B1562" i="2"/>
  <c r="B1538" i="2" s="1"/>
  <c r="B1561" i="2"/>
  <c r="B1537" i="2" s="1"/>
  <c r="B622" i="2"/>
  <c r="B1921" i="2"/>
  <c r="B1909" i="2" s="1"/>
  <c r="B1922" i="2"/>
  <c r="B1910" i="2" s="1"/>
  <c r="B1908" i="2"/>
  <c r="B1044" i="4" l="1"/>
  <c r="B1240" i="4"/>
  <c r="B1120" i="4"/>
  <c r="B1117" i="4"/>
  <c r="B1114" i="4"/>
  <c r="B2162" i="2"/>
  <c r="B2144" i="2" s="1"/>
  <c r="B784" i="2"/>
  <c r="B300" i="2"/>
  <c r="B299" i="2" s="1"/>
  <c r="B333" i="5"/>
  <c r="B330" i="5"/>
  <c r="B327" i="5"/>
  <c r="B2655" i="4"/>
  <c r="B2473" i="4"/>
  <c r="B1997" i="2"/>
  <c r="B47" i="4"/>
  <c r="B873" i="3"/>
  <c r="B857" i="3"/>
  <c r="B872" i="3"/>
  <c r="B856" i="3"/>
  <c r="B871" i="3"/>
  <c r="B855" i="3"/>
  <c r="B870" i="3"/>
  <c r="B854" i="3"/>
  <c r="B869" i="3"/>
  <c r="B853" i="3"/>
  <c r="B868" i="3"/>
  <c r="B852" i="3"/>
  <c r="B867" i="3"/>
  <c r="B851" i="3"/>
  <c r="B866" i="3"/>
  <c r="B850" i="3"/>
  <c r="B865" i="3"/>
  <c r="B849" i="3"/>
  <c r="B864" i="3"/>
  <c r="B848" i="3"/>
  <c r="B863" i="3"/>
  <c r="B878" i="3"/>
  <c r="B862" i="3"/>
  <c r="B877" i="3"/>
  <c r="B861" i="3"/>
  <c r="B876" i="3"/>
  <c r="B860" i="3"/>
  <c r="B875" i="3"/>
  <c r="B874" i="3"/>
  <c r="B859" i="3"/>
  <c r="B858" i="3"/>
  <c r="B1991" i="2"/>
  <c r="B1975" i="2" s="1"/>
  <c r="B1971" i="2"/>
  <c r="B1808" i="2"/>
  <c r="B1807" i="2"/>
  <c r="B1806" i="2"/>
  <c r="B1778" i="2" s="1"/>
  <c r="B1781" i="2"/>
  <c r="B726" i="6"/>
  <c r="B727" i="6" s="1"/>
  <c r="B593" i="6"/>
  <c r="B594" i="6" s="1"/>
  <c r="B619" i="6"/>
  <c r="B620" i="6" s="1"/>
  <c r="B672" i="6"/>
  <c r="B673" i="6" s="1"/>
  <c r="B282" i="6"/>
  <c r="B881" i="3"/>
  <c r="B880" i="3"/>
  <c r="B569" i="2"/>
  <c r="B1621" i="2"/>
  <c r="B1590" i="2" s="1"/>
  <c r="B524" i="3"/>
  <c r="B440" i="3"/>
  <c r="B1120" i="2"/>
  <c r="B1150" i="2"/>
  <c r="B331" i="2"/>
  <c r="B330" i="2" s="1"/>
  <c r="B519" i="2"/>
  <c r="B518" i="2" s="1"/>
  <c r="B1104" i="2"/>
  <c r="B1134" i="2"/>
  <c r="B1103" i="2" s="1"/>
  <c r="B78" i="3"/>
  <c r="B634" i="3"/>
  <c r="B599" i="3"/>
  <c r="B614" i="3"/>
  <c r="B482" i="3"/>
  <c r="B497" i="3"/>
  <c r="B101" i="3"/>
  <c r="B1239" i="3"/>
  <c r="B138" i="3"/>
  <c r="B274" i="3"/>
  <c r="B375" i="3"/>
  <c r="B373" i="3"/>
  <c r="B2315" i="2"/>
  <c r="B2299" i="2" s="1"/>
  <c r="B2303" i="2"/>
  <c r="B1166" i="3"/>
  <c r="B169" i="3"/>
  <c r="B348" i="3"/>
  <c r="B347" i="3"/>
  <c r="B346" i="3"/>
  <c r="B239" i="3"/>
  <c r="B636" i="6"/>
  <c r="B632" i="6"/>
  <c r="B639" i="6"/>
  <c r="B638" i="6"/>
  <c r="B637" i="6"/>
  <c r="B145" i="6" s="1"/>
  <c r="B288" i="3"/>
  <c r="B187" i="3"/>
  <c r="B1740" i="5"/>
  <c r="B1734" i="5" s="1"/>
  <c r="B2467" i="5"/>
  <c r="B2460" i="5" s="1"/>
  <c r="B2422" i="5"/>
  <c r="B2538" i="5"/>
  <c r="B2239" i="5"/>
  <c r="B241" i="2"/>
  <c r="B236" i="2" s="1"/>
  <c r="B240" i="2"/>
  <c r="B235" i="2" s="1"/>
  <c r="B242" i="2"/>
  <c r="B237" i="2" s="1"/>
  <c r="B1188" i="2"/>
  <c r="B1174" i="2"/>
  <c r="B1679" i="4"/>
  <c r="B1677" i="4"/>
  <c r="B1675" i="4"/>
  <c r="B1673" i="4"/>
  <c r="B1667" i="4"/>
  <c r="B1688" i="4"/>
  <c r="B639" i="2"/>
  <c r="B2307" i="2"/>
  <c r="B2291" i="2" s="1"/>
  <c r="B1221" i="2"/>
  <c r="B1206" i="2" s="1"/>
  <c r="B1183" i="2"/>
  <c r="B1168" i="2" s="1"/>
  <c r="B1130" i="2"/>
  <c r="B1099" i="2" s="1"/>
  <c r="B1145" i="2"/>
  <c r="B1114" i="2" s="1"/>
  <c r="B897" i="2"/>
  <c r="B882" i="2" s="1"/>
  <c r="B927" i="2"/>
  <c r="B912" i="2" s="1"/>
  <c r="B504" i="2"/>
  <c r="B489" i="2" s="1"/>
  <c r="B261" i="2"/>
  <c r="B244" i="2" s="1"/>
  <c r="B149" i="2"/>
  <c r="B134" i="2" s="1"/>
  <c r="B196" i="2"/>
  <c r="B179" i="2" s="1"/>
  <c r="B853" i="2"/>
  <c r="B1645" i="2"/>
  <c r="B1644" i="2" s="1"/>
  <c r="B2437" i="5"/>
  <c r="B2434" i="5"/>
  <c r="B1428" i="5"/>
  <c r="B1569" i="5"/>
  <c r="B247" i="5"/>
  <c r="B188" i="5"/>
  <c r="B1467" i="5"/>
  <c r="B661" i="5"/>
  <c r="B1135" i="5"/>
  <c r="B338" i="5"/>
  <c r="B1173" i="5"/>
  <c r="B1519" i="5"/>
  <c r="B2898" i="5"/>
  <c r="B498" i="6"/>
  <c r="B497" i="6" s="1"/>
  <c r="B494" i="6"/>
  <c r="B625" i="2"/>
  <c r="B608" i="2" s="1"/>
  <c r="B609" i="2"/>
  <c r="B624" i="2"/>
  <c r="B607" i="2" s="1"/>
  <c r="B623" i="2"/>
  <c r="B606" i="2" s="1"/>
  <c r="B634" i="2"/>
  <c r="B559" i="6"/>
  <c r="B1025" i="2"/>
  <c r="B828" i="2"/>
  <c r="B823" i="2" s="1"/>
  <c r="B1467" i="4"/>
  <c r="B2895" i="4"/>
  <c r="B1566" i="4"/>
  <c r="B1516" i="4"/>
  <c r="B1820" i="4"/>
  <c r="B1132" i="4"/>
  <c r="B1425" i="4"/>
  <c r="B1902" i="4"/>
  <c r="B2827" i="4"/>
  <c r="B1464" i="4"/>
  <c r="B1212" i="2"/>
  <c r="B1226" i="2"/>
  <c r="B1996" i="5"/>
  <c r="B1993" i="5"/>
  <c r="B1990" i="5"/>
  <c r="B461" i="5" s="1"/>
  <c r="B1987" i="5"/>
  <c r="B1975" i="5"/>
  <c r="B1744" i="5"/>
  <c r="B660" i="3"/>
  <c r="B659" i="3" s="1"/>
  <c r="B658" i="3" s="1"/>
  <c r="B801" i="3"/>
  <c r="B800" i="3" s="1"/>
  <c r="B538" i="6"/>
  <c r="B1794" i="2"/>
  <c r="B2306" i="2"/>
  <c r="B2248" i="2"/>
  <c r="B260" i="2"/>
  <c r="B1220" i="2"/>
  <c r="B1182" i="2"/>
  <c r="B1690" i="2"/>
  <c r="B1129" i="2"/>
  <c r="B1492" i="2"/>
  <c r="B1424" i="2"/>
  <c r="B1144" i="2"/>
  <c r="B896" i="2"/>
  <c r="B926" i="2"/>
  <c r="B503" i="2"/>
  <c r="B148" i="2"/>
  <c r="B195" i="2"/>
  <c r="B531" i="6"/>
  <c r="B530" i="6"/>
  <c r="B537" i="6"/>
  <c r="B532" i="6"/>
  <c r="B529" i="6"/>
  <c r="B526" i="6"/>
  <c r="B2000" i="2"/>
  <c r="B160" i="2"/>
  <c r="B2311" i="4"/>
  <c r="B374" i="6"/>
  <c r="B17" i="6"/>
  <c r="B1482" i="2"/>
  <c r="B1497" i="2"/>
  <c r="B1481" i="2" s="1"/>
  <c r="B1127" i="3"/>
  <c r="B1054" i="3"/>
  <c r="B183" i="6"/>
  <c r="B817" i="6"/>
  <c r="B779" i="6"/>
  <c r="B780" i="6" s="1"/>
  <c r="B820" i="6"/>
  <c r="B816" i="6"/>
  <c r="B812" i="6"/>
  <c r="B823" i="6"/>
  <c r="B822" i="6"/>
  <c r="B520" i="6"/>
  <c r="B2222" i="5"/>
  <c r="B1905" i="5"/>
  <c r="B1823" i="5"/>
  <c r="B2116" i="5"/>
  <c r="B988" i="3"/>
  <c r="B982" i="3"/>
  <c r="B385" i="6"/>
  <c r="B318" i="6"/>
  <c r="B1993" i="2"/>
  <c r="B413" i="2"/>
  <c r="B411" i="2"/>
  <c r="B1160" i="2"/>
  <c r="B1159" i="2" s="1"/>
  <c r="B1128" i="2" s="1"/>
  <c r="B909" i="6"/>
  <c r="B109" i="6"/>
  <c r="B77" i="6"/>
  <c r="B58" i="6"/>
  <c r="B464" i="6"/>
  <c r="B352" i="6"/>
  <c r="B200" i="6"/>
  <c r="B479" i="6"/>
  <c r="B452" i="6"/>
  <c r="B363" i="6"/>
  <c r="B495" i="6"/>
  <c r="B1373" i="2"/>
  <c r="B212" i="2"/>
  <c r="B1917" i="4"/>
  <c r="B1914" i="4" s="1"/>
  <c r="B1584" i="4"/>
  <c r="B1414" i="2"/>
  <c r="B1429" i="2"/>
  <c r="B1413" i="2" s="1"/>
  <c r="B918" i="3"/>
  <c r="B917" i="3"/>
  <c r="B775" i="6"/>
  <c r="B774" i="6"/>
  <c r="B917" i="2"/>
  <c r="B931" i="2"/>
  <c r="B916" i="2" s="1"/>
  <c r="B731" i="3"/>
  <c r="B836" i="2"/>
  <c r="B709" i="2"/>
  <c r="B643" i="3"/>
  <c r="B644" i="3" s="1"/>
  <c r="B608" i="3"/>
  <c r="B609" i="3" s="1"/>
  <c r="B309" i="3"/>
  <c r="B623" i="3"/>
  <c r="B624" i="3" s="1"/>
  <c r="B491" i="3"/>
  <c r="B492" i="3" s="1"/>
  <c r="B506" i="3"/>
  <c r="B507" i="3" s="1"/>
  <c r="B149" i="3"/>
  <c r="B150" i="3" s="1"/>
  <c r="B112" i="3"/>
  <c r="B113" i="3" s="1"/>
  <c r="B283" i="3"/>
  <c r="B284" i="3" s="1"/>
  <c r="B49" i="3"/>
  <c r="B391" i="3"/>
  <c r="B87" i="3"/>
  <c r="B88" i="3" s="1"/>
  <c r="B446" i="3"/>
  <c r="B445" i="3"/>
  <c r="B663" i="3"/>
  <c r="B664" i="3" s="1"/>
  <c r="B1159" i="3"/>
  <c r="B557" i="3"/>
  <c r="B555" i="6"/>
  <c r="B876" i="2"/>
  <c r="B873" i="2" s="1"/>
  <c r="B875" i="2"/>
  <c r="B872" i="2" s="1"/>
  <c r="B874" i="2"/>
  <c r="B871" i="2" s="1"/>
  <c r="B2244" i="2"/>
  <c r="B2256" i="2"/>
  <c r="B2240" i="2" s="1"/>
  <c r="B906" i="2"/>
  <c r="B724" i="2"/>
  <c r="B713" i="2" s="1"/>
  <c r="B936" i="2"/>
  <c r="B816" i="2"/>
  <c r="B814" i="2" s="1"/>
  <c r="B513" i="2"/>
  <c r="B815" i="2"/>
  <c r="B1230" i="2"/>
  <c r="B560" i="2"/>
  <c r="B559" i="2" s="1"/>
  <c r="B1192" i="2"/>
  <c r="B1154" i="2"/>
  <c r="B207" i="2"/>
  <c r="B84" i="2"/>
  <c r="B272" i="2"/>
  <c r="B1139" i="2"/>
  <c r="B158" i="2"/>
  <c r="B1711" i="2"/>
  <c r="B1706" i="2" s="1"/>
  <c r="B1712" i="2"/>
  <c r="B1707" i="2" s="1"/>
  <c r="B1708" i="2"/>
  <c r="B620" i="3"/>
  <c r="B613" i="3" s="1"/>
  <c r="B626" i="3" s="1"/>
  <c r="B487" i="3"/>
  <c r="B486" i="3" s="1"/>
  <c r="B975" i="3"/>
  <c r="B976" i="3" s="1"/>
  <c r="B769" i="3"/>
  <c r="B770" i="3" s="1"/>
  <c r="B909" i="3"/>
  <c r="B910" i="3" s="1"/>
  <c r="B805" i="3"/>
  <c r="B806" i="3" s="1"/>
  <c r="B273" i="3"/>
  <c r="B286" i="3" s="1"/>
  <c r="B77" i="3"/>
  <c r="B94" i="3" s="1"/>
  <c r="B795" i="3"/>
  <c r="B809" i="3" s="1"/>
  <c r="B1209" i="3"/>
  <c r="B1223" i="3" s="1"/>
  <c r="B633" i="3"/>
  <c r="B646" i="3" s="1"/>
  <c r="B598" i="3"/>
  <c r="B611" i="3" s="1"/>
  <c r="B954" i="3"/>
  <c r="B985" i="3" s="1"/>
  <c r="B759" i="3"/>
  <c r="B773" i="3" s="1"/>
  <c r="B481" i="3"/>
  <c r="B494" i="3" s="1"/>
  <c r="B899" i="3"/>
  <c r="B912" i="3" s="1"/>
  <c r="B496" i="3"/>
  <c r="B509" i="3" s="1"/>
  <c r="B100" i="3"/>
  <c r="B115" i="3" s="1"/>
  <c r="B137" i="3"/>
  <c r="B152" i="3" s="1"/>
  <c r="B1238" i="3"/>
  <c r="B1252" i="3" s="1"/>
  <c r="B92" i="3"/>
  <c r="B91" i="3"/>
  <c r="B90" i="3"/>
  <c r="B823" i="3" s="1"/>
  <c r="B443" i="3"/>
  <c r="B1082" i="3"/>
  <c r="B1041" i="3"/>
  <c r="B1042" i="3" s="1"/>
  <c r="B1145" i="3"/>
  <c r="B1092" i="3"/>
  <c r="B378" i="3"/>
  <c r="B1090" i="3"/>
  <c r="B1087" i="3"/>
  <c r="B1086" i="3"/>
  <c r="B688" i="3"/>
  <c r="B164" i="3"/>
  <c r="B332" i="3"/>
  <c r="B534" i="3" s="1"/>
  <c r="B242" i="3"/>
  <c r="B533" i="3" s="1"/>
  <c r="B1093" i="3"/>
  <c r="B258" i="3"/>
  <c r="B263" i="3" s="1"/>
  <c r="B536" i="3"/>
  <c r="B135" i="3"/>
  <c r="B134" i="3"/>
  <c r="B136" i="3"/>
  <c r="B1948" i="2"/>
  <c r="B1941" i="2" s="1"/>
  <c r="B1940" i="2"/>
  <c r="B2734" i="4"/>
  <c r="B412" i="4"/>
  <c r="B2922" i="5"/>
  <c r="B2925" i="5" s="1"/>
  <c r="B1230" i="5"/>
  <c r="B2853" i="5"/>
  <c r="B2856" i="5" s="1"/>
  <c r="B2769" i="5"/>
  <c r="B887" i="2"/>
  <c r="B901" i="2"/>
  <c r="B886" i="2" s="1"/>
  <c r="B536" i="6"/>
  <c r="B535" i="6"/>
  <c r="B666" i="2"/>
  <c r="B46" i="2"/>
  <c r="B47" i="5"/>
  <c r="B266" i="3"/>
  <c r="B1200" i="3"/>
  <c r="B777" i="3"/>
  <c r="B408" i="3"/>
  <c r="B1037" i="3"/>
  <c r="B1036" i="3"/>
  <c r="B403" i="2"/>
  <c r="B396" i="2" s="1"/>
  <c r="B325" i="2"/>
  <c r="B2238" i="2"/>
  <c r="B2253" i="2"/>
  <c r="B2237" i="2" s="1"/>
  <c r="B495" i="2"/>
  <c r="B509" i="2"/>
  <c r="B1740" i="4"/>
  <c r="B1734" i="4" s="1"/>
  <c r="B1744" i="4" s="1"/>
  <c r="B2431" i="4"/>
  <c r="B2538" i="4"/>
  <c r="B2422" i="4"/>
  <c r="B511" i="3"/>
  <c r="B18" i="3"/>
  <c r="B467" i="6"/>
  <c r="B466" i="6" s="1"/>
  <c r="B463" i="6"/>
  <c r="B723" i="3"/>
  <c r="B722" i="3"/>
  <c r="B778" i="6"/>
  <c r="B777" i="6"/>
  <c r="B1324" i="2"/>
  <c r="B1337" i="2"/>
  <c r="B1323" i="2" s="1"/>
  <c r="B1336" i="2"/>
  <c r="B1322" i="2" s="1"/>
  <c r="B1335" i="2"/>
  <c r="B1333" i="2"/>
  <c r="B1320" i="2" s="1"/>
  <c r="B426" i="2"/>
  <c r="B421" i="2" s="1"/>
  <c r="B1384" i="4"/>
  <c r="B1040" i="3"/>
  <c r="B1039" i="3"/>
  <c r="B1566" i="2"/>
  <c r="B1542" i="2" s="1"/>
  <c r="B1565" i="2"/>
  <c r="B1541" i="2" s="1"/>
  <c r="B1540" i="2"/>
  <c r="B724" i="3"/>
  <c r="B1203" i="2"/>
  <c r="B1202" i="2" s="1"/>
  <c r="B1242" i="2"/>
  <c r="B1250" i="2" s="1"/>
  <c r="B122" i="4"/>
  <c r="B1232" i="4"/>
  <c r="B1234" i="4" s="1"/>
  <c r="B1227" i="4"/>
  <c r="B1251" i="3"/>
  <c r="B1247" i="3" s="1"/>
  <c r="B1221" i="3"/>
  <c r="B1217" i="3" s="1"/>
  <c r="B556" i="6"/>
  <c r="B2087" i="2"/>
  <c r="B2086" i="2" s="1"/>
  <c r="B1951" i="2"/>
  <c r="B1950" i="2" s="1"/>
  <c r="B2136" i="2"/>
  <c r="B2135" i="2" s="1"/>
  <c r="B1028" i="2"/>
  <c r="B1027" i="2" s="1"/>
  <c r="B1876" i="2"/>
  <c r="B318" i="2"/>
  <c r="B226" i="4"/>
  <c r="B223" i="4"/>
  <c r="B220" i="4"/>
  <c r="B1972" i="4" s="1"/>
  <c r="B1120" i="5"/>
  <c r="B1117" i="5"/>
  <c r="B1114" i="5"/>
  <c r="B1479" i="5"/>
  <c r="B1476" i="5" s="1"/>
  <c r="B1464" i="5"/>
  <c r="B726" i="3"/>
  <c r="B725" i="3" s="1"/>
  <c r="B1232" i="5" l="1"/>
  <c r="B1234" i="5" s="1"/>
  <c r="B1227" i="5"/>
  <c r="B122" i="5"/>
  <c r="B514" i="2"/>
  <c r="B499" i="2" s="1"/>
  <c r="B498" i="2"/>
  <c r="B1113" i="2"/>
  <c r="B1157" i="2"/>
  <c r="B1126" i="2" s="1"/>
  <c r="B1978" i="5"/>
  <c r="B579" i="5" s="1"/>
  <c r="B1984" i="5"/>
  <c r="B1981" i="5"/>
  <c r="B691" i="3"/>
  <c r="B690" i="3"/>
  <c r="B689" i="3"/>
  <c r="B535" i="3"/>
  <c r="B916" i="3"/>
  <c r="B915" i="3"/>
  <c r="B474" i="3"/>
  <c r="B522" i="6"/>
  <c r="B521" i="6"/>
  <c r="B811" i="2"/>
  <c r="B810" i="2" s="1"/>
  <c r="B166" i="2"/>
  <c r="B163" i="2" s="1"/>
  <c r="B164" i="2"/>
  <c r="B165" i="2"/>
  <c r="B162" i="2" s="1"/>
  <c r="B145" i="2"/>
  <c r="B1098" i="2"/>
  <c r="B1142" i="2"/>
  <c r="B1111" i="2" s="1"/>
  <c r="B2428" i="5"/>
  <c r="B2425" i="5"/>
  <c r="B1249" i="3"/>
  <c r="B1250" i="3" s="1"/>
  <c r="B1219" i="3"/>
  <c r="B1220" i="3" s="1"/>
  <c r="B1180" i="3"/>
  <c r="B520" i="3"/>
  <c r="B2570" i="5"/>
  <c r="B2543" i="5"/>
  <c r="B1647" i="5"/>
  <c r="B582" i="5"/>
  <c r="B2440" i="5"/>
  <c r="B2443" i="5" s="1"/>
  <c r="B2573" i="5"/>
  <c r="B1209" i="5" s="1"/>
  <c r="B2565" i="5"/>
  <c r="B2558" i="5"/>
  <c r="B2555" i="5"/>
  <c r="B2311" i="5"/>
  <c r="B2428" i="4"/>
  <c r="B2425" i="4"/>
  <c r="B907" i="2"/>
  <c r="B892" i="2" s="1"/>
  <c r="B891" i="2"/>
  <c r="B1675" i="2"/>
  <c r="B1703" i="2"/>
  <c r="B1688" i="2" s="1"/>
  <c r="B637" i="2"/>
  <c r="B620" i="2" s="1"/>
  <c r="B621" i="2"/>
  <c r="B425" i="2"/>
  <c r="B420" i="2" s="1"/>
  <c r="B636" i="2"/>
  <c r="B619" i="2" s="1"/>
  <c r="B635" i="2"/>
  <c r="B618" i="2" s="1"/>
  <c r="B939" i="2"/>
  <c r="B924" i="2" s="1"/>
  <c r="B911" i="2"/>
  <c r="B881" i="2"/>
  <c r="B909" i="2"/>
  <c r="B894" i="2" s="1"/>
  <c r="B1476" i="2"/>
  <c r="B1506" i="2"/>
  <c r="B1490" i="2" s="1"/>
  <c r="B1742" i="4"/>
  <c r="B2543" i="4"/>
  <c r="B2565" i="4"/>
  <c r="B2570" i="4"/>
  <c r="B2558" i="4"/>
  <c r="B2555" i="4"/>
  <c r="B2440" i="4"/>
  <c r="B2443" i="4" s="1"/>
  <c r="B1647" i="4"/>
  <c r="B2573" i="4"/>
  <c r="B1209" i="4" s="1"/>
  <c r="B582" i="4"/>
  <c r="B730" i="3"/>
  <c r="B1167" i="2"/>
  <c r="B1195" i="2"/>
  <c r="B1180" i="2" s="1"/>
  <c r="B1211" i="2"/>
  <c r="B1225" i="2"/>
  <c r="B1210" i="2" s="1"/>
  <c r="B1318" i="2"/>
  <c r="B1317" i="2" s="1"/>
  <c r="B638" i="2"/>
  <c r="B1728" i="5"/>
  <c r="B1723" i="5"/>
  <c r="B1721" i="5"/>
  <c r="B1726" i="5"/>
  <c r="B1730" i="5"/>
  <c r="B1738" i="5"/>
  <c r="B1732" i="5"/>
  <c r="B1736" i="5"/>
  <c r="B813" i="6"/>
  <c r="B815" i="6"/>
  <c r="B149" i="6"/>
  <c r="B492" i="6" s="1"/>
  <c r="B814" i="6"/>
  <c r="B1205" i="2"/>
  <c r="B1233" i="2"/>
  <c r="B1218" i="2" s="1"/>
  <c r="B727" i="3"/>
  <c r="B1140" i="2"/>
  <c r="B1109" i="2" s="1"/>
  <c r="B1108" i="2"/>
  <c r="B275" i="2"/>
  <c r="B258" i="2" s="1"/>
  <c r="B243" i="2"/>
  <c r="B1779" i="2"/>
  <c r="B484" i="2"/>
  <c r="B937" i="2"/>
  <c r="B922" i="2" s="1"/>
  <c r="B921" i="2"/>
  <c r="B721" i="3"/>
  <c r="B728" i="3"/>
  <c r="B720" i="3"/>
  <c r="B143" i="2"/>
  <c r="B159" i="2"/>
  <c r="B144" i="2" s="1"/>
  <c r="B52" i="2"/>
  <c r="B49" i="2" s="1"/>
  <c r="B51" i="2"/>
  <c r="B48" i="2" s="1"/>
  <c r="B50" i="2"/>
  <c r="B47" i="2" s="1"/>
  <c r="B1083" i="3"/>
  <c r="B194" i="3"/>
  <c r="B1085" i="3"/>
  <c r="B1084" i="3"/>
  <c r="B537" i="3"/>
  <c r="B653" i="3"/>
  <c r="B666" i="3" s="1"/>
  <c r="B1321" i="2"/>
  <c r="B340" i="2"/>
  <c r="B333" i="2" s="1"/>
  <c r="B494" i="2"/>
  <c r="B508" i="2"/>
  <c r="B493" i="2" s="1"/>
  <c r="B273" i="2"/>
  <c r="B256" i="2" s="1"/>
  <c r="B255" i="2"/>
  <c r="B1581" i="4"/>
  <c r="B1578" i="4" s="1"/>
  <c r="B1569" i="4"/>
  <c r="B2262" i="2"/>
  <c r="B2246" i="2" s="1"/>
  <c r="B2232" i="2"/>
  <c r="B1119" i="2"/>
  <c r="B1149" i="2"/>
  <c r="B1118" i="2" s="1"/>
  <c r="B1780" i="2"/>
  <c r="B343" i="2"/>
  <c r="B336" i="2" s="1"/>
  <c r="B2219" i="2"/>
  <c r="B752" i="2"/>
  <c r="B481" i="2"/>
  <c r="B410" i="2"/>
  <c r="B1447" i="2"/>
  <c r="B73" i="6"/>
  <c r="B26" i="6"/>
  <c r="B2290" i="2"/>
  <c r="B2320" i="2"/>
  <c r="B2304" i="2" s="1"/>
  <c r="B1814" i="2"/>
  <c r="B1787" i="2" s="1"/>
  <c r="B2316" i="2"/>
  <c r="B2300" i="2" s="1"/>
  <c r="B1873" i="2"/>
  <c r="B2257" i="2"/>
  <c r="B2241" i="2" s="1"/>
  <c r="B905" i="2"/>
  <c r="B890" i="2" s="1"/>
  <c r="B1883" i="2"/>
  <c r="B1880" i="2" s="1"/>
  <c r="B935" i="2"/>
  <c r="B920" i="2" s="1"/>
  <c r="B512" i="2"/>
  <c r="B497" i="2" s="1"/>
  <c r="B1229" i="2"/>
  <c r="B1214" i="2" s="1"/>
  <c r="B1191" i="2"/>
  <c r="B1176" i="2" s="1"/>
  <c r="B1153" i="2"/>
  <c r="B1122" i="2" s="1"/>
  <c r="B206" i="2"/>
  <c r="B189" i="2" s="1"/>
  <c r="B1699" i="2"/>
  <c r="B1684" i="2" s="1"/>
  <c r="B1138" i="2"/>
  <c r="B1107" i="2" s="1"/>
  <c r="B1433" i="2"/>
  <c r="B1417" i="2" s="1"/>
  <c r="B271" i="2"/>
  <c r="B254" i="2" s="1"/>
  <c r="B157" i="2"/>
  <c r="B142" i="2" s="1"/>
  <c r="B1501" i="2"/>
  <c r="B1485" i="2" s="1"/>
  <c r="B1408" i="2"/>
  <c r="B1438" i="2"/>
  <c r="B1422" i="2" s="1"/>
  <c r="B96" i="3"/>
  <c r="B31" i="3"/>
  <c r="B208" i="2"/>
  <c r="B191" i="2" s="1"/>
  <c r="B190" i="2"/>
  <c r="B1767" i="2"/>
  <c r="B1831" i="2"/>
  <c r="B1792" i="2" s="1"/>
  <c r="B2317" i="2"/>
  <c r="B2258" i="2"/>
  <c r="B2179" i="2"/>
  <c r="B2176" i="2" s="1"/>
  <c r="B958" i="2"/>
  <c r="B813" i="2"/>
  <c r="B796" i="3"/>
  <c r="B955" i="3"/>
  <c r="B760" i="3"/>
  <c r="B900" i="3"/>
  <c r="B268" i="3"/>
  <c r="B267" i="3"/>
  <c r="B1201" i="3"/>
  <c r="B778" i="3"/>
  <c r="B409" i="3"/>
  <c r="B1723" i="4"/>
  <c r="B1730" i="4"/>
  <c r="B1738" i="4"/>
  <c r="B1736" i="4"/>
  <c r="B1721" i="4"/>
  <c r="B1732" i="4"/>
  <c r="B1726" i="4"/>
  <c r="B1728" i="4"/>
  <c r="B550" i="6"/>
  <c r="B557" i="6"/>
  <c r="B549" i="6"/>
  <c r="B551" i="6"/>
  <c r="B552" i="6"/>
  <c r="B1155" i="2"/>
  <c r="B1124" i="2" s="1"/>
  <c r="B1123" i="2"/>
  <c r="B178" i="2"/>
  <c r="B210" i="2"/>
  <c r="B193" i="2" s="1"/>
  <c r="B553" i="6"/>
  <c r="B1247" i="2"/>
  <c r="B818" i="2"/>
  <c r="B1742" i="5"/>
  <c r="B1193" i="2"/>
  <c r="B1178" i="2" s="1"/>
  <c r="B1177" i="2"/>
  <c r="B1256" i="2"/>
  <c r="B1255" i="2" s="1"/>
  <c r="B707" i="2"/>
  <c r="B168" i="2"/>
  <c r="B146" i="2" s="1"/>
  <c r="B133" i="2"/>
  <c r="B2073" i="2" s="1"/>
  <c r="B633" i="6"/>
  <c r="B182" i="6" s="1"/>
  <c r="B634" i="6"/>
  <c r="B635" i="6"/>
  <c r="B560" i="6"/>
  <c r="B1231" i="2"/>
  <c r="B1216" i="2" s="1"/>
  <c r="B1215" i="2"/>
  <c r="B619" i="3"/>
  <c r="B618" i="3" s="1"/>
  <c r="B622" i="3"/>
  <c r="B654" i="3"/>
  <c r="B2437" i="4"/>
  <c r="B2434" i="4"/>
  <c r="B832" i="3"/>
  <c r="B831" i="3"/>
  <c r="B830" i="3"/>
  <c r="B829" i="3"/>
  <c r="B190" i="3" s="1"/>
  <c r="B828" i="3"/>
  <c r="B824" i="3"/>
  <c r="B1795" i="2"/>
  <c r="B1768" i="2" s="1"/>
  <c r="B1691" i="2"/>
  <c r="B1676" i="2" s="1"/>
  <c r="B1493" i="2"/>
  <c r="B1477" i="2" s="1"/>
  <c r="B1425" i="2"/>
  <c r="B1409" i="2" s="1"/>
  <c r="B1996" i="4"/>
  <c r="B1993" i="4"/>
  <c r="B1975" i="4"/>
  <c r="B1990" i="4"/>
  <c r="B461" i="4" s="1"/>
  <c r="B1987" i="4"/>
  <c r="B516" i="2"/>
  <c r="B501" i="2" s="1"/>
  <c r="B488" i="2"/>
  <c r="B1187" i="2"/>
  <c r="B1172" i="2" s="1"/>
  <c r="B1173" i="2"/>
  <c r="B554" i="6"/>
  <c r="B2552" i="4" l="1"/>
  <c r="B2549" i="4"/>
  <c r="B2546" i="4"/>
  <c r="B473" i="4"/>
  <c r="B1559" i="4" s="1"/>
  <c r="B1829" i="2"/>
  <c r="B2072" i="2"/>
  <c r="B1702" i="2"/>
  <c r="B1504" i="2"/>
  <c r="B1436" i="2"/>
  <c r="B531" i="3"/>
  <c r="B650" i="3"/>
  <c r="B959" i="2"/>
  <c r="B957" i="2"/>
  <c r="B955" i="2" s="1"/>
  <c r="B956" i="2"/>
  <c r="B90" i="2"/>
  <c r="B1550" i="2"/>
  <c r="B161" i="2"/>
  <c r="B1203" i="3"/>
  <c r="B780" i="3"/>
  <c r="B411" i="3"/>
  <c r="B1443" i="2"/>
  <c r="B236" i="5"/>
  <c r="B80" i="5"/>
  <c r="B817" i="2"/>
  <c r="B1825" i="2"/>
  <c r="B2220" i="2"/>
  <c r="B2200" i="2"/>
  <c r="B2184" i="2" s="1"/>
  <c r="B483" i="2"/>
  <c r="B482" i="2"/>
  <c r="B1448" i="2"/>
  <c r="B753" i="2"/>
  <c r="B474" i="2"/>
  <c r="B1655" i="4"/>
  <c r="B1652" i="4"/>
  <c r="B1655" i="5"/>
  <c r="B1652" i="5"/>
  <c r="B1984" i="4"/>
  <c r="B1981" i="4"/>
  <c r="B1978" i="4"/>
  <c r="B579" i="4" s="1"/>
  <c r="B2259" i="2"/>
  <c r="B2243" i="2" s="1"/>
  <c r="B2242" i="2"/>
  <c r="B2318" i="2"/>
  <c r="B2302" i="2" s="1"/>
  <c r="B2301" i="2"/>
  <c r="B2203" i="2"/>
  <c r="B2187" i="2" s="1"/>
  <c r="B748" i="2"/>
  <c r="B236" i="4"/>
  <c r="B80" i="4"/>
  <c r="B2552" i="5"/>
  <c r="B2549" i="5"/>
  <c r="B2546" i="5"/>
  <c r="B473" i="5"/>
  <c r="B1559" i="5" s="1"/>
  <c r="B485" i="2"/>
  <c r="B478" i="2" s="1"/>
  <c r="B477" i="2"/>
  <c r="B477" i="3"/>
  <c r="B476" i="3"/>
  <c r="B475" i="3"/>
  <c r="B53" i="3"/>
  <c r="B521" i="3"/>
  <c r="B519" i="3"/>
  <c r="B1193" i="3"/>
  <c r="B1197" i="3"/>
  <c r="B2215" i="2"/>
  <c r="B827" i="3"/>
  <c r="B826" i="3"/>
  <c r="B825" i="3"/>
  <c r="B241" i="3" s="1"/>
  <c r="B1202" i="3"/>
  <c r="B779" i="3"/>
  <c r="B410" i="3"/>
  <c r="B2222" i="2" l="1"/>
  <c r="B2202" i="2"/>
  <c r="B2186" i="2" s="1"/>
  <c r="B1450" i="2"/>
  <c r="B476" i="2"/>
  <c r="B755" i="2"/>
  <c r="B2208" i="2"/>
  <c r="B2192" i="2" s="1"/>
  <c r="B1444" i="2"/>
  <c r="B1194" i="3"/>
  <c r="B1488" i="2"/>
  <c r="B1687" i="2"/>
  <c r="B2221" i="2"/>
  <c r="B2201" i="2"/>
  <c r="B2185" i="2" s="1"/>
  <c r="B1449" i="2"/>
  <c r="B475" i="2"/>
  <c r="B754" i="2"/>
  <c r="B166" i="3"/>
  <c r="B522" i="3"/>
  <c r="B1184" i="3"/>
  <c r="B1188" i="3"/>
  <c r="B1185" i="3"/>
  <c r="B1192" i="3"/>
  <c r="B1196" i="3"/>
  <c r="B2216" i="2"/>
  <c r="B2212" i="2"/>
  <c r="B2196" i="2" s="1"/>
  <c r="B355" i="2"/>
  <c r="B1819" i="2"/>
  <c r="B1420" i="2"/>
  <c r="B1191" i="3"/>
  <c r="B961" i="2"/>
  <c r="B960" i="2" s="1"/>
  <c r="B295" i="2"/>
  <c r="B2199" i="2"/>
  <c r="B2183" i="2" s="1"/>
  <c r="B1190" i="3"/>
  <c r="B1198" i="3"/>
  <c r="B2207" i="2"/>
  <c r="B2191" i="2" s="1"/>
  <c r="B1555" i="2"/>
  <c r="B1531" i="2" s="1"/>
  <c r="B1551" i="2"/>
  <c r="B1559" i="2"/>
  <c r="B1535" i="2" s="1"/>
  <c r="B1558" i="2"/>
  <c r="B1534" i="2" s="1"/>
  <c r="B1557" i="2"/>
  <c r="B1533" i="2" s="1"/>
  <c r="B1556" i="2"/>
  <c r="B1526" i="2"/>
  <c r="B1189" i="3"/>
  <c r="B1186" i="3"/>
  <c r="B1790" i="2"/>
  <c r="B1802" i="2"/>
  <c r="B1775" i="2" s="1"/>
  <c r="B391" i="2"/>
  <c r="B35" i="2"/>
  <c r="B34" i="2" s="1"/>
  <c r="B1195" i="3"/>
  <c r="B1199" i="3"/>
  <c r="B2211" i="2"/>
  <c r="B2195" i="2" s="1"/>
  <c r="B1187" i="3"/>
  <c r="B2204" i="2"/>
  <c r="B2188" i="2" s="1"/>
  <c r="B749" i="2"/>
  <c r="B2209" i="2" l="1"/>
  <c r="B2193" i="2" s="1"/>
  <c r="B1445" i="2"/>
  <c r="B1926" i="2"/>
  <c r="B1923" i="2"/>
  <c r="B1360" i="2"/>
  <c r="B1999" i="2"/>
  <c r="B2217" i="2"/>
  <c r="B2213" i="2"/>
  <c r="B2197" i="2" s="1"/>
  <c r="B1698" i="2"/>
  <c r="B1683" i="2" s="1"/>
  <c r="B1500" i="2"/>
  <c r="B1484" i="2" s="1"/>
  <c r="B1554" i="2"/>
  <c r="B1529" i="2" s="1"/>
  <c r="B1553" i="2"/>
  <c r="B1528" i="2" s="1"/>
  <c r="B1552" i="2"/>
  <c r="B1530" i="2"/>
  <c r="B1432" i="2"/>
  <c r="B1416" i="2" s="1"/>
  <c r="B1532" i="2"/>
  <c r="B341" i="2"/>
  <c r="B334" i="2" s="1"/>
  <c r="B2206" i="2"/>
  <c r="B2190" i="2" s="1"/>
  <c r="B751" i="2"/>
  <c r="B1211" i="3"/>
  <c r="B1212" i="3" s="1"/>
  <c r="B79" i="3"/>
  <c r="B80" i="3" s="1"/>
  <c r="B797" i="3"/>
  <c r="B798" i="3" s="1"/>
  <c r="B655" i="3"/>
  <c r="B656" i="3" s="1"/>
  <c r="B167" i="3"/>
  <c r="B635" i="3"/>
  <c r="B636" i="3" s="1"/>
  <c r="B600" i="3"/>
  <c r="B601" i="3" s="1"/>
  <c r="B615" i="3"/>
  <c r="B616" i="3" s="1"/>
  <c r="B956" i="3"/>
  <c r="B957" i="3" s="1"/>
  <c r="B761" i="3"/>
  <c r="B762" i="3" s="1"/>
  <c r="B483" i="3"/>
  <c r="B484" i="3" s="1"/>
  <c r="B901" i="3"/>
  <c r="B902" i="3" s="1"/>
  <c r="B498" i="3"/>
  <c r="B499" i="3" s="1"/>
  <c r="B102" i="3"/>
  <c r="B103" i="3" s="1"/>
  <c r="B1240" i="3"/>
  <c r="B1241" i="3" s="1"/>
  <c r="B139" i="3"/>
  <c r="B140" i="3" s="1"/>
  <c r="B275" i="3"/>
  <c r="B276" i="3" s="1"/>
  <c r="B2210" i="2"/>
  <c r="B2194" i="2" s="1"/>
  <c r="B1446" i="2"/>
  <c r="B2308" i="2"/>
  <c r="B2250" i="2"/>
  <c r="B297" i="2"/>
  <c r="B296" i="2" s="1"/>
  <c r="B1184" i="2"/>
  <c r="B1692" i="2"/>
  <c r="B1131" i="2"/>
  <c r="B1494" i="2"/>
  <c r="B1426" i="2"/>
  <c r="B1146" i="2"/>
  <c r="B898" i="2"/>
  <c r="B928" i="2"/>
  <c r="B505" i="2"/>
  <c r="B1796" i="2"/>
  <c r="B262" i="2"/>
  <c r="B150" i="2"/>
  <c r="B197" i="2"/>
  <c r="B1222" i="2"/>
  <c r="B2205" i="2"/>
  <c r="B2189" i="2" s="1"/>
  <c r="B750" i="2"/>
  <c r="B2218" i="2"/>
  <c r="B2214" i="2"/>
  <c r="B2198" i="2" s="1"/>
  <c r="B899" i="2" l="1"/>
  <c r="B884" i="2" s="1"/>
  <c r="B883" i="2"/>
  <c r="B1185" i="2"/>
  <c r="B1170" i="2" s="1"/>
  <c r="B1169" i="2"/>
  <c r="B2025" i="2"/>
  <c r="B2024" i="2"/>
  <c r="B2011" i="2" s="1"/>
  <c r="B2022" i="2"/>
  <c r="B2009" i="2" s="1"/>
  <c r="B1929" i="2"/>
  <c r="B2019" i="2"/>
  <c r="B2006" i="2" s="1"/>
  <c r="B2018" i="2"/>
  <c r="B2005" i="2" s="1"/>
  <c r="B2117" i="2"/>
  <c r="B1275" i="2"/>
  <c r="B428" i="2"/>
  <c r="B293" i="2"/>
  <c r="B2014" i="2"/>
  <c r="B693" i="2"/>
  <c r="B692" i="2" s="1"/>
  <c r="B987" i="2"/>
  <c r="B980" i="2" s="1"/>
  <c r="B605" i="2"/>
  <c r="B985" i="2" s="1"/>
  <c r="B978" i="2" s="1"/>
  <c r="B465" i="2"/>
  <c r="B1834" i="2"/>
  <c r="B427" i="2"/>
  <c r="B422" i="2" s="1"/>
  <c r="B1527" i="2"/>
  <c r="B1677" i="2"/>
  <c r="B1693" i="2"/>
  <c r="B1678" i="2" s="1"/>
  <c r="B1357" i="2"/>
  <c r="B1348" i="2"/>
  <c r="B2309" i="2"/>
  <c r="B2293" i="2" s="1"/>
  <c r="B2292" i="2"/>
  <c r="B245" i="2"/>
  <c r="B263" i="2"/>
  <c r="B246" i="2" s="1"/>
  <c r="B1147" i="2"/>
  <c r="B1116" i="2" s="1"/>
  <c r="B1115" i="2"/>
  <c r="B1427" i="2"/>
  <c r="B1411" i="2" s="1"/>
  <c r="B1410" i="2"/>
  <c r="B1495" i="2"/>
  <c r="B1479" i="2" s="1"/>
  <c r="B1478" i="2"/>
  <c r="B1132" i="2"/>
  <c r="B1101" i="2" s="1"/>
  <c r="B1100" i="2"/>
  <c r="B2251" i="2"/>
  <c r="B2235" i="2" s="1"/>
  <c r="B2234" i="2"/>
  <c r="B198" i="2"/>
  <c r="B181" i="2" s="1"/>
  <c r="B180" i="2"/>
  <c r="B151" i="2"/>
  <c r="B136" i="2" s="1"/>
  <c r="B135" i="2"/>
  <c r="B1911" i="2"/>
  <c r="B1925" i="2"/>
  <c r="B1913" i="2" s="1"/>
  <c r="B1924" i="2"/>
  <c r="B1912" i="2" s="1"/>
  <c r="B1769" i="2"/>
  <c r="B1797" i="2"/>
  <c r="B1770" i="2" s="1"/>
  <c r="B506" i="2"/>
  <c r="B491" i="2" s="1"/>
  <c r="B490" i="2"/>
  <c r="B1207" i="2"/>
  <c r="B1223" i="2"/>
  <c r="B1208" i="2" s="1"/>
  <c r="B1914" i="2"/>
  <c r="B1928" i="2"/>
  <c r="B1916" i="2" s="1"/>
  <c r="B1927" i="2"/>
  <c r="B1915" i="2" s="1"/>
  <c r="B929" i="2"/>
  <c r="B914" i="2" s="1"/>
  <c r="B913" i="2"/>
  <c r="B1917" i="2" l="1"/>
  <c r="B1930" i="2"/>
  <c r="B1270" i="2"/>
  <c r="B986" i="2"/>
  <c r="B979" i="2" s="1"/>
  <c r="B1276" i="2"/>
  <c r="B1267" i="2" s="1"/>
  <c r="B1278" i="2"/>
  <c r="B1269" i="2" s="1"/>
  <c r="B1277" i="2"/>
  <c r="B1268" i="2" s="1"/>
  <c r="B1352" i="2"/>
  <c r="B1340" i="2" s="1"/>
  <c r="B1345" i="2"/>
  <c r="B1351" i="2"/>
  <c r="B1339" i="2" s="1"/>
  <c r="B1354" i="2"/>
  <c r="B1342" i="2" s="1"/>
  <c r="B1359" i="2"/>
  <c r="B1347" i="2" s="1"/>
  <c r="B1358" i="2"/>
  <c r="B1346" i="2" s="1"/>
  <c r="B1353" i="2"/>
  <c r="B1341" i="2" s="1"/>
  <c r="B1362" i="2"/>
  <c r="B1350" i="2" s="1"/>
  <c r="B1355" i="2"/>
  <c r="B1343" i="2" s="1"/>
  <c r="B1356" i="2"/>
  <c r="B1344" i="2" s="1"/>
  <c r="B1361" i="2"/>
  <c r="B1349" i="2" s="1"/>
  <c r="B2004" i="2"/>
  <c r="B2016" i="2"/>
  <c r="B2002" i="2" s="1"/>
  <c r="B2015" i="2"/>
  <c r="B2001" i="2" s="1"/>
  <c r="B2017" i="2"/>
  <c r="B2003" i="2" s="1"/>
  <c r="B988" i="2"/>
  <c r="B981" i="2" s="1"/>
  <c r="B345" i="2"/>
  <c r="B423" i="2"/>
  <c r="B984" i="2"/>
  <c r="B977" i="2" s="1"/>
  <c r="B2012" i="2"/>
  <c r="B941" i="2"/>
  <c r="B449" i="2"/>
  <c r="B470" i="2"/>
  <c r="B454" i="2" s="1"/>
  <c r="B982" i="2" l="1"/>
  <c r="B975" i="2" s="1"/>
  <c r="B338" i="2"/>
  <c r="B1201" i="2"/>
  <c r="B1918" i="2"/>
  <c r="B171" i="2"/>
  <c r="B170" i="2" s="1"/>
  <c r="B56" i="2"/>
  <c r="B55" i="2" s="1"/>
</calcChain>
</file>

<file path=xl/sharedStrings.xml><?xml version="1.0" encoding="utf-8"?>
<sst xmlns="http://schemas.openxmlformats.org/spreadsheetml/2006/main" count="14009" uniqueCount="2367">
  <si>
    <t>acacia_boat</t>
  </si>
  <si>
    <t>acacia_button</t>
  </si>
  <si>
    <t>acacia_door</t>
  </si>
  <si>
    <t>acacia_fence</t>
  </si>
  <si>
    <t>acacia_fence_gate</t>
  </si>
  <si>
    <t>acacia_leaves</t>
  </si>
  <si>
    <t>acacia_log</t>
  </si>
  <si>
    <t>acacia_planks</t>
  </si>
  <si>
    <t>acacia_pressure_plate</t>
  </si>
  <si>
    <t>acacia_sapling</t>
  </si>
  <si>
    <t>acacia_sign</t>
  </si>
  <si>
    <t>acacia_slab</t>
  </si>
  <si>
    <t>acacia_stairs</t>
  </si>
  <si>
    <t>acacia_trapdoor</t>
  </si>
  <si>
    <t>acacia_wall_sign</t>
  </si>
  <si>
    <t>acacia_wood</t>
  </si>
  <si>
    <t>acaciaboat</t>
  </si>
  <si>
    <t>acaciabutton</t>
  </si>
  <si>
    <t>acaciadoor</t>
  </si>
  <si>
    <t>acaciafence</t>
  </si>
  <si>
    <t>acaciafencegate</t>
  </si>
  <si>
    <t>acacialeaves</t>
  </si>
  <si>
    <t>acacialog</t>
  </si>
  <si>
    <t>acaciaplanks</t>
  </si>
  <si>
    <t>acaciapressureplate</t>
  </si>
  <si>
    <t>acaciasapling</t>
  </si>
  <si>
    <t>acaciasign</t>
  </si>
  <si>
    <t>acaciaslab</t>
  </si>
  <si>
    <t>acaciastairs</t>
  </si>
  <si>
    <t>acaciatrapdoor</t>
  </si>
  <si>
    <t>acaciawallsign</t>
  </si>
  <si>
    <t>acaciawood</t>
  </si>
  <si>
    <t>activator_rail</t>
  </si>
  <si>
    <t>activatorrail</t>
  </si>
  <si>
    <t>air</t>
  </si>
  <si>
    <t>allium</t>
  </si>
  <si>
    <t>amethyst_block</t>
  </si>
  <si>
    <t>amethyst_cluster</t>
  </si>
  <si>
    <t>amethyst_shard</t>
  </si>
  <si>
    <t>amethystblock</t>
  </si>
  <si>
    <t>amethystcluster</t>
  </si>
  <si>
    <t>amethystshard</t>
  </si>
  <si>
    <t>ancient_debris</t>
  </si>
  <si>
    <t>ancientdebris</t>
  </si>
  <si>
    <t>andesite</t>
  </si>
  <si>
    <t>andesite_slab</t>
  </si>
  <si>
    <t>andesite_stairs</t>
  </si>
  <si>
    <t>andesite_wall</t>
  </si>
  <si>
    <t>andesiteslab</t>
  </si>
  <si>
    <t>andesitestairs</t>
  </si>
  <si>
    <t>andesitewall</t>
  </si>
  <si>
    <t>anvil</t>
  </si>
  <si>
    <t>apple</t>
  </si>
  <si>
    <t>armor_stand</t>
  </si>
  <si>
    <t>armorstand</t>
  </si>
  <si>
    <t>arrow</t>
  </si>
  <si>
    <t>attached_melon_stem</t>
  </si>
  <si>
    <t>attached_pumpkin_stem</t>
  </si>
  <si>
    <t>attachedmelonstem</t>
  </si>
  <si>
    <t>attachedpumpkinstem</t>
  </si>
  <si>
    <t>awkward_potion</t>
  </si>
  <si>
    <t>awkwardpotion</t>
  </si>
  <si>
    <t>axolotl_bucket</t>
  </si>
  <si>
    <t>axolotl_spawn_egg</t>
  </si>
  <si>
    <t>axolotlbucket</t>
  </si>
  <si>
    <t>axolotlspawnegg</t>
  </si>
  <si>
    <t>azalea</t>
  </si>
  <si>
    <t>azalea_leaves</t>
  </si>
  <si>
    <t>azalealeaves</t>
  </si>
  <si>
    <t>azure_bluet</t>
  </si>
  <si>
    <t>azurebluet</t>
  </si>
  <si>
    <t>baked_potato</t>
  </si>
  <si>
    <t>bakedpotato</t>
  </si>
  <si>
    <t>bamboo</t>
  </si>
  <si>
    <t>bamboo_sapling</t>
  </si>
  <si>
    <t>bamboosapling</t>
  </si>
  <si>
    <t>banner</t>
  </si>
  <si>
    <t>barrel</t>
  </si>
  <si>
    <t>barrier</t>
  </si>
  <si>
    <t>basalt</t>
  </si>
  <si>
    <t>bat_spawn_egg</t>
  </si>
  <si>
    <t>batspawnegg</t>
  </si>
  <si>
    <t>beacon</t>
  </si>
  <si>
    <t>bed</t>
  </si>
  <si>
    <t>bedrock</t>
  </si>
  <si>
    <t>bee_nest</t>
  </si>
  <si>
    <t>bee_spawn_egg</t>
  </si>
  <si>
    <t>beef</t>
  </si>
  <si>
    <t>beehive</t>
  </si>
  <si>
    <t>beenest</t>
  </si>
  <si>
    <t>beespawnegg</t>
  </si>
  <si>
    <t>beetroot</t>
  </si>
  <si>
    <t>beetroot_seeds</t>
  </si>
  <si>
    <t>beetroot_soup</t>
  </si>
  <si>
    <t>beetrootseeds</t>
  </si>
  <si>
    <t>beetrootsoup</t>
  </si>
  <si>
    <t>bell</t>
  </si>
  <si>
    <t>big_dripleaf</t>
  </si>
  <si>
    <t>big_dripleaf_stem</t>
  </si>
  <si>
    <t>bigdripleaf</t>
  </si>
  <si>
    <t>bigdripleafstem</t>
  </si>
  <si>
    <t>birch_boat</t>
  </si>
  <si>
    <t>birch_button</t>
  </si>
  <si>
    <t>birch_door</t>
  </si>
  <si>
    <t>birch_fence</t>
  </si>
  <si>
    <t>birch_fence_gate</t>
  </si>
  <si>
    <t>birch_leaves</t>
  </si>
  <si>
    <t>birch_log</t>
  </si>
  <si>
    <t>birch_planks</t>
  </si>
  <si>
    <t>birch_pressure_plate</t>
  </si>
  <si>
    <t>birch_sapling</t>
  </si>
  <si>
    <t>birch_sign</t>
  </si>
  <si>
    <t>birch_slab</t>
  </si>
  <si>
    <t>birch_stairs</t>
  </si>
  <si>
    <t>birch_trapdoor</t>
  </si>
  <si>
    <t>birch_wood</t>
  </si>
  <si>
    <t>birchboat</t>
  </si>
  <si>
    <t>birchbutton</t>
  </si>
  <si>
    <t>birchdoor</t>
  </si>
  <si>
    <t>birchfence</t>
  </si>
  <si>
    <t>birchfencegate</t>
  </si>
  <si>
    <t>birchleaves</t>
  </si>
  <si>
    <t>birchlog</t>
  </si>
  <si>
    <t>birchplanks</t>
  </si>
  <si>
    <t>birchpressureplate</t>
  </si>
  <si>
    <t>birchsapling</t>
  </si>
  <si>
    <t>birchsign</t>
  </si>
  <si>
    <t>birchslab</t>
  </si>
  <si>
    <t>birchstairs</t>
  </si>
  <si>
    <t>birchtrapdoor</t>
  </si>
  <si>
    <t>birchwood</t>
  </si>
  <si>
    <t>black_banner</t>
  </si>
  <si>
    <t>black_bed</t>
  </si>
  <si>
    <t>black_candle</t>
  </si>
  <si>
    <t>black_candle_cake</t>
  </si>
  <si>
    <t>black_carpet</t>
  </si>
  <si>
    <t>black_concrete</t>
  </si>
  <si>
    <t>black_concrete_powder</t>
  </si>
  <si>
    <t>black_dye</t>
  </si>
  <si>
    <t>black_glazed_terracotta</t>
  </si>
  <si>
    <t>black_shulker_box</t>
  </si>
  <si>
    <t>black_stained_glass</t>
  </si>
  <si>
    <t>black_stained_glass_pane</t>
  </si>
  <si>
    <t>black_terracotta</t>
  </si>
  <si>
    <t>black_wall_banner</t>
  </si>
  <si>
    <t>black_wool</t>
  </si>
  <si>
    <t>blackbanner</t>
  </si>
  <si>
    <t>blackbed</t>
  </si>
  <si>
    <t>blackcandle</t>
  </si>
  <si>
    <t>blackcandlecake</t>
  </si>
  <si>
    <t>blackcarpet</t>
  </si>
  <si>
    <t>blackconcrete</t>
  </si>
  <si>
    <t>blackconcretepowder</t>
  </si>
  <si>
    <t>blackdye</t>
  </si>
  <si>
    <t>blackglazedterracotta</t>
  </si>
  <si>
    <t>blackshulkerbox</t>
  </si>
  <si>
    <t>blackstainedglass</t>
  </si>
  <si>
    <t>blackstainedglasspane</t>
  </si>
  <si>
    <t>blackstone</t>
  </si>
  <si>
    <t>blackstone_slab</t>
  </si>
  <si>
    <t>blackstone_stairs</t>
  </si>
  <si>
    <t>blackstone_wall</t>
  </si>
  <si>
    <t>blackstoneslab</t>
  </si>
  <si>
    <t>blackstonestairs</t>
  </si>
  <si>
    <t>blackstonewall</t>
  </si>
  <si>
    <t>blackterracotta</t>
  </si>
  <si>
    <t>blackwallbanner</t>
  </si>
  <si>
    <t>blackwool</t>
  </si>
  <si>
    <t>blast_furnace</t>
  </si>
  <si>
    <t>blastfurnace</t>
  </si>
  <si>
    <t>blaze_powder</t>
  </si>
  <si>
    <t>blaze_rod</t>
  </si>
  <si>
    <t>blaze_spawn_egg</t>
  </si>
  <si>
    <t>blazepowder</t>
  </si>
  <si>
    <t>blazerod</t>
  </si>
  <si>
    <t>blazespawnegg</t>
  </si>
  <si>
    <t>blue_banner</t>
  </si>
  <si>
    <t>blue_bed</t>
  </si>
  <si>
    <t>blue_candle</t>
  </si>
  <si>
    <t>blue_candle_cake</t>
  </si>
  <si>
    <t>blue_carpet</t>
  </si>
  <si>
    <t>blue_concrete</t>
  </si>
  <si>
    <t>blue_concrete_powder</t>
  </si>
  <si>
    <t>blue_dye</t>
  </si>
  <si>
    <t>blue_glazed_terracotta</t>
  </si>
  <si>
    <t>blue_ice</t>
  </si>
  <si>
    <t>blue_orchid</t>
  </si>
  <si>
    <t>blue_shulker_box</t>
  </si>
  <si>
    <t>blue_stained_glass</t>
  </si>
  <si>
    <t>blue_stained_glass_pane</t>
  </si>
  <si>
    <t>blue_terracotta</t>
  </si>
  <si>
    <t>blue_wall_banner</t>
  </si>
  <si>
    <t>blue_wool</t>
  </si>
  <si>
    <t>bluebanner</t>
  </si>
  <si>
    <t>bluebed</t>
  </si>
  <si>
    <t>bluecandle</t>
  </si>
  <si>
    <t>bluecandlecake</t>
  </si>
  <si>
    <t>bluecarpet</t>
  </si>
  <si>
    <t>blueconcrete</t>
  </si>
  <si>
    <t>blueconcretepowder</t>
  </si>
  <si>
    <t>bluedye</t>
  </si>
  <si>
    <t>blueglazedterracotta</t>
  </si>
  <si>
    <t>blueice</t>
  </si>
  <si>
    <t>blueorchid</t>
  </si>
  <si>
    <t>blueshulkerbox</t>
  </si>
  <si>
    <t>bluestainedglass</t>
  </si>
  <si>
    <t>bluestainedglasspane</t>
  </si>
  <si>
    <t>blueterracotta</t>
  </si>
  <si>
    <t>bluewallbanner</t>
  </si>
  <si>
    <t>bluewool</t>
  </si>
  <si>
    <t>boat</t>
  </si>
  <si>
    <t>bone</t>
  </si>
  <si>
    <t>bone_block</t>
  </si>
  <si>
    <t>bone_meal</t>
  </si>
  <si>
    <t>boneblock</t>
  </si>
  <si>
    <t>bonemeal</t>
  </si>
  <si>
    <t>book</t>
  </si>
  <si>
    <t>bookshelf</t>
  </si>
  <si>
    <t>bow</t>
  </si>
  <si>
    <t>bowl</t>
  </si>
  <si>
    <t>brain_coral</t>
  </si>
  <si>
    <t>brain_coral_block</t>
  </si>
  <si>
    <t>brain_coral_fan</t>
  </si>
  <si>
    <t>brain_coral_wall_fan</t>
  </si>
  <si>
    <t>braincoral</t>
  </si>
  <si>
    <t>braincoralblock</t>
  </si>
  <si>
    <t>braincoralfan</t>
  </si>
  <si>
    <t>braincoralwallfan</t>
  </si>
  <si>
    <t>bread</t>
  </si>
  <si>
    <t>brewing_stand</t>
  </si>
  <si>
    <t>brewingstand</t>
  </si>
  <si>
    <t>brick</t>
  </si>
  <si>
    <t>brick_block</t>
  </si>
  <si>
    <t>brick_slab</t>
  </si>
  <si>
    <t>brick_stairs</t>
  </si>
  <si>
    <t>brick_wall</t>
  </si>
  <si>
    <t>brickblock</t>
  </si>
  <si>
    <t>bricks</t>
  </si>
  <si>
    <t>brickslab</t>
  </si>
  <si>
    <t>brickstairs</t>
  </si>
  <si>
    <t>brickwall</t>
  </si>
  <si>
    <t>brown_banner</t>
  </si>
  <si>
    <t>brown_bed</t>
  </si>
  <si>
    <t>brown_candle</t>
  </si>
  <si>
    <t>brown_candle_cake</t>
  </si>
  <si>
    <t>brown_carpet</t>
  </si>
  <si>
    <t>brown_concrete</t>
  </si>
  <si>
    <t>brown_concrete_powder</t>
  </si>
  <si>
    <t>brown_dye</t>
  </si>
  <si>
    <t>brown_glazed_terracotta</t>
  </si>
  <si>
    <t>brown_mushroom</t>
  </si>
  <si>
    <t>brown_mushroom_block</t>
  </si>
  <si>
    <t>brown_shulker_box</t>
  </si>
  <si>
    <t>brown_stained_glass</t>
  </si>
  <si>
    <t>brown_stained_glass_pane</t>
  </si>
  <si>
    <t>brown_terracotta</t>
  </si>
  <si>
    <t>brown_wall_banner</t>
  </si>
  <si>
    <t>brown_wool</t>
  </si>
  <si>
    <t>brownbanner</t>
  </si>
  <si>
    <t>brownbed</t>
  </si>
  <si>
    <t>browncandle</t>
  </si>
  <si>
    <t>browncandlecake</t>
  </si>
  <si>
    <t>browncarpet</t>
  </si>
  <si>
    <t>brownconcrete</t>
  </si>
  <si>
    <t>brownconcretepowder</t>
  </si>
  <si>
    <t>browndye</t>
  </si>
  <si>
    <t>brownglazedterracotta</t>
  </si>
  <si>
    <t>brownmushroom</t>
  </si>
  <si>
    <t>brownmushroomblock</t>
  </si>
  <si>
    <t>brownshulkerbox</t>
  </si>
  <si>
    <t>brownstainedglass</t>
  </si>
  <si>
    <t>brownstainedglasspane</t>
  </si>
  <si>
    <t>brownterracotta</t>
  </si>
  <si>
    <t>brownwallbanner</t>
  </si>
  <si>
    <t>brownwool</t>
  </si>
  <si>
    <t>bubble_column</t>
  </si>
  <si>
    <t>bubble_coral</t>
  </si>
  <si>
    <t>bubble_coral_block</t>
  </si>
  <si>
    <t>bubble_coral_fan</t>
  </si>
  <si>
    <t>bubble_coral_wall_fan</t>
  </si>
  <si>
    <t>bubblecolumn</t>
  </si>
  <si>
    <t>bubblecoral</t>
  </si>
  <si>
    <t>bubblecoralblock</t>
  </si>
  <si>
    <t>bubblecoralfan</t>
  </si>
  <si>
    <t>bubblecoralwallfan</t>
  </si>
  <si>
    <t>bucket</t>
  </si>
  <si>
    <t>budding_amethyst</t>
  </si>
  <si>
    <t>buddingamethyst</t>
  </si>
  <si>
    <t>bundle</t>
  </si>
  <si>
    <t>cactus</t>
  </si>
  <si>
    <t>cake</t>
  </si>
  <si>
    <t>calcite</t>
  </si>
  <si>
    <t>campfire</t>
  </si>
  <si>
    <t>candle</t>
  </si>
  <si>
    <t>candle_cake</t>
  </si>
  <si>
    <t>candlecake</t>
  </si>
  <si>
    <t>carrot</t>
  </si>
  <si>
    <t>carrot_on_a_stick</t>
  </si>
  <si>
    <t>carrotonastick</t>
  </si>
  <si>
    <t>cartography_table</t>
  </si>
  <si>
    <t>cartographytable</t>
  </si>
  <si>
    <t>carved_pumpkin</t>
  </si>
  <si>
    <t>carvedpumpkin</t>
  </si>
  <si>
    <t>cat_spawn_egg</t>
  </si>
  <si>
    <t>catspawnegg</t>
  </si>
  <si>
    <t>cauldron</t>
  </si>
  <si>
    <t>cave_air</t>
  </si>
  <si>
    <t>cave_spider_spawn_egg</t>
  </si>
  <si>
    <t>caveair</t>
  </si>
  <si>
    <t>cavespiderspawnegg</t>
  </si>
  <si>
    <t>chain</t>
  </si>
  <si>
    <t>chain_command_block</t>
  </si>
  <si>
    <t>chaincommandblock</t>
  </si>
  <si>
    <t>chainmail_boots</t>
  </si>
  <si>
    <t>chainmail_chestplate</t>
  </si>
  <si>
    <t>chainmail_helmet</t>
  </si>
  <si>
    <t>chainmail_leggings</t>
  </si>
  <si>
    <t>chainmailboots</t>
  </si>
  <si>
    <t>chainmailchestplate</t>
  </si>
  <si>
    <t>chainmailhelmet</t>
  </si>
  <si>
    <t>chainmailleggings</t>
  </si>
  <si>
    <t>charcoal</t>
  </si>
  <si>
    <t>chest</t>
  </si>
  <si>
    <t>chest_minecart</t>
  </si>
  <si>
    <t>chestminecart</t>
  </si>
  <si>
    <t>chicken</t>
  </si>
  <si>
    <t>chicken_spawn_egg</t>
  </si>
  <si>
    <t>chickenspawnegg</t>
  </si>
  <si>
    <t>chipped_anvil</t>
  </si>
  <si>
    <t>chippedanvil</t>
  </si>
  <si>
    <t>chiseled_deepslate</t>
  </si>
  <si>
    <t>chiseled_nether_bricks</t>
  </si>
  <si>
    <t>chiseled_polished_blackstone</t>
  </si>
  <si>
    <t>chiseled_quartz_block</t>
  </si>
  <si>
    <t>chiseled_red_sandstone</t>
  </si>
  <si>
    <t>chiseled_sandstone</t>
  </si>
  <si>
    <t>chiseled_stone_bricks</t>
  </si>
  <si>
    <t>chiseleddeepslate</t>
  </si>
  <si>
    <t>chiselednetherbricks</t>
  </si>
  <si>
    <t>chiseledpolishedblackstone</t>
  </si>
  <si>
    <t>chiseledquartzblock</t>
  </si>
  <si>
    <t>chiseledredsandstone</t>
  </si>
  <si>
    <t>chiseledsandstone</t>
  </si>
  <si>
    <t>chiseledstonebricks</t>
  </si>
  <si>
    <t>chorus_flower</t>
  </si>
  <si>
    <t>chorus_fruit</t>
  </si>
  <si>
    <t>chorus_plant</t>
  </si>
  <si>
    <t>chorusflower</t>
  </si>
  <si>
    <t>chorusfruit</t>
  </si>
  <si>
    <t>chorusplant</t>
  </si>
  <si>
    <t>clay</t>
  </si>
  <si>
    <t>clay_ball</t>
  </si>
  <si>
    <t>clayball</t>
  </si>
  <si>
    <t>clock</t>
  </si>
  <si>
    <t>coal</t>
  </si>
  <si>
    <t>coal_block</t>
  </si>
  <si>
    <t>coal_ore</t>
  </si>
  <si>
    <t>coalblock</t>
  </si>
  <si>
    <t>coalore</t>
  </si>
  <si>
    <t>coarse_dirt</t>
  </si>
  <si>
    <t>coarsedirt</t>
  </si>
  <si>
    <t>cobbled_deepslate</t>
  </si>
  <si>
    <t>cobbled_deepslate_slab</t>
  </si>
  <si>
    <t>cobbled_deepslate_stairs</t>
  </si>
  <si>
    <t>cobbled_deepslate_wall</t>
  </si>
  <si>
    <t>cobbleddeepslate</t>
  </si>
  <si>
    <t>cobbleddeepslateslab</t>
  </si>
  <si>
    <t>cobbleddeepslatestairs</t>
  </si>
  <si>
    <t>cobbleddeepslatewall</t>
  </si>
  <si>
    <t>cobblestone</t>
  </si>
  <si>
    <t>cobblestone_slab</t>
  </si>
  <si>
    <t>cobblestone_stairs</t>
  </si>
  <si>
    <t>cobblestone_wall</t>
  </si>
  <si>
    <t>cobblestoneslab</t>
  </si>
  <si>
    <t>cobblestonestairs</t>
  </si>
  <si>
    <t>cobblestonewall</t>
  </si>
  <si>
    <t>cobweb</t>
  </si>
  <si>
    <t>cocoa</t>
  </si>
  <si>
    <t>cocoa_beans</t>
  </si>
  <si>
    <t>cocoabeans</t>
  </si>
  <si>
    <t>cod</t>
  </si>
  <si>
    <t>cod_bucket</t>
  </si>
  <si>
    <t>cod_spawn_egg</t>
  </si>
  <si>
    <t>codbucket</t>
  </si>
  <si>
    <t>codspawnegg</t>
  </si>
  <si>
    <t>command_block</t>
  </si>
  <si>
    <t>command_block_minecart</t>
  </si>
  <si>
    <t>commandblock</t>
  </si>
  <si>
    <t>commandblockminecart</t>
  </si>
  <si>
    <t>comparator</t>
  </si>
  <si>
    <t>compass</t>
  </si>
  <si>
    <t>composter</t>
  </si>
  <si>
    <t>conduit</t>
  </si>
  <si>
    <t>cooked_beef</t>
  </si>
  <si>
    <t>cooked_chicken</t>
  </si>
  <si>
    <t>cooked_cod</t>
  </si>
  <si>
    <t>cooked_mutton</t>
  </si>
  <si>
    <t>cooked_porkchop</t>
  </si>
  <si>
    <t>cooked_rabbit</t>
  </si>
  <si>
    <t>cooked_salmon</t>
  </si>
  <si>
    <t>cookedbeef</t>
  </si>
  <si>
    <t>cookedchicken</t>
  </si>
  <si>
    <t>cookedcod</t>
  </si>
  <si>
    <t>cookedmutton</t>
  </si>
  <si>
    <t>cookedporkchop</t>
  </si>
  <si>
    <t>cookedrabbit</t>
  </si>
  <si>
    <t>cookedsalmon</t>
  </si>
  <si>
    <t>cookie</t>
  </si>
  <si>
    <t>copper_block</t>
  </si>
  <si>
    <t>copper_ingot</t>
  </si>
  <si>
    <t>copper_ore</t>
  </si>
  <si>
    <t>copperblock</t>
  </si>
  <si>
    <t>copperingot</t>
  </si>
  <si>
    <t>copperore</t>
  </si>
  <si>
    <t>cornflower</t>
  </si>
  <si>
    <t>cow_spawn_egg</t>
  </si>
  <si>
    <t>cowspawnegg</t>
  </si>
  <si>
    <t>cracked_deepslate_bricks</t>
  </si>
  <si>
    <t>cracked_deepslate_tiles</t>
  </si>
  <si>
    <t>cracked_nether_bricks</t>
  </si>
  <si>
    <t>cracked_polished_blackstone_bricks</t>
  </si>
  <si>
    <t>cracked_stone_bricks</t>
  </si>
  <si>
    <t>crackeddeepslatebricks</t>
  </si>
  <si>
    <t>crackeddeepslatetiles</t>
  </si>
  <si>
    <t>crackednetherbricks</t>
  </si>
  <si>
    <t>crackedpolishedblackstonebricks</t>
  </si>
  <si>
    <t>crackedstonebricks</t>
  </si>
  <si>
    <t>crafting_table</t>
  </si>
  <si>
    <t>craftingtable</t>
  </si>
  <si>
    <t>creeper_banner_pattern</t>
  </si>
  <si>
    <t>creeper_head</t>
  </si>
  <si>
    <t>creeper_spawn_egg</t>
  </si>
  <si>
    <t>creeper_wall_head</t>
  </si>
  <si>
    <t>creeperbannerpattern</t>
  </si>
  <si>
    <t>creeperhead</t>
  </si>
  <si>
    <t>creeperspawnegg</t>
  </si>
  <si>
    <t>creeperwallhead</t>
  </si>
  <si>
    <t>crimson_button</t>
  </si>
  <si>
    <t>crimson_door</t>
  </si>
  <si>
    <t>crimson_fence</t>
  </si>
  <si>
    <t>crimson_fence_gate</t>
  </si>
  <si>
    <t>crimson_fungus</t>
  </si>
  <si>
    <t>crimson_hyphae</t>
  </si>
  <si>
    <t>crimson_nylium</t>
  </si>
  <si>
    <t>crimson_planks</t>
  </si>
  <si>
    <t>crimson_pressure_plate</t>
  </si>
  <si>
    <t>crimson_roots</t>
  </si>
  <si>
    <t>crimson_sign</t>
  </si>
  <si>
    <t>crimson_slab</t>
  </si>
  <si>
    <t>crimson_stairs</t>
  </si>
  <si>
    <t>crimson_stem</t>
  </si>
  <si>
    <t>crimson_trapdoor</t>
  </si>
  <si>
    <t>crimson_wall_sign</t>
  </si>
  <si>
    <t>crimsonbutton</t>
  </si>
  <si>
    <t>crimsondoor</t>
  </si>
  <si>
    <t>crimsonfence</t>
  </si>
  <si>
    <t>crimsonfencegate</t>
  </si>
  <si>
    <t>crimsonfungus</t>
  </si>
  <si>
    <t>crimsonhyphae</t>
  </si>
  <si>
    <t>crimsonnylium</t>
  </si>
  <si>
    <t>crimsonplanks</t>
  </si>
  <si>
    <t>crimsonpressureplate</t>
  </si>
  <si>
    <t>crimsonroots</t>
  </si>
  <si>
    <t>crimsonsign</t>
  </si>
  <si>
    <t>crimsonslab</t>
  </si>
  <si>
    <t>crimsonstairs</t>
  </si>
  <si>
    <t>crimsonstem</t>
  </si>
  <si>
    <t>crimsontrapdoor</t>
  </si>
  <si>
    <t>crimsonwallsign</t>
  </si>
  <si>
    <t>crossbow</t>
  </si>
  <si>
    <t>crying_obsidian</t>
  </si>
  <si>
    <t>cryingobsidian</t>
  </si>
  <si>
    <t>cut_copper</t>
  </si>
  <si>
    <t>cut_copper_slab</t>
  </si>
  <si>
    <t>cut_copper_stairs</t>
  </si>
  <si>
    <t>cut_red_sandstone</t>
  </si>
  <si>
    <t>cut_red_sandstone_slab</t>
  </si>
  <si>
    <t>cut_sandstone</t>
  </si>
  <si>
    <t>cut_sandstone_slab</t>
  </si>
  <si>
    <t>cutcopper</t>
  </si>
  <si>
    <t>cutcopperslab</t>
  </si>
  <si>
    <t>cutcopperstairs</t>
  </si>
  <si>
    <t>cutredsandstone</t>
  </si>
  <si>
    <t>cutredsandstoneslab</t>
  </si>
  <si>
    <t>cutsandstone</t>
  </si>
  <si>
    <t>cutsandstoneslab</t>
  </si>
  <si>
    <t>cyan_banner</t>
  </si>
  <si>
    <t>cyan_bed</t>
  </si>
  <si>
    <t>cyan_candle</t>
  </si>
  <si>
    <t>cyan_candle_cake</t>
  </si>
  <si>
    <t>cyan_carpet</t>
  </si>
  <si>
    <t>cyan_concrete</t>
  </si>
  <si>
    <t>cyan_concrete_powder</t>
  </si>
  <si>
    <t>cyan_dye</t>
  </si>
  <si>
    <t>cyan_glazed_terracotta</t>
  </si>
  <si>
    <t>cyan_shulker_box</t>
  </si>
  <si>
    <t>cyan_stained_glass</t>
  </si>
  <si>
    <t>cyan_stained_glass_pane</t>
  </si>
  <si>
    <t>cyan_terracotta</t>
  </si>
  <si>
    <t>cyan_wall_banner</t>
  </si>
  <si>
    <t>cyan_wool</t>
  </si>
  <si>
    <t>cyanbanner</t>
  </si>
  <si>
    <t>cyanbed</t>
  </si>
  <si>
    <t>cyancandle</t>
  </si>
  <si>
    <t>cyancandlecake</t>
  </si>
  <si>
    <t>cyancarpet</t>
  </si>
  <si>
    <t>cyanconcrete</t>
  </si>
  <si>
    <t>cyanconcretepowder</t>
  </si>
  <si>
    <t>cyandye</t>
  </si>
  <si>
    <t>cyanglazedterracotta</t>
  </si>
  <si>
    <t>cyanshulkerbox</t>
  </si>
  <si>
    <t>cyanstainedglass</t>
  </si>
  <si>
    <t>cyanstainedglasspane</t>
  </si>
  <si>
    <t>cyanterracotta</t>
  </si>
  <si>
    <t>cyanwallbanner</t>
  </si>
  <si>
    <t>cyanwool</t>
  </si>
  <si>
    <t>damaged_anvil</t>
  </si>
  <si>
    <t>damagedanvil</t>
  </si>
  <si>
    <t>dandelion</t>
  </si>
  <si>
    <t>dark_oak_boat</t>
  </si>
  <si>
    <t>dark_oak_button</t>
  </si>
  <si>
    <t>dark_oak_door</t>
  </si>
  <si>
    <t>dark_oak_fence</t>
  </si>
  <si>
    <t>dark_oak_fence_gate</t>
  </si>
  <si>
    <t>dark_oak_leaves</t>
  </si>
  <si>
    <t>dark_oak_log</t>
  </si>
  <si>
    <t>dark_oak_planks</t>
  </si>
  <si>
    <t>dark_oak_pressure_plate</t>
  </si>
  <si>
    <t>dark_oak_sapling</t>
  </si>
  <si>
    <t>dark_oak_sign</t>
  </si>
  <si>
    <t>dark_oak_slab</t>
  </si>
  <si>
    <t>dark_oak_stairs</t>
  </si>
  <si>
    <t>dark_oak_trapdoor</t>
  </si>
  <si>
    <t>dark_oak_wall_sign</t>
  </si>
  <si>
    <t>dark_oak_wood</t>
  </si>
  <si>
    <t>dark_prismarine</t>
  </si>
  <si>
    <t>dark_prismarine_slab</t>
  </si>
  <si>
    <t>dark_prismarine_stairs</t>
  </si>
  <si>
    <t>darkoakboat</t>
  </si>
  <si>
    <t>darkoakbutton</t>
  </si>
  <si>
    <t>darkoakdoor</t>
  </si>
  <si>
    <t>darkoakfence</t>
  </si>
  <si>
    <t>darkoakfencegate</t>
  </si>
  <si>
    <t>darkoakleaves</t>
  </si>
  <si>
    <t>darkoaklog</t>
  </si>
  <si>
    <t>darkoakplanks</t>
  </si>
  <si>
    <t>darkoakpressureplate</t>
  </si>
  <si>
    <t>darkoaksapling</t>
  </si>
  <si>
    <t>darkoaksign</t>
  </si>
  <si>
    <t>darkoakslab</t>
  </si>
  <si>
    <t>darkoakstairs</t>
  </si>
  <si>
    <t>darkoaktrapdoor</t>
  </si>
  <si>
    <t>darkoakwallsign</t>
  </si>
  <si>
    <t>darkoakwood</t>
  </si>
  <si>
    <t>darkprismarine</t>
  </si>
  <si>
    <t>darkprismarineslab</t>
  </si>
  <si>
    <t>darkprismarinestairs</t>
  </si>
  <si>
    <t>daylight_detector</t>
  </si>
  <si>
    <t>daylightdetector</t>
  </si>
  <si>
    <t>dead_brain_coral</t>
  </si>
  <si>
    <t>dead_brain_coral_block</t>
  </si>
  <si>
    <t>dead_brain_coral_fan</t>
  </si>
  <si>
    <t>dead_brain_coral_wall_fan</t>
  </si>
  <si>
    <t>dead_bubble_coral</t>
  </si>
  <si>
    <t>dead_bubble_coral_block</t>
  </si>
  <si>
    <t>dead_bubble_coral_fan</t>
  </si>
  <si>
    <t>dead_bubble_coral_wall_fan</t>
  </si>
  <si>
    <t>dead_bush</t>
  </si>
  <si>
    <t>dead_fire_coral</t>
  </si>
  <si>
    <t>dead_fire_coral_block</t>
  </si>
  <si>
    <t>dead_fire_coral_fan</t>
  </si>
  <si>
    <t>dead_fire_coral_wall_fan</t>
  </si>
  <si>
    <t>dead_horn_coral</t>
  </si>
  <si>
    <t>dead_horn_coral_block</t>
  </si>
  <si>
    <t>dead_horn_coral_fan</t>
  </si>
  <si>
    <t>dead_horn_coral_wall_fan</t>
  </si>
  <si>
    <t>dead_tube_coral</t>
  </si>
  <si>
    <t>dead_tube_coral_block</t>
  </si>
  <si>
    <t>dead_tube_coral_fan</t>
  </si>
  <si>
    <t>dead_tube_coral_wall_fan</t>
  </si>
  <si>
    <t>deadbraincoral</t>
  </si>
  <si>
    <t>deadbraincoralblock</t>
  </si>
  <si>
    <t>deadbraincoralfan</t>
  </si>
  <si>
    <t>deadbraincoralwallfan</t>
  </si>
  <si>
    <t>deadbubblecoral</t>
  </si>
  <si>
    <t>deadbubblecoralblock</t>
  </si>
  <si>
    <t>deadbubblecoralfan</t>
  </si>
  <si>
    <t>deadbubblecoralwallfan</t>
  </si>
  <si>
    <t>deadbush</t>
  </si>
  <si>
    <t>deadfirecoral</t>
  </si>
  <si>
    <t>deadfirecoralblock</t>
  </si>
  <si>
    <t>deadfirecoralfan</t>
  </si>
  <si>
    <t>deadfirecoralwallfan</t>
  </si>
  <si>
    <t>deadhorncoral</t>
  </si>
  <si>
    <t>deadhorncoralblock</t>
  </si>
  <si>
    <t>deadhorncoralfan</t>
  </si>
  <si>
    <t>deadhorncoralwallfan</t>
  </si>
  <si>
    <t>deadtubecoral</t>
  </si>
  <si>
    <t>deadtubecoralblock</t>
  </si>
  <si>
    <t>deadtubecoralfan</t>
  </si>
  <si>
    <t>deadtubecoralwallfan</t>
  </si>
  <si>
    <t>debug_stick</t>
  </si>
  <si>
    <t>debugstick</t>
  </si>
  <si>
    <t>deepslate</t>
  </si>
  <si>
    <t>deepslate_brick_slab</t>
  </si>
  <si>
    <t>deepslate_brick_stairs</t>
  </si>
  <si>
    <t>deepslate_brick_wall</t>
  </si>
  <si>
    <t>deepslate_bricks</t>
  </si>
  <si>
    <t>deepslate_coal_ore</t>
  </si>
  <si>
    <t>deepslate_copper_ore</t>
  </si>
  <si>
    <t>deepslate_diamond_ore</t>
  </si>
  <si>
    <t>deepslate_emerald_ore</t>
  </si>
  <si>
    <t>deepslate_gold_ore</t>
  </si>
  <si>
    <t>deepslate_iron_ore</t>
  </si>
  <si>
    <t>deepslate_lapis_ore</t>
  </si>
  <si>
    <t>deepslate_redstone_ore</t>
  </si>
  <si>
    <t>deepslate_tile_slab</t>
  </si>
  <si>
    <t>deepslate_tile_stairs</t>
  </si>
  <si>
    <t>deepslate_tile_wall</t>
  </si>
  <si>
    <t>deepslate_tiles</t>
  </si>
  <si>
    <t>deepslatebricks</t>
  </si>
  <si>
    <t>deepslatebrickslab</t>
  </si>
  <si>
    <t>deepslatebrickstairs</t>
  </si>
  <si>
    <t>deepslatebrickwall</t>
  </si>
  <si>
    <t>deepslatecoalore</t>
  </si>
  <si>
    <t>deepslatecopperore</t>
  </si>
  <si>
    <t>deepslatediamondore</t>
  </si>
  <si>
    <t>deepslateemeraldore</t>
  </si>
  <si>
    <t>deepslategoldore</t>
  </si>
  <si>
    <t>deepslateironore</t>
  </si>
  <si>
    <t>deepslatelapisore</t>
  </si>
  <si>
    <t>deepslateredstoneore</t>
  </si>
  <si>
    <t>deepslatetiles</t>
  </si>
  <si>
    <t>deepslatetileslab</t>
  </si>
  <si>
    <t>deepslatetilestairs</t>
  </si>
  <si>
    <t>deepslatetilewall</t>
  </si>
  <si>
    <t>detector_rail</t>
  </si>
  <si>
    <t>detectorrail</t>
  </si>
  <si>
    <t>diamond</t>
  </si>
  <si>
    <t>diamond_axe</t>
  </si>
  <si>
    <t>diamond_block</t>
  </si>
  <si>
    <t>diamond_boots</t>
  </si>
  <si>
    <t>diamond_chestplate</t>
  </si>
  <si>
    <t>diamond_helmet</t>
  </si>
  <si>
    <t>diamond_hoe</t>
  </si>
  <si>
    <t>diamond_horse_armor</t>
  </si>
  <si>
    <t>diamond_leggings</t>
  </si>
  <si>
    <t>diamond_ore</t>
  </si>
  <si>
    <t>diamond_pickaxe</t>
  </si>
  <si>
    <t>diamond_shovel</t>
  </si>
  <si>
    <t>diamond_sword</t>
  </si>
  <si>
    <t>diamondaxe</t>
  </si>
  <si>
    <t>diamondblock</t>
  </si>
  <si>
    <t>diamondboots</t>
  </si>
  <si>
    <t>diamondchestplate</t>
  </si>
  <si>
    <t>diamondhelmet</t>
  </si>
  <si>
    <t>diamondhoe</t>
  </si>
  <si>
    <t>diamondhorsearmor</t>
  </si>
  <si>
    <t>diamondleggings</t>
  </si>
  <si>
    <t>diamondore</t>
  </si>
  <si>
    <t>diamondpickaxe</t>
  </si>
  <si>
    <t>diamondshovel</t>
  </si>
  <si>
    <t>diamondsword</t>
  </si>
  <si>
    <t>diorite</t>
  </si>
  <si>
    <t>diorite_slab</t>
  </si>
  <si>
    <t>diorite_stairs</t>
  </si>
  <si>
    <t>diorite_wall</t>
  </si>
  <si>
    <t>dioriteslab</t>
  </si>
  <si>
    <t>dioritestairs</t>
  </si>
  <si>
    <t>dioritewall</t>
  </si>
  <si>
    <t>dirt</t>
  </si>
  <si>
    <t>dirt_path</t>
  </si>
  <si>
    <t>dirtpath</t>
  </si>
  <si>
    <t>dispenser</t>
  </si>
  <si>
    <t>dolphin_spawn_egg</t>
  </si>
  <si>
    <t>dolphinspawnegg</t>
  </si>
  <si>
    <t>donkey_spawn_egg</t>
  </si>
  <si>
    <t>donkeyspawnegg</t>
  </si>
  <si>
    <t>dragon_breath</t>
  </si>
  <si>
    <t>dragon_egg</t>
  </si>
  <si>
    <t>dragon_head</t>
  </si>
  <si>
    <t>dragon_wall_head</t>
  </si>
  <si>
    <t>dragonbreath</t>
  </si>
  <si>
    <t>dragonegg</t>
  </si>
  <si>
    <t>dragonhead</t>
  </si>
  <si>
    <t>dragonwallhead</t>
  </si>
  <si>
    <t>dried_kelp</t>
  </si>
  <si>
    <t>dried_kelp_block</t>
  </si>
  <si>
    <t>driedkelp</t>
  </si>
  <si>
    <t>driedkelpblock</t>
  </si>
  <si>
    <t>dripstone_block</t>
  </si>
  <si>
    <t>dripstoneblock</t>
  </si>
  <si>
    <t>dropper</t>
  </si>
  <si>
    <t>drowned_spawn_egg</t>
  </si>
  <si>
    <t>drownedspawnegg</t>
  </si>
  <si>
    <t>egg</t>
  </si>
  <si>
    <t>elder_guardian_spawn_egg</t>
  </si>
  <si>
    <t>elderguardianspawnegg</t>
  </si>
  <si>
    <t>elytra</t>
  </si>
  <si>
    <t>emerald</t>
  </si>
  <si>
    <t>emerald_block</t>
  </si>
  <si>
    <t>emerald_ore</t>
  </si>
  <si>
    <t>emeraldblock</t>
  </si>
  <si>
    <t>emeraldore</t>
  </si>
  <si>
    <t>enchanted_book</t>
  </si>
  <si>
    <t>enchanted_golden_apple</t>
  </si>
  <si>
    <t>enchantedbook</t>
  </si>
  <si>
    <t>enchantedgoldenapple</t>
  </si>
  <si>
    <t>enchanting_table</t>
  </si>
  <si>
    <t>enchantingtable</t>
  </si>
  <si>
    <t>end_bricks</t>
  </si>
  <si>
    <t>end_crystal</t>
  </si>
  <si>
    <t>end_gateway</t>
  </si>
  <si>
    <t>end_portal</t>
  </si>
  <si>
    <t>end_portal_frame</t>
  </si>
  <si>
    <t>end_rod</t>
  </si>
  <si>
    <t>end_stone</t>
  </si>
  <si>
    <t>end_stone_brick_slab</t>
  </si>
  <si>
    <t>end_stone_brick_stairs</t>
  </si>
  <si>
    <t>end_stone_brick_wall</t>
  </si>
  <si>
    <t>end_stone_bricks</t>
  </si>
  <si>
    <t>endbricks</t>
  </si>
  <si>
    <t>endcrystal</t>
  </si>
  <si>
    <t>ender_chest</t>
  </si>
  <si>
    <t>ender_eye</t>
  </si>
  <si>
    <t>ender_pearl</t>
  </si>
  <si>
    <t>enderchest</t>
  </si>
  <si>
    <t>endereye</t>
  </si>
  <si>
    <t>enderman_spawn_egg</t>
  </si>
  <si>
    <t>endermanspawnegg</t>
  </si>
  <si>
    <t>endermite_spawn_egg</t>
  </si>
  <si>
    <t>endermitespawnegg</t>
  </si>
  <si>
    <t>enderpearl</t>
  </si>
  <si>
    <t>endgateway</t>
  </si>
  <si>
    <t>endportal</t>
  </si>
  <si>
    <t>endportalframe</t>
  </si>
  <si>
    <t>endrod</t>
  </si>
  <si>
    <t>endstone</t>
  </si>
  <si>
    <t>endstonebricks</t>
  </si>
  <si>
    <t>endstonebrickslab</t>
  </si>
  <si>
    <t>endstonebrickstairs</t>
  </si>
  <si>
    <t>endstonebrickwall</t>
  </si>
  <si>
    <t>evoker_spawn_egg</t>
  </si>
  <si>
    <t>evokerspawnegg</t>
  </si>
  <si>
    <t>experience_bottle</t>
  </si>
  <si>
    <t>experiencebottle</t>
  </si>
  <si>
    <t>exposed_copper</t>
  </si>
  <si>
    <t>exposed_cut_copper</t>
  </si>
  <si>
    <t>exposed_cut_copper_slab</t>
  </si>
  <si>
    <t>exposed_cut_copper_stairs</t>
  </si>
  <si>
    <t>exposedcopper</t>
  </si>
  <si>
    <t>exposedcutcopper</t>
  </si>
  <si>
    <t>exposedcutcopperslab</t>
  </si>
  <si>
    <t>exposedcutcopperstairs</t>
  </si>
  <si>
    <t>farmland</t>
  </si>
  <si>
    <t>feather</t>
  </si>
  <si>
    <t>fence</t>
  </si>
  <si>
    <t>fence_gate</t>
  </si>
  <si>
    <t>fencegate</t>
  </si>
  <si>
    <t>fermented_spider_eye</t>
  </si>
  <si>
    <t>fermentedspidereye</t>
  </si>
  <si>
    <t>fern</t>
  </si>
  <si>
    <t>filled_map</t>
  </si>
  <si>
    <t>filledmap</t>
  </si>
  <si>
    <t>fire</t>
  </si>
  <si>
    <t>fire_charge</t>
  </si>
  <si>
    <t>fire_coral</t>
  </si>
  <si>
    <t>fire_coral_block</t>
  </si>
  <si>
    <t>fire_coral_fan</t>
  </si>
  <si>
    <t>fire_coral_wall_fan</t>
  </si>
  <si>
    <t>firecharge</t>
  </si>
  <si>
    <t>firecoral</t>
  </si>
  <si>
    <t>firecoralblock</t>
  </si>
  <si>
    <t>firecoralfan</t>
  </si>
  <si>
    <t>firecoralwallfan</t>
  </si>
  <si>
    <t>firework_charge</t>
  </si>
  <si>
    <t>firework_rocket</t>
  </si>
  <si>
    <t>firework_star</t>
  </si>
  <si>
    <t>fireworkcharge</t>
  </si>
  <si>
    <t>fireworkrocket</t>
  </si>
  <si>
    <t>fireworks</t>
  </si>
  <si>
    <t>fireworkstar</t>
  </si>
  <si>
    <t>fishing_rod</t>
  </si>
  <si>
    <t>fishingrod</t>
  </si>
  <si>
    <t>fletching_table</t>
  </si>
  <si>
    <t>fletchingtable</t>
  </si>
  <si>
    <t>flint</t>
  </si>
  <si>
    <t>flint_and_steel</t>
  </si>
  <si>
    <t>flintandsteel</t>
  </si>
  <si>
    <t>flower_banner_pattern</t>
  </si>
  <si>
    <t>flower_pot</t>
  </si>
  <si>
    <t>flowerbannerpattern</t>
  </si>
  <si>
    <t>flowering_azalea</t>
  </si>
  <si>
    <t>flowering_azalea_leaves</t>
  </si>
  <si>
    <t>floweringazalea</t>
  </si>
  <si>
    <t>floweringazalealeaves</t>
  </si>
  <si>
    <t>flowerpot</t>
  </si>
  <si>
    <t>fox_spawn_egg</t>
  </si>
  <si>
    <t>foxspawnegg</t>
  </si>
  <si>
    <t>frosted_ice</t>
  </si>
  <si>
    <t>frostedice</t>
  </si>
  <si>
    <t>furnace</t>
  </si>
  <si>
    <t>furnace_minecart</t>
  </si>
  <si>
    <t>furnaceminecart</t>
  </si>
  <si>
    <t>ghast_spawn_egg</t>
  </si>
  <si>
    <t>ghast_tear</t>
  </si>
  <si>
    <t>ghastspawnegg</t>
  </si>
  <si>
    <t>ghasttear</t>
  </si>
  <si>
    <t>gilded_blackstone</t>
  </si>
  <si>
    <t>gildedblackstone</t>
  </si>
  <si>
    <t>glass</t>
  </si>
  <si>
    <t>glass_bottle</t>
  </si>
  <si>
    <t>glass_pane</t>
  </si>
  <si>
    <t>glassbottle</t>
  </si>
  <si>
    <t>glasspane</t>
  </si>
  <si>
    <t>glistering_melon_slice</t>
  </si>
  <si>
    <t>glisteringmelonslice</t>
  </si>
  <si>
    <t>globe_banner_pattern</t>
  </si>
  <si>
    <t>globebannerpattern</t>
  </si>
  <si>
    <t>glow_berries</t>
  </si>
  <si>
    <t>glow_ink_sac</t>
  </si>
  <si>
    <t>glow_item_frame</t>
  </si>
  <si>
    <t>glow_lichen</t>
  </si>
  <si>
    <t>glow_squid_spawn_egg</t>
  </si>
  <si>
    <t>glowberries</t>
  </si>
  <si>
    <t>glowinksac</t>
  </si>
  <si>
    <t>glowitemframe</t>
  </si>
  <si>
    <t>glowlichen</t>
  </si>
  <si>
    <t>glowsquidspawnegg</t>
  </si>
  <si>
    <t>glowstone</t>
  </si>
  <si>
    <t>glowstone_dust</t>
  </si>
  <si>
    <t>glowstonedust</t>
  </si>
  <si>
    <t>goat_spawn_egg</t>
  </si>
  <si>
    <t>goatspawnegg</t>
  </si>
  <si>
    <t>gold_block</t>
  </si>
  <si>
    <t>gold_ingot</t>
  </si>
  <si>
    <t>gold_nugget</t>
  </si>
  <si>
    <t>gold_ore</t>
  </si>
  <si>
    <t>goldblock</t>
  </si>
  <si>
    <t>golden_apple</t>
  </si>
  <si>
    <t>golden_axe</t>
  </si>
  <si>
    <t>golden_boots</t>
  </si>
  <si>
    <t>golden_carrot</t>
  </si>
  <si>
    <t>golden_chestplate</t>
  </si>
  <si>
    <t>golden_helmet</t>
  </si>
  <si>
    <t>golden_hoe</t>
  </si>
  <si>
    <t>golden_horse_armor</t>
  </si>
  <si>
    <t>golden_leggings</t>
  </si>
  <si>
    <t>golden_pickaxe</t>
  </si>
  <si>
    <t>golden_rail</t>
  </si>
  <si>
    <t>golden_shovel</t>
  </si>
  <si>
    <t>golden_sword</t>
  </si>
  <si>
    <t>goldenapple</t>
  </si>
  <si>
    <t>goldenaxe</t>
  </si>
  <si>
    <t>goldenboots</t>
  </si>
  <si>
    <t>goldencarrot</t>
  </si>
  <si>
    <t>goldenchestplate</t>
  </si>
  <si>
    <t>goldenhelmet</t>
  </si>
  <si>
    <t>goldenhoe</t>
  </si>
  <si>
    <t>goldenhorsearmor</t>
  </si>
  <si>
    <t>goldenleggings</t>
  </si>
  <si>
    <t>goldenpickaxe</t>
  </si>
  <si>
    <t>goldenrail</t>
  </si>
  <si>
    <t>goldenshovel</t>
  </si>
  <si>
    <t>goldensword</t>
  </si>
  <si>
    <t>goldingot</t>
  </si>
  <si>
    <t>goldnugget</t>
  </si>
  <si>
    <t>goldore</t>
  </si>
  <si>
    <t>granite</t>
  </si>
  <si>
    <t>granite_slab</t>
  </si>
  <si>
    <t>granite_stairs</t>
  </si>
  <si>
    <t>granite_wall</t>
  </si>
  <si>
    <t>graniteslab</t>
  </si>
  <si>
    <t>granitestairs</t>
  </si>
  <si>
    <t>granitewall</t>
  </si>
  <si>
    <t>grass</t>
  </si>
  <si>
    <t>grass_block</t>
  </si>
  <si>
    <t>grassblock</t>
  </si>
  <si>
    <t>gravel</t>
  </si>
  <si>
    <t>gray_banner</t>
  </si>
  <si>
    <t>gray_bed</t>
  </si>
  <si>
    <t>gray_candle</t>
  </si>
  <si>
    <t>gray_candle_cake</t>
  </si>
  <si>
    <t>gray_carpet</t>
  </si>
  <si>
    <t>gray_concrete</t>
  </si>
  <si>
    <t>gray_concrete_powder</t>
  </si>
  <si>
    <t>gray_dye</t>
  </si>
  <si>
    <t>gray_glazed_terracotta</t>
  </si>
  <si>
    <t>gray_shulker_box</t>
  </si>
  <si>
    <t>gray_stained_glass</t>
  </si>
  <si>
    <t>gray_stained_glass_pane</t>
  </si>
  <si>
    <t>gray_terracotta</t>
  </si>
  <si>
    <t>gray_wall_banner</t>
  </si>
  <si>
    <t>gray_wool</t>
  </si>
  <si>
    <t>graybanner</t>
  </si>
  <si>
    <t>graybed</t>
  </si>
  <si>
    <t>graycandle</t>
  </si>
  <si>
    <t>graycandlecake</t>
  </si>
  <si>
    <t>graycarpet</t>
  </si>
  <si>
    <t>grayconcrete</t>
  </si>
  <si>
    <t>grayconcretepowder</t>
  </si>
  <si>
    <t>graydye</t>
  </si>
  <si>
    <t>grayglazedterracotta</t>
  </si>
  <si>
    <t>grayshulkerbox</t>
  </si>
  <si>
    <t>graystainedglass</t>
  </si>
  <si>
    <t>graystainedglasspane</t>
  </si>
  <si>
    <t>grayterracotta</t>
  </si>
  <si>
    <t>graywallbanner</t>
  </si>
  <si>
    <t>graywool</t>
  </si>
  <si>
    <t>green_banner</t>
  </si>
  <si>
    <t>green_bed</t>
  </si>
  <si>
    <t>green_candle</t>
  </si>
  <si>
    <t>green_candle_cake</t>
  </si>
  <si>
    <t>green_carpet</t>
  </si>
  <si>
    <t>green_concrete</t>
  </si>
  <si>
    <t>green_concrete_powder</t>
  </si>
  <si>
    <t>green_dye</t>
  </si>
  <si>
    <t>green_glazed_terracotta</t>
  </si>
  <si>
    <t>green_shulker_box</t>
  </si>
  <si>
    <t>green_stained_glass</t>
  </si>
  <si>
    <t>green_stained_glass_pane</t>
  </si>
  <si>
    <t>green_terracotta</t>
  </si>
  <si>
    <t>green_wall_banner</t>
  </si>
  <si>
    <t>green_wool</t>
  </si>
  <si>
    <t>greenbanner</t>
  </si>
  <si>
    <t>greenbed</t>
  </si>
  <si>
    <t>greencandle</t>
  </si>
  <si>
    <t>greencandlecake</t>
  </si>
  <si>
    <t>greencarpet</t>
  </si>
  <si>
    <t>greenconcrete</t>
  </si>
  <si>
    <t>greenconcretepowder</t>
  </si>
  <si>
    <t>greendye</t>
  </si>
  <si>
    <t>greenglazedterracotta</t>
  </si>
  <si>
    <t>greenshulkerbox</t>
  </si>
  <si>
    <t>greenstainedglass</t>
  </si>
  <si>
    <t>greenstainedglasspane</t>
  </si>
  <si>
    <t>greenterracotta</t>
  </si>
  <si>
    <t>greenwallbanner</t>
  </si>
  <si>
    <t>greenwool</t>
  </si>
  <si>
    <t>grindstone</t>
  </si>
  <si>
    <t>guardian_spawn_egg</t>
  </si>
  <si>
    <t>guardianspawnegg</t>
  </si>
  <si>
    <t>gunpowder</t>
  </si>
  <si>
    <t>hanging_roots</t>
  </si>
  <si>
    <t>hangingroots</t>
  </si>
  <si>
    <t>hay_block</t>
  </si>
  <si>
    <t>hayblock</t>
  </si>
  <si>
    <t>heart_of_the_sea</t>
  </si>
  <si>
    <t>heartofthesea</t>
  </si>
  <si>
    <t>heavy_weighted_pressure_plate</t>
  </si>
  <si>
    <t>heavyweightedpressureplate</t>
  </si>
  <si>
    <t>hoglin_spawn_egg</t>
  </si>
  <si>
    <t>hoglinspawnegg</t>
  </si>
  <si>
    <t>honey_block</t>
  </si>
  <si>
    <t>honey_bottle</t>
  </si>
  <si>
    <t>honeyblock</t>
  </si>
  <si>
    <t>honeybottle</t>
  </si>
  <si>
    <t>honeycomb</t>
  </si>
  <si>
    <t>honeycomb_block</t>
  </si>
  <si>
    <t>honeycombblock</t>
  </si>
  <si>
    <t>hopper</t>
  </si>
  <si>
    <t>hopper_minecart</t>
  </si>
  <si>
    <t>hopperminecart</t>
  </si>
  <si>
    <t>horn_coral</t>
  </si>
  <si>
    <t>horn_coral_block</t>
  </si>
  <si>
    <t>horn_coral_fan</t>
  </si>
  <si>
    <t>horn_coral_wall_fan</t>
  </si>
  <si>
    <t>horncoral</t>
  </si>
  <si>
    <t>horncoralblock</t>
  </si>
  <si>
    <t>horncoralfan</t>
  </si>
  <si>
    <t>horncoralwallfan</t>
  </si>
  <si>
    <t>houstonia</t>
  </si>
  <si>
    <t>ice</t>
  </si>
  <si>
    <t>infested_chiseled_stone_bricks</t>
  </si>
  <si>
    <t>infested_cobblestone</t>
  </si>
  <si>
    <t>infested_cracked_stone_bricks</t>
  </si>
  <si>
    <t>infested_deepslate</t>
  </si>
  <si>
    <t>infested_mossy_stone_bricks</t>
  </si>
  <si>
    <t>infested_stone</t>
  </si>
  <si>
    <t>infested_stone_bricks</t>
  </si>
  <si>
    <t>infestedchiseledstonebricks</t>
  </si>
  <si>
    <t>infestedcobblestone</t>
  </si>
  <si>
    <t>infestedcrackedstonebricks</t>
  </si>
  <si>
    <t>infesteddeepslate</t>
  </si>
  <si>
    <t>infestedmossystonebricks</t>
  </si>
  <si>
    <t>infestedstone</t>
  </si>
  <si>
    <t>infestedstonebricks</t>
  </si>
  <si>
    <t>ink_sac</t>
  </si>
  <si>
    <t>inksac</t>
  </si>
  <si>
    <t>iron_axe</t>
  </si>
  <si>
    <t>iron_bars</t>
  </si>
  <si>
    <t>iron_block</t>
  </si>
  <si>
    <t>iron_boots</t>
  </si>
  <si>
    <t>iron_chestplate</t>
  </si>
  <si>
    <t>iron_door</t>
  </si>
  <si>
    <t>iron_helmet</t>
  </si>
  <si>
    <t>iron_hoe</t>
  </si>
  <si>
    <t>iron_horse_armor</t>
  </si>
  <si>
    <t>iron_ingot</t>
  </si>
  <si>
    <t>iron_leggings</t>
  </si>
  <si>
    <t>iron_nugget</t>
  </si>
  <si>
    <t>iron_ore</t>
  </si>
  <si>
    <t>iron_pickaxe</t>
  </si>
  <si>
    <t>iron_shovel</t>
  </si>
  <si>
    <t>iron_sword</t>
  </si>
  <si>
    <t>iron_trapdoor</t>
  </si>
  <si>
    <t>ironaxe</t>
  </si>
  <si>
    <t>ironbars</t>
  </si>
  <si>
    <t>ironblock</t>
  </si>
  <si>
    <t>ironboots</t>
  </si>
  <si>
    <t>ironchestplate</t>
  </si>
  <si>
    <t>irondoor</t>
  </si>
  <si>
    <t>ironhelmet</t>
  </si>
  <si>
    <t>ironhoe</t>
  </si>
  <si>
    <t>ironhorsearmor</t>
  </si>
  <si>
    <t>ironingot</t>
  </si>
  <si>
    <t>ironleggings</t>
  </si>
  <si>
    <t>ironnugget</t>
  </si>
  <si>
    <t>ironore</t>
  </si>
  <si>
    <t>ironpickaxe</t>
  </si>
  <si>
    <t>ironshovel</t>
  </si>
  <si>
    <t>ironsword</t>
  </si>
  <si>
    <t>irontrapdoor</t>
  </si>
  <si>
    <t>item_frame</t>
  </si>
  <si>
    <t>itemframe</t>
  </si>
  <si>
    <t>jack_o_lantern</t>
  </si>
  <si>
    <t>jackolantern</t>
  </si>
  <si>
    <t>jigsaw</t>
  </si>
  <si>
    <t>jukebox</t>
  </si>
  <si>
    <t>jungle_boat</t>
  </si>
  <si>
    <t>jungle_button</t>
  </si>
  <si>
    <t>jungle_door</t>
  </si>
  <si>
    <t>jungle_fence</t>
  </si>
  <si>
    <t>jungle_fence_gate</t>
  </si>
  <si>
    <t>jungle_leaves</t>
  </si>
  <si>
    <t>jungle_log</t>
  </si>
  <si>
    <t>jungle_planks</t>
  </si>
  <si>
    <t>jungle_pressure_plate</t>
  </si>
  <si>
    <t>jungle_sapling</t>
  </si>
  <si>
    <t>jungle_sign</t>
  </si>
  <si>
    <t>jungle_slab</t>
  </si>
  <si>
    <t>jungle_stairs</t>
  </si>
  <si>
    <t>jungle_trapdoor</t>
  </si>
  <si>
    <t>jungle_wall_sign</t>
  </si>
  <si>
    <t>jungle_wood</t>
  </si>
  <si>
    <t>jungleboat</t>
  </si>
  <si>
    <t>junglebutton</t>
  </si>
  <si>
    <t>jungledoor</t>
  </si>
  <si>
    <t>junglefence</t>
  </si>
  <si>
    <t>junglefencegate</t>
  </si>
  <si>
    <t>jungleleaves</t>
  </si>
  <si>
    <t>junglelog</t>
  </si>
  <si>
    <t>jungleplanks</t>
  </si>
  <si>
    <t>junglepressureplate</t>
  </si>
  <si>
    <t>junglesapling</t>
  </si>
  <si>
    <t>junglesign</t>
  </si>
  <si>
    <t>jungleslab</t>
  </si>
  <si>
    <t>junglestairs</t>
  </si>
  <si>
    <t>jungletrapdoor</t>
  </si>
  <si>
    <t>junglewallsign</t>
  </si>
  <si>
    <t>junglewood</t>
  </si>
  <si>
    <t>kelp</t>
  </si>
  <si>
    <t>knowledge_book</t>
  </si>
  <si>
    <t>knowledgebook</t>
  </si>
  <si>
    <t>ladder</t>
  </si>
  <si>
    <t>lantern</t>
  </si>
  <si>
    <t>lapis_block</t>
  </si>
  <si>
    <t>lapis_lazuli</t>
  </si>
  <si>
    <t>lapis_ore</t>
  </si>
  <si>
    <t>lapisblock</t>
  </si>
  <si>
    <t>lapislazuli</t>
  </si>
  <si>
    <t>lapisore</t>
  </si>
  <si>
    <t>large_amethyst_bud</t>
  </si>
  <si>
    <t>large_fern</t>
  </si>
  <si>
    <t>largeamethystbud</t>
  </si>
  <si>
    <t>largefern</t>
  </si>
  <si>
    <t>lava</t>
  </si>
  <si>
    <t>lava_bucket</t>
  </si>
  <si>
    <t>lava_cauldron</t>
  </si>
  <si>
    <t>lavabucket</t>
  </si>
  <si>
    <t>lavacauldron</t>
  </si>
  <si>
    <t>lead</t>
  </si>
  <si>
    <t>leather</t>
  </si>
  <si>
    <t>leather_boots</t>
  </si>
  <si>
    <t>leather_chestplate</t>
  </si>
  <si>
    <t>leather_helmet</t>
  </si>
  <si>
    <t>leather_horse_armor</t>
  </si>
  <si>
    <t>leather_leggings</t>
  </si>
  <si>
    <t>leatherboots</t>
  </si>
  <si>
    <t>leatherchestplate</t>
  </si>
  <si>
    <t>leatherhelmet</t>
  </si>
  <si>
    <t>leatherhorsearmor</t>
  </si>
  <si>
    <t>leatherleggings</t>
  </si>
  <si>
    <t>lectern</t>
  </si>
  <si>
    <t>lever</t>
  </si>
  <si>
    <t>light</t>
  </si>
  <si>
    <t>light_blue_banner</t>
  </si>
  <si>
    <t>light_blue_bed</t>
  </si>
  <si>
    <t>light_blue_candle</t>
  </si>
  <si>
    <t>light_blue_candle_cake</t>
  </si>
  <si>
    <t>light_blue_carpet</t>
  </si>
  <si>
    <t>light_blue_concrete</t>
  </si>
  <si>
    <t>light_blue_concrete_powder</t>
  </si>
  <si>
    <t>light_blue_dye</t>
  </si>
  <si>
    <t>light_blue_glazed_terracotta</t>
  </si>
  <si>
    <t>light_blue_shulker_box</t>
  </si>
  <si>
    <t>light_blue_stained_glass</t>
  </si>
  <si>
    <t>light_blue_stained_glass_pane</t>
  </si>
  <si>
    <t>light_blue_terracotta</t>
  </si>
  <si>
    <t>light_blue_wall_banner</t>
  </si>
  <si>
    <t>light_blue_wool</t>
  </si>
  <si>
    <t>light_gray_banner</t>
  </si>
  <si>
    <t>light_gray_bed</t>
  </si>
  <si>
    <t>light_gray_candle</t>
  </si>
  <si>
    <t>light_gray_candle_cake</t>
  </si>
  <si>
    <t>light_gray_carpet</t>
  </si>
  <si>
    <t>light_gray_concrete</t>
  </si>
  <si>
    <t>light_gray_concrete_powder</t>
  </si>
  <si>
    <t>light_gray_dye</t>
  </si>
  <si>
    <t>light_gray_glazed_terracotta</t>
  </si>
  <si>
    <t>light_gray_shulker_box</t>
  </si>
  <si>
    <t>light_gray_stained_glass</t>
  </si>
  <si>
    <t>light_gray_stained_glass_pane</t>
  </si>
  <si>
    <t>light_gray_terracotta</t>
  </si>
  <si>
    <t>light_gray_wall_banner</t>
  </si>
  <si>
    <t>light_gray_wool</t>
  </si>
  <si>
    <t>light_weighted_pressure_plate</t>
  </si>
  <si>
    <t>lightbluebanner</t>
  </si>
  <si>
    <t>lightbluebed</t>
  </si>
  <si>
    <t>lightbluecandle</t>
  </si>
  <si>
    <t>lightbluecandlecake</t>
  </si>
  <si>
    <t>lightbluecarpet</t>
  </si>
  <si>
    <t>lightblueconcrete</t>
  </si>
  <si>
    <t>lightblueconcretepowder</t>
  </si>
  <si>
    <t>lightbluedye</t>
  </si>
  <si>
    <t>lightblueglazedterracotta</t>
  </si>
  <si>
    <t>lightblueshulkerbox</t>
  </si>
  <si>
    <t>lightbluestainedglass</t>
  </si>
  <si>
    <t>lightbluestainedglasspane</t>
  </si>
  <si>
    <t>lightblueterracotta</t>
  </si>
  <si>
    <t>lightbluewallbanner</t>
  </si>
  <si>
    <t>lightbluewool</t>
  </si>
  <si>
    <t>lightgraybanner</t>
  </si>
  <si>
    <t>lightgraybed</t>
  </si>
  <si>
    <t>lightgraycandle</t>
  </si>
  <si>
    <t>lightgraycandlecake</t>
  </si>
  <si>
    <t>lightgraycarpet</t>
  </si>
  <si>
    <t>lightgrayconcrete</t>
  </si>
  <si>
    <t>lightgrayconcretepowder</t>
  </si>
  <si>
    <t>lightgraydye</t>
  </si>
  <si>
    <t>lightgrayglazedterracotta</t>
  </si>
  <si>
    <t>lightgrayshulkerbox</t>
  </si>
  <si>
    <t>lightgraystainedglass</t>
  </si>
  <si>
    <t>lightgraystainedglasspane</t>
  </si>
  <si>
    <t>lightgrayterracotta</t>
  </si>
  <si>
    <t>lightgraywallbanner</t>
  </si>
  <si>
    <t>lightgraywool</t>
  </si>
  <si>
    <t>lightning_rod</t>
  </si>
  <si>
    <t>lightningrod</t>
  </si>
  <si>
    <t>lightweightedpressureplate</t>
  </si>
  <si>
    <t>lilac</t>
  </si>
  <si>
    <t>lily_of_the_valley</t>
  </si>
  <si>
    <t>lily_pad</t>
  </si>
  <si>
    <t>lilyofthevalley</t>
  </si>
  <si>
    <t>lilypad</t>
  </si>
  <si>
    <t>lime_banner</t>
  </si>
  <si>
    <t>lime_bed</t>
  </si>
  <si>
    <t>lime_candle</t>
  </si>
  <si>
    <t>lime_candle_cake</t>
  </si>
  <si>
    <t>lime_carpet</t>
  </si>
  <si>
    <t>lime_concrete</t>
  </si>
  <si>
    <t>lime_concrete_powder</t>
  </si>
  <si>
    <t>lime_dye</t>
  </si>
  <si>
    <t>lime_glazed_terracotta</t>
  </si>
  <si>
    <t>lime_shulker_box</t>
  </si>
  <si>
    <t>lime_stained_glass</t>
  </si>
  <si>
    <t>lime_stained_glass_pane</t>
  </si>
  <si>
    <t>lime_terracotta</t>
  </si>
  <si>
    <t>lime_wall_banner</t>
  </si>
  <si>
    <t>lime_wool</t>
  </si>
  <si>
    <t>limebanner</t>
  </si>
  <si>
    <t>limebed</t>
  </si>
  <si>
    <t>limecandle</t>
  </si>
  <si>
    <t>limecandlecake</t>
  </si>
  <si>
    <t>limecarpet</t>
  </si>
  <si>
    <t>limeconcrete</t>
  </si>
  <si>
    <t>limeconcretepowder</t>
  </si>
  <si>
    <t>limedye</t>
  </si>
  <si>
    <t>limeglazedterracotta</t>
  </si>
  <si>
    <t>limeshulkerbox</t>
  </si>
  <si>
    <t>limestainedglass</t>
  </si>
  <si>
    <t>limestainedglasspane</t>
  </si>
  <si>
    <t>limeterracotta</t>
  </si>
  <si>
    <t>limewallbanner</t>
  </si>
  <si>
    <t>limewool</t>
  </si>
  <si>
    <t>lingering_potion</t>
  </si>
  <si>
    <t>lingeringpotion</t>
  </si>
  <si>
    <t>llama_spawn_egg</t>
  </si>
  <si>
    <t>llamaspawnegg</t>
  </si>
  <si>
    <t>lodestone</t>
  </si>
  <si>
    <t>lodestone_compass</t>
  </si>
  <si>
    <t>lodestonecompass</t>
  </si>
  <si>
    <t>loom</t>
  </si>
  <si>
    <t>magenta_banner</t>
  </si>
  <si>
    <t>magenta_bed</t>
  </si>
  <si>
    <t>magenta_candle</t>
  </si>
  <si>
    <t>magenta_candle_cake</t>
  </si>
  <si>
    <t>magenta_carpet</t>
  </si>
  <si>
    <t>magenta_concrete</t>
  </si>
  <si>
    <t>magenta_concrete_powder</t>
  </si>
  <si>
    <t>magenta_dye</t>
  </si>
  <si>
    <t>magenta_glazed_terracotta</t>
  </si>
  <si>
    <t>magenta_shulker_box</t>
  </si>
  <si>
    <t>magenta_stained_glass</t>
  </si>
  <si>
    <t>magenta_stained_glass_pane</t>
  </si>
  <si>
    <t>magenta_terracotta</t>
  </si>
  <si>
    <t>magenta_wall_banner</t>
  </si>
  <si>
    <t>magenta_wool</t>
  </si>
  <si>
    <t>magentabanner</t>
  </si>
  <si>
    <t>magentabed</t>
  </si>
  <si>
    <t>magentacandle</t>
  </si>
  <si>
    <t>magentacandlecake</t>
  </si>
  <si>
    <t>magentacarpet</t>
  </si>
  <si>
    <t>magentaconcrete</t>
  </si>
  <si>
    <t>magentaconcretepowder</t>
  </si>
  <si>
    <t>magentadye</t>
  </si>
  <si>
    <t>magentaglazedterracotta</t>
  </si>
  <si>
    <t>magentashulkerbox</t>
  </si>
  <si>
    <t>magentastainedglass</t>
  </si>
  <si>
    <t>magentastainedglasspane</t>
  </si>
  <si>
    <t>magentaterracotta</t>
  </si>
  <si>
    <t>magentawallbanner</t>
  </si>
  <si>
    <t>magentawool</t>
  </si>
  <si>
    <t>magma</t>
  </si>
  <si>
    <t>magma_block</t>
  </si>
  <si>
    <t>magma_cream</t>
  </si>
  <si>
    <t>magma_cube_spawn_egg</t>
  </si>
  <si>
    <t>magmablock</t>
  </si>
  <si>
    <t>magmacream</t>
  </si>
  <si>
    <t>magmacubespawnegg</t>
  </si>
  <si>
    <t>map</t>
  </si>
  <si>
    <t>medium_amethyst_bud</t>
  </si>
  <si>
    <t>mediumamethystbud</t>
  </si>
  <si>
    <t>melon</t>
  </si>
  <si>
    <t>melon_seeds</t>
  </si>
  <si>
    <t>melon_slice</t>
  </si>
  <si>
    <t>melon_stem</t>
  </si>
  <si>
    <t>melonseeds</t>
  </si>
  <si>
    <t>melonslice</t>
  </si>
  <si>
    <t>melonstem</t>
  </si>
  <si>
    <t>milk_bucket</t>
  </si>
  <si>
    <t>milkbucket</t>
  </si>
  <si>
    <t>minecart</t>
  </si>
  <si>
    <t>mojang_banner_pattern</t>
  </si>
  <si>
    <t>mojangbannerpattern</t>
  </si>
  <si>
    <t>mooshroom_spawn_egg</t>
  </si>
  <si>
    <t>mooshroomspawnegg</t>
  </si>
  <si>
    <t>moss_block</t>
  </si>
  <si>
    <t>moss_carpet</t>
  </si>
  <si>
    <t>mossblock</t>
  </si>
  <si>
    <t>mosscarpet</t>
  </si>
  <si>
    <t>mossy_cobblestone</t>
  </si>
  <si>
    <t>mossy_cobblestone_slab</t>
  </si>
  <si>
    <t>mossy_cobblestone_stairs</t>
  </si>
  <si>
    <t>mossy_cobblestone_wall</t>
  </si>
  <si>
    <t>mossy_stone_brick_slab</t>
  </si>
  <si>
    <t>mossy_stone_brick_stairs</t>
  </si>
  <si>
    <t>mossy_stone_brick_wall</t>
  </si>
  <si>
    <t>mossy_stone_bricks</t>
  </si>
  <si>
    <t>mossycobblestone</t>
  </si>
  <si>
    <t>mossycobblestoneslab</t>
  </si>
  <si>
    <t>mossycobblestonestairs</t>
  </si>
  <si>
    <t>mossycobblestonewall</t>
  </si>
  <si>
    <t>mossystonebricks</t>
  </si>
  <si>
    <t>mossystonebrickslab</t>
  </si>
  <si>
    <t>mossystonebrickstairs</t>
  </si>
  <si>
    <t>mossystonebrickwall</t>
  </si>
  <si>
    <t>mule_spawn_egg</t>
  </si>
  <si>
    <t>mulespawnegg</t>
  </si>
  <si>
    <t>mushroom_stem</t>
  </si>
  <si>
    <t>mushroom_stew</t>
  </si>
  <si>
    <t>mushroomstem</t>
  </si>
  <si>
    <t>mushroomstew</t>
  </si>
  <si>
    <t>music_disc_11</t>
  </si>
  <si>
    <t>music_disc_13</t>
  </si>
  <si>
    <t>music_disc_blocks</t>
  </si>
  <si>
    <t>music_disc_cat</t>
  </si>
  <si>
    <t>music_disc_chirp</t>
  </si>
  <si>
    <t>music_disc_far</t>
  </si>
  <si>
    <t>music_disc_mall</t>
  </si>
  <si>
    <t>music_disc_mellohi</t>
  </si>
  <si>
    <t>music_disc_pigstep</t>
  </si>
  <si>
    <t>music_disc_stal</t>
  </si>
  <si>
    <t>music_disc_strad</t>
  </si>
  <si>
    <t>music_disc_wait</t>
  </si>
  <si>
    <t>music_disc_ward</t>
  </si>
  <si>
    <t>music_other_side</t>
  </si>
  <si>
    <t>musicdisc11</t>
  </si>
  <si>
    <t>musicdisc13</t>
  </si>
  <si>
    <t>musicdiscblocks</t>
  </si>
  <si>
    <t>musicdisccat</t>
  </si>
  <si>
    <t>musicdiscchirp</t>
  </si>
  <si>
    <t>musicdiscfar</t>
  </si>
  <si>
    <t>musicdiscmall</t>
  </si>
  <si>
    <t>musicdiscmellohi</t>
  </si>
  <si>
    <t>musicdiscotherside</t>
  </si>
  <si>
    <t>musicdiscpigstep</t>
  </si>
  <si>
    <t>musicdiscstal</t>
  </si>
  <si>
    <t>musicdiscstrad</t>
  </si>
  <si>
    <t>musicdiscwait</t>
  </si>
  <si>
    <t>musicdiscward</t>
  </si>
  <si>
    <t>mutton</t>
  </si>
  <si>
    <t>mycelium</t>
  </si>
  <si>
    <t>name_tag</t>
  </si>
  <si>
    <t>nametag</t>
  </si>
  <si>
    <t>nautilus_shell</t>
  </si>
  <si>
    <t>nautilusshell</t>
  </si>
  <si>
    <t>nether_brick</t>
  </si>
  <si>
    <t>nether_brick_fence</t>
  </si>
  <si>
    <t>nether_brick_slab</t>
  </si>
  <si>
    <t>nether_brick_stairs</t>
  </si>
  <si>
    <t>nether_brick_wall</t>
  </si>
  <si>
    <t>nether_bricks</t>
  </si>
  <si>
    <t>nether_gold_ore</t>
  </si>
  <si>
    <t>nether_portal</t>
  </si>
  <si>
    <t>nether_quartz_ore</t>
  </si>
  <si>
    <t>nether_sprouts</t>
  </si>
  <si>
    <t>nether_star</t>
  </si>
  <si>
    <t>nether_wart</t>
  </si>
  <si>
    <t>nether_wart_block</t>
  </si>
  <si>
    <t>netherbrick</t>
  </si>
  <si>
    <t>netherbrickfence</t>
  </si>
  <si>
    <t>netherbricks</t>
  </si>
  <si>
    <t>netherbrickslab</t>
  </si>
  <si>
    <t>netherbrickstairs</t>
  </si>
  <si>
    <t>netherbrickwall</t>
  </si>
  <si>
    <t>nethergoldore</t>
  </si>
  <si>
    <t>netherite_axe</t>
  </si>
  <si>
    <t>netherite_block</t>
  </si>
  <si>
    <t>netherite_boots</t>
  </si>
  <si>
    <t>netherite_chestplate</t>
  </si>
  <si>
    <t>netherite_helmet</t>
  </si>
  <si>
    <t>netherite_hoe</t>
  </si>
  <si>
    <t>netherite_ingot</t>
  </si>
  <si>
    <t>netherite_leggings</t>
  </si>
  <si>
    <t>netherite_pickaxe</t>
  </si>
  <si>
    <t>netherite_scrap</t>
  </si>
  <si>
    <t>netherite_shovel</t>
  </si>
  <si>
    <t>netherite_sword</t>
  </si>
  <si>
    <t>netheriteaxe</t>
  </si>
  <si>
    <t>netheriteblock</t>
  </si>
  <si>
    <t>netheriteboots</t>
  </si>
  <si>
    <t>netheritechestplate</t>
  </si>
  <si>
    <t>netheritehelmet</t>
  </si>
  <si>
    <t>netheritehoe</t>
  </si>
  <si>
    <t>netheriteingot</t>
  </si>
  <si>
    <t>netheriteleggings</t>
  </si>
  <si>
    <t>netheritepickaxe</t>
  </si>
  <si>
    <t>netheritescrap</t>
  </si>
  <si>
    <t>netheriteshovel</t>
  </si>
  <si>
    <t>netheritesword</t>
  </si>
  <si>
    <t>netherportal</t>
  </si>
  <si>
    <t>netherquartzore</t>
  </si>
  <si>
    <t>netherrack</t>
  </si>
  <si>
    <t>nethersprouts</t>
  </si>
  <si>
    <t>netherstar</t>
  </si>
  <si>
    <t>netherwart</t>
  </si>
  <si>
    <t>netherwartblock</t>
  </si>
  <si>
    <t>note_block</t>
  </si>
  <si>
    <t>noteblock</t>
  </si>
  <si>
    <t>oak_boat</t>
  </si>
  <si>
    <t>oak_button</t>
  </si>
  <si>
    <t>oak_door</t>
  </si>
  <si>
    <t>oak_fence</t>
  </si>
  <si>
    <t>oak_fence_gate</t>
  </si>
  <si>
    <t>oak_leaves</t>
  </si>
  <si>
    <t>oak_log</t>
  </si>
  <si>
    <t>oak_planks</t>
  </si>
  <si>
    <t>oak_pressure_plate</t>
  </si>
  <si>
    <t>oak_sapling</t>
  </si>
  <si>
    <t>oak_sign</t>
  </si>
  <si>
    <t>oak_slab</t>
  </si>
  <si>
    <t>oak_stairs</t>
  </si>
  <si>
    <t>oak_trapdoor</t>
  </si>
  <si>
    <t>oak_wall_sign</t>
  </si>
  <si>
    <t>oak_wood</t>
  </si>
  <si>
    <t>oakboat</t>
  </si>
  <si>
    <t>oakbutton</t>
  </si>
  <si>
    <t>oakdoor</t>
  </si>
  <si>
    <t>oakfence</t>
  </si>
  <si>
    <t>oakfencegate</t>
  </si>
  <si>
    <t>oakleaves</t>
  </si>
  <si>
    <t>oaklog</t>
  </si>
  <si>
    <t>oakplanks</t>
  </si>
  <si>
    <t>oakpressureplate</t>
  </si>
  <si>
    <t>oaksapling</t>
  </si>
  <si>
    <t>oaksign</t>
  </si>
  <si>
    <t>oakslab</t>
  </si>
  <si>
    <t>oakstairs</t>
  </si>
  <si>
    <t>oaktrapdoor</t>
  </si>
  <si>
    <t>oakwallsign</t>
  </si>
  <si>
    <t>oakwood</t>
  </si>
  <si>
    <t>observer</t>
  </si>
  <si>
    <t>obsidian</t>
  </si>
  <si>
    <t>ocelot_spawn_egg</t>
  </si>
  <si>
    <t>ocelotspawnegg</t>
  </si>
  <si>
    <t>orange_banner</t>
  </si>
  <si>
    <t>orange_bed</t>
  </si>
  <si>
    <t>orange_candle</t>
  </si>
  <si>
    <t>orange_candle_cake</t>
  </si>
  <si>
    <t>orange_carpet</t>
  </si>
  <si>
    <t>orange_concrete</t>
  </si>
  <si>
    <t>orange_concrete_powder</t>
  </si>
  <si>
    <t>orange_dye</t>
  </si>
  <si>
    <t>orange_glazed_terracotta</t>
  </si>
  <si>
    <t>orange_shulker_box</t>
  </si>
  <si>
    <t>orange_stained_glass</t>
  </si>
  <si>
    <t>orange_stained_glass_pane</t>
  </si>
  <si>
    <t>orange_terracotta</t>
  </si>
  <si>
    <t>orange_tulip</t>
  </si>
  <si>
    <t>orange_wall_banner</t>
  </si>
  <si>
    <t>orange_wool</t>
  </si>
  <si>
    <t>orangebanner</t>
  </si>
  <si>
    <t>orangebed</t>
  </si>
  <si>
    <t>orangecandle</t>
  </si>
  <si>
    <t>orangecandlecake</t>
  </si>
  <si>
    <t>orangecarpet</t>
  </si>
  <si>
    <t>orangeconcrete</t>
  </si>
  <si>
    <t>orangeconcretepowder</t>
  </si>
  <si>
    <t>orangedye</t>
  </si>
  <si>
    <t>orangeglazedterracotta</t>
  </si>
  <si>
    <t>orangeshulkerbox</t>
  </si>
  <si>
    <t>orangestainedglass</t>
  </si>
  <si>
    <t>orangestainedglasspane</t>
  </si>
  <si>
    <t>orangeterracotta</t>
  </si>
  <si>
    <t>orangetulip</t>
  </si>
  <si>
    <t>orangewallbanner</t>
  </si>
  <si>
    <t>orangewool</t>
  </si>
  <si>
    <t>orchid</t>
  </si>
  <si>
    <t>oxeye_daisy</t>
  </si>
  <si>
    <t>oxeyedaisy</t>
  </si>
  <si>
    <t>oxidized_copper</t>
  </si>
  <si>
    <t>oxidized_cut_copper</t>
  </si>
  <si>
    <t>oxidized_cut_copper_slab</t>
  </si>
  <si>
    <t>oxidized_cut_copper_stairs</t>
  </si>
  <si>
    <t>oxidizedcopper</t>
  </si>
  <si>
    <t>oxidizedcutcopper</t>
  </si>
  <si>
    <t>oxidizedcutcopperslab</t>
  </si>
  <si>
    <t>oxidizedcutcopperstairs</t>
  </si>
  <si>
    <t>packed_ice</t>
  </si>
  <si>
    <t>packedice</t>
  </si>
  <si>
    <t>painting</t>
  </si>
  <si>
    <t>panda_spawn_egg</t>
  </si>
  <si>
    <t>pandaspawnegg</t>
  </si>
  <si>
    <t>paper</t>
  </si>
  <si>
    <t>parrot_spawn_egg</t>
  </si>
  <si>
    <t>parrotspawnegg</t>
  </si>
  <si>
    <t>peony</t>
  </si>
  <si>
    <t>petrified_oak_slab</t>
  </si>
  <si>
    <t>petrifiedoakslab</t>
  </si>
  <si>
    <t>phantom_membrane</t>
  </si>
  <si>
    <t>phantom_spawn_egg</t>
  </si>
  <si>
    <t>phantommembrane</t>
  </si>
  <si>
    <t>phantomspawnegg</t>
  </si>
  <si>
    <t>pig_spawn_egg</t>
  </si>
  <si>
    <t>piglin_banner_pattern</t>
  </si>
  <si>
    <t>piglin_brute_spawn_egg</t>
  </si>
  <si>
    <t>piglin_spawn_egg</t>
  </si>
  <si>
    <t>piglinbannerpattern</t>
  </si>
  <si>
    <t>piglinbrutespawnegg</t>
  </si>
  <si>
    <t>piglinspawnegg</t>
  </si>
  <si>
    <t>pigspawnegg</t>
  </si>
  <si>
    <t>pillager_spawn_egg</t>
  </si>
  <si>
    <t>pillagerspawnegg</t>
  </si>
  <si>
    <t>pink_banner</t>
  </si>
  <si>
    <t>pink_bed</t>
  </si>
  <si>
    <t>pink_candle</t>
  </si>
  <si>
    <t>pink_candle_cake</t>
  </si>
  <si>
    <t>pink_carpet</t>
  </si>
  <si>
    <t>pink_concrete</t>
  </si>
  <si>
    <t>pink_concrete_powder</t>
  </si>
  <si>
    <t>pink_dye</t>
  </si>
  <si>
    <t>pink_glazed_terracotta</t>
  </si>
  <si>
    <t>pink_shulker_box</t>
  </si>
  <si>
    <t>pink_stained_glass</t>
  </si>
  <si>
    <t>pink_stained_glass_pane</t>
  </si>
  <si>
    <t>pink_terracotta</t>
  </si>
  <si>
    <t>pink_tulip</t>
  </si>
  <si>
    <t>pink_wall_banner</t>
  </si>
  <si>
    <t>pink_wool</t>
  </si>
  <si>
    <t>pinkbanner</t>
  </si>
  <si>
    <t>pinkbed</t>
  </si>
  <si>
    <t>pinkcandle</t>
  </si>
  <si>
    <t>pinkcandlecake</t>
  </si>
  <si>
    <t>pinkcarpet</t>
  </si>
  <si>
    <t>pinkconcrete</t>
  </si>
  <si>
    <t>pinkconcretepowder</t>
  </si>
  <si>
    <t>pinkdye</t>
  </si>
  <si>
    <t>pinkglazedterracotta</t>
  </si>
  <si>
    <t>pinkshulkerbox</t>
  </si>
  <si>
    <t>pinkstainedglass</t>
  </si>
  <si>
    <t>pinkstainedglasspane</t>
  </si>
  <si>
    <t>pinkterracotta</t>
  </si>
  <si>
    <t>pinktulip</t>
  </si>
  <si>
    <t>pinkwallbanner</t>
  </si>
  <si>
    <t>pinkwool</t>
  </si>
  <si>
    <t>piston</t>
  </si>
  <si>
    <t>piston_head</t>
  </si>
  <si>
    <t>pistonhead</t>
  </si>
  <si>
    <t>player_head</t>
  </si>
  <si>
    <t>player_wall_head</t>
  </si>
  <si>
    <t>playerhead</t>
  </si>
  <si>
    <t>playerwallhead</t>
  </si>
  <si>
    <t>podzol</t>
  </si>
  <si>
    <t>pointed_dripstone</t>
  </si>
  <si>
    <t>pointeddripstone</t>
  </si>
  <si>
    <t>poisonous_potato</t>
  </si>
  <si>
    <t>poisonouspotato</t>
  </si>
  <si>
    <t>polar_bear_spawn_egg</t>
  </si>
  <si>
    <t>polarbearspawnegg</t>
  </si>
  <si>
    <t>polished_andesite</t>
  </si>
  <si>
    <t>polished_andesite_slab</t>
  </si>
  <si>
    <t>polished_andesite_stairs</t>
  </si>
  <si>
    <t>polished_basalt</t>
  </si>
  <si>
    <t>polished_blackstone</t>
  </si>
  <si>
    <t>polished_blackstone_brick_slab</t>
  </si>
  <si>
    <t>polished_blackstone_brick_stairs</t>
  </si>
  <si>
    <t>polished_blackstone_brick_wall</t>
  </si>
  <si>
    <t>polished_blackstone_bricks</t>
  </si>
  <si>
    <t>polished_blackstone_button</t>
  </si>
  <si>
    <t>polished_blackstone_pressure_plate</t>
  </si>
  <si>
    <t>polished_blackstone_slab</t>
  </si>
  <si>
    <t>polished_blackstone_stairs</t>
  </si>
  <si>
    <t>polished_blackstone_wall</t>
  </si>
  <si>
    <t>polished_deepslate</t>
  </si>
  <si>
    <t>polished_deepslate_slab</t>
  </si>
  <si>
    <t>polished_deepslate_stairs</t>
  </si>
  <si>
    <t>polished_deepslate_wall</t>
  </si>
  <si>
    <t>polished_diorite</t>
  </si>
  <si>
    <t>polished_diorite_slab</t>
  </si>
  <si>
    <t>polished_diorite_stairs</t>
  </si>
  <si>
    <t>polished_granite</t>
  </si>
  <si>
    <t>polished_granite_slab</t>
  </si>
  <si>
    <t>polished_granite_stairs</t>
  </si>
  <si>
    <t>polishedandesite</t>
  </si>
  <si>
    <t>polishedandesiteslab</t>
  </si>
  <si>
    <t>polishedandesitestairs</t>
  </si>
  <si>
    <t>polishedbasalt</t>
  </si>
  <si>
    <t>polishedblackstone</t>
  </si>
  <si>
    <t>polishedblackstonebricks</t>
  </si>
  <si>
    <t>polishedblackstonebrickslab</t>
  </si>
  <si>
    <t>polishedblackstonebrickstairs</t>
  </si>
  <si>
    <t>polishedblackstonebrickwall</t>
  </si>
  <si>
    <t>polishedblackstonebutton</t>
  </si>
  <si>
    <t>polishedblackstonepressureplate</t>
  </si>
  <si>
    <t>polishedblackstoneslab</t>
  </si>
  <si>
    <t>polishedblackstonestairs</t>
  </si>
  <si>
    <t>polishedblackstonewall</t>
  </si>
  <si>
    <t>polisheddeepslate</t>
  </si>
  <si>
    <t>polisheddeepslateslab</t>
  </si>
  <si>
    <t>polisheddeepslatestairs</t>
  </si>
  <si>
    <t>polisheddeepslatewall</t>
  </si>
  <si>
    <t>polisheddiorite</t>
  </si>
  <si>
    <t>polisheddioriteslab</t>
  </si>
  <si>
    <t>polisheddioritestairs</t>
  </si>
  <si>
    <t>polishedgranite</t>
  </si>
  <si>
    <t>polishedgraniteslab</t>
  </si>
  <si>
    <t>polishedgranitestairs</t>
  </si>
  <si>
    <t>popped_chorus_fruit</t>
  </si>
  <si>
    <t>poppedchorusfruit</t>
  </si>
  <si>
    <t>poppy</t>
  </si>
  <si>
    <t>porkchop</t>
  </si>
  <si>
    <t>potato</t>
  </si>
  <si>
    <t>potion</t>
  </si>
  <si>
    <t>potted_acacia_sapling</t>
  </si>
  <si>
    <t>potted_allium</t>
  </si>
  <si>
    <t>potted_azalea_bush</t>
  </si>
  <si>
    <t>potted_azure_bluet</t>
  </si>
  <si>
    <t>potted_bamboo</t>
  </si>
  <si>
    <t>potted_birch_sapling</t>
  </si>
  <si>
    <t>potted_blue_orchid</t>
  </si>
  <si>
    <t>potted_brown_mushroom</t>
  </si>
  <si>
    <t>potted_cactus</t>
  </si>
  <si>
    <t>potted_cornflower</t>
  </si>
  <si>
    <t>potted_crimson_fungus</t>
  </si>
  <si>
    <t>potted_crimson_roots</t>
  </si>
  <si>
    <t>potted_dandelion</t>
  </si>
  <si>
    <t>potted_dark_oak_sapling</t>
  </si>
  <si>
    <t>potted_dead_bush</t>
  </si>
  <si>
    <t>potted_fern</t>
  </si>
  <si>
    <t>potted_flowering_azalea_bush</t>
  </si>
  <si>
    <t>potted_jungle_sapling</t>
  </si>
  <si>
    <t>potted_lily_of_the_valley</t>
  </si>
  <si>
    <t>potted_oak_sapling</t>
  </si>
  <si>
    <t>potted_orange_tulip</t>
  </si>
  <si>
    <t>potted_oxeye_daisy</t>
  </si>
  <si>
    <t>potted_pink_tulip</t>
  </si>
  <si>
    <t>potted_poppy</t>
  </si>
  <si>
    <t>potted_red_mushroom</t>
  </si>
  <si>
    <t>potted_red_tulip</t>
  </si>
  <si>
    <t>potted_spruce_sapling</t>
  </si>
  <si>
    <t>potted_warped_fungus</t>
  </si>
  <si>
    <t>potted_warped_roots</t>
  </si>
  <si>
    <t>potted_white_tulip</t>
  </si>
  <si>
    <t>potted_wither_rose</t>
  </si>
  <si>
    <t>pottedacaciasapling</t>
  </si>
  <si>
    <t>pottedallium</t>
  </si>
  <si>
    <t>pottedazaleabush</t>
  </si>
  <si>
    <t>pottedazurebluet</t>
  </si>
  <si>
    <t>pottedbamboo</t>
  </si>
  <si>
    <t>pottedbirchsapling</t>
  </si>
  <si>
    <t>pottedblueorchid</t>
  </si>
  <si>
    <t>pottedbrownmushroom</t>
  </si>
  <si>
    <t>pottedcactus</t>
  </si>
  <si>
    <t>pottedcornflower</t>
  </si>
  <si>
    <t>pottedcrimsonfungus</t>
  </si>
  <si>
    <t>pottedcrimsonroots</t>
  </si>
  <si>
    <t>potteddandelion</t>
  </si>
  <si>
    <t>potteddarkoaksapling</t>
  </si>
  <si>
    <t>potteddeadbush</t>
  </si>
  <si>
    <t>pottedfern</t>
  </si>
  <si>
    <t>pottedfloweringazaleabush</t>
  </si>
  <si>
    <t>pottedjunglesapling</t>
  </si>
  <si>
    <t>pottedlilyofthevalley</t>
  </si>
  <si>
    <t>pottedoaksapling</t>
  </si>
  <si>
    <t>pottedorangetulip</t>
  </si>
  <si>
    <t>pottedoxeyedaisy</t>
  </si>
  <si>
    <t>pottedpinktulip</t>
  </si>
  <si>
    <t>pottedpoppy</t>
  </si>
  <si>
    <t>pottedredmushroom</t>
  </si>
  <si>
    <t>pottedredtulip</t>
  </si>
  <si>
    <t>pottedsprucesapling</t>
  </si>
  <si>
    <t>pottedwarpedfungus</t>
  </si>
  <si>
    <t>pottedwarpedroots</t>
  </si>
  <si>
    <t>pottedwhitetulip</t>
  </si>
  <si>
    <t>pottedwitherrose</t>
  </si>
  <si>
    <t>powder_snow</t>
  </si>
  <si>
    <t>powder_snow_bucket</t>
  </si>
  <si>
    <t>powder_snow_cauldron</t>
  </si>
  <si>
    <t>powdersnow</t>
  </si>
  <si>
    <t>powdersnowbucket</t>
  </si>
  <si>
    <t>powdersnowcauldron</t>
  </si>
  <si>
    <t>powered_rail</t>
  </si>
  <si>
    <t>poweredrail</t>
  </si>
  <si>
    <t>prismarine</t>
  </si>
  <si>
    <t>prismarine_brick_slab</t>
  </si>
  <si>
    <t>prismarine_brick_stairs</t>
  </si>
  <si>
    <t>prismarine_bricks</t>
  </si>
  <si>
    <t>prismarine_crystals</t>
  </si>
  <si>
    <t>prismarine_shard</t>
  </si>
  <si>
    <t>prismarine_slab</t>
  </si>
  <si>
    <t>prismarine_stairs</t>
  </si>
  <si>
    <t>prismarine_wall</t>
  </si>
  <si>
    <t>prismarinebricks</t>
  </si>
  <si>
    <t>prismarinebrickslab</t>
  </si>
  <si>
    <t>prismarinebrickstairs</t>
  </si>
  <si>
    <t>prismarinecrystals</t>
  </si>
  <si>
    <t>prismarineshard</t>
  </si>
  <si>
    <t>prismarineslab</t>
  </si>
  <si>
    <t>prismarinestairs</t>
  </si>
  <si>
    <t>prismarinewall</t>
  </si>
  <si>
    <t>pufferfish</t>
  </si>
  <si>
    <t>pufferfish_bucket</t>
  </si>
  <si>
    <t>pufferfish_spawn_egg</t>
  </si>
  <si>
    <t>pufferfishbucket</t>
  </si>
  <si>
    <t>pufferfishspawnegg</t>
  </si>
  <si>
    <t>pumpkin</t>
  </si>
  <si>
    <t>pumpkin_pie</t>
  </si>
  <si>
    <t>pumpkin_seeds</t>
  </si>
  <si>
    <t>pumpkin_stem</t>
  </si>
  <si>
    <t>pumpkinpie</t>
  </si>
  <si>
    <t>pumpkinseeds</t>
  </si>
  <si>
    <t>pumpkinstem</t>
  </si>
  <si>
    <t>purple_banner</t>
  </si>
  <si>
    <t>purple_bed</t>
  </si>
  <si>
    <t>purple_candle</t>
  </si>
  <si>
    <t>purple_candle_cake</t>
  </si>
  <si>
    <t>purple_carpet</t>
  </si>
  <si>
    <t>purple_concrete</t>
  </si>
  <si>
    <t>purple_concrete_powder</t>
  </si>
  <si>
    <t>purple_dye</t>
  </si>
  <si>
    <t>purple_glazed_terracotta</t>
  </si>
  <si>
    <t>purple_shulker_box</t>
  </si>
  <si>
    <t>purple_stained_glass</t>
  </si>
  <si>
    <t>purple_stained_glass_pane</t>
  </si>
  <si>
    <t>purple_terracotta</t>
  </si>
  <si>
    <t>purple_wall_banner</t>
  </si>
  <si>
    <t>purple_wool</t>
  </si>
  <si>
    <t>purplebanner</t>
  </si>
  <si>
    <t>purplebed</t>
  </si>
  <si>
    <t>purplecandle</t>
  </si>
  <si>
    <t>purplecandlecake</t>
  </si>
  <si>
    <t>purplecarpet</t>
  </si>
  <si>
    <t>purpleconcrete</t>
  </si>
  <si>
    <t>purpleconcretepowder</t>
  </si>
  <si>
    <t>purpledye</t>
  </si>
  <si>
    <t>purpleglazedterracotta</t>
  </si>
  <si>
    <t>purpleshulkerbox</t>
  </si>
  <si>
    <t>purplestainedglass</t>
  </si>
  <si>
    <t>purplestainedglasspane</t>
  </si>
  <si>
    <t>purpleterracotta</t>
  </si>
  <si>
    <t>purplewallbanner</t>
  </si>
  <si>
    <t>purplewool</t>
  </si>
  <si>
    <t>purpur_block</t>
  </si>
  <si>
    <t>purpur_double_slab</t>
  </si>
  <si>
    <t>purpur_pillar</t>
  </si>
  <si>
    <t>purpur_slab</t>
  </si>
  <si>
    <t>purpur_stairs</t>
  </si>
  <si>
    <t>purpurblock</t>
  </si>
  <si>
    <t>purpurdoubleslab</t>
  </si>
  <si>
    <t>purpurpillar</t>
  </si>
  <si>
    <t>purpurslab</t>
  </si>
  <si>
    <t>purpurstairs</t>
  </si>
  <si>
    <t>quartz</t>
  </si>
  <si>
    <t>quartz_block</t>
  </si>
  <si>
    <t>quartz_bricks</t>
  </si>
  <si>
    <t>quartz_ore</t>
  </si>
  <si>
    <t>quartz_pillar</t>
  </si>
  <si>
    <t>quartz_slab</t>
  </si>
  <si>
    <t>quartz_stairs</t>
  </si>
  <si>
    <t>quartzblock</t>
  </si>
  <si>
    <t>quartzbricks</t>
  </si>
  <si>
    <t>quartzore</t>
  </si>
  <si>
    <t>quartzpillar</t>
  </si>
  <si>
    <t>quartzslab</t>
  </si>
  <si>
    <t>quartzstairs</t>
  </si>
  <si>
    <t>rabbit</t>
  </si>
  <si>
    <t>rabbit_foot</t>
  </si>
  <si>
    <t>rabbit_hide</t>
  </si>
  <si>
    <t>rabbit_spawn_egg</t>
  </si>
  <si>
    <t>rabbit_stew</t>
  </si>
  <si>
    <t>rabbitfoot</t>
  </si>
  <si>
    <t>rabbithide</t>
  </si>
  <si>
    <t>rabbitspawnegg</t>
  </si>
  <si>
    <t>rabbitstew</t>
  </si>
  <si>
    <t>rail</t>
  </si>
  <si>
    <t>ravager_spawn_egg</t>
  </si>
  <si>
    <t>ravagerspawnegg</t>
  </si>
  <si>
    <t>raw_copper</t>
  </si>
  <si>
    <t>raw_copper_block</t>
  </si>
  <si>
    <t>raw_gold</t>
  </si>
  <si>
    <t>raw_gold_block</t>
  </si>
  <si>
    <t>raw_iron</t>
  </si>
  <si>
    <t>raw_iron_block</t>
  </si>
  <si>
    <t>rawcopper</t>
  </si>
  <si>
    <t>rawcopperblock</t>
  </si>
  <si>
    <t>rawgold</t>
  </si>
  <si>
    <t>rawgoldblock</t>
  </si>
  <si>
    <t>rawiron</t>
  </si>
  <si>
    <t>rawironblock</t>
  </si>
  <si>
    <t>recipie</t>
  </si>
  <si>
    <t>record1</t>
  </si>
  <si>
    <t>record10</t>
  </si>
  <si>
    <t>record11</t>
  </si>
  <si>
    <t>record12</t>
  </si>
  <si>
    <t>record14</t>
  </si>
  <si>
    <t>record15</t>
  </si>
  <si>
    <t>record2</t>
  </si>
  <si>
    <t>record3</t>
  </si>
  <si>
    <t>record4</t>
  </si>
  <si>
    <t>record5</t>
  </si>
  <si>
    <t>record6</t>
  </si>
  <si>
    <t>record7</t>
  </si>
  <si>
    <t>record8</t>
  </si>
  <si>
    <t>record9</t>
  </si>
  <si>
    <t>red_banner</t>
  </si>
  <si>
    <t>red_bed</t>
  </si>
  <si>
    <t>red_candle</t>
  </si>
  <si>
    <t>red_candle_cake</t>
  </si>
  <si>
    <t>red_carpet</t>
  </si>
  <si>
    <t>red_concrete</t>
  </si>
  <si>
    <t>red_concrete_powder</t>
  </si>
  <si>
    <t>red_dye</t>
  </si>
  <si>
    <t>red_glazed_terracotta</t>
  </si>
  <si>
    <t>red_mushroom</t>
  </si>
  <si>
    <t>red_mushroom_block</t>
  </si>
  <si>
    <t>red_nether_brick_slab</t>
  </si>
  <si>
    <t>red_nether_brick_stairs</t>
  </si>
  <si>
    <t>red_nether_brick_wall</t>
  </si>
  <si>
    <t>red_nether_bricks</t>
  </si>
  <si>
    <t>red_sand</t>
  </si>
  <si>
    <t>red_sandstone</t>
  </si>
  <si>
    <t>red_sandstone_slab</t>
  </si>
  <si>
    <t>red_sandstone_stairs</t>
  </si>
  <si>
    <t>red_sandstone_wall</t>
  </si>
  <si>
    <t>red_shulker_box</t>
  </si>
  <si>
    <t>red_stained_glass</t>
  </si>
  <si>
    <t>red_stained_glass_pane</t>
  </si>
  <si>
    <t>red_terracotta</t>
  </si>
  <si>
    <t>red_tulip</t>
  </si>
  <si>
    <t>red_wall_banner</t>
  </si>
  <si>
    <t>red_wool</t>
  </si>
  <si>
    <t>redbanner</t>
  </si>
  <si>
    <t>redbed</t>
  </si>
  <si>
    <t>redcandle</t>
  </si>
  <si>
    <t>redcandlecake</t>
  </si>
  <si>
    <t>redcarpet</t>
  </si>
  <si>
    <t>redconcrete</t>
  </si>
  <si>
    <t>redconcretepowder</t>
  </si>
  <si>
    <t>reddye</t>
  </si>
  <si>
    <t>redglazedterracotta</t>
  </si>
  <si>
    <t>redmushroom</t>
  </si>
  <si>
    <t>redmushroomblock</t>
  </si>
  <si>
    <t>rednetherbricks</t>
  </si>
  <si>
    <t>rednetherbrickslab</t>
  </si>
  <si>
    <t>rednetherbrickstairs</t>
  </si>
  <si>
    <t>rednetherbrickwall</t>
  </si>
  <si>
    <t>redsand</t>
  </si>
  <si>
    <t>redsandstone</t>
  </si>
  <si>
    <t>redsandstoneslab</t>
  </si>
  <si>
    <t>redsandstonestairs</t>
  </si>
  <si>
    <t>redsandstonewall</t>
  </si>
  <si>
    <t>redshulkerbox</t>
  </si>
  <si>
    <t>redstainedglass</t>
  </si>
  <si>
    <t>redstainedglasspane</t>
  </si>
  <si>
    <t>redstone</t>
  </si>
  <si>
    <t>redstone_block</t>
  </si>
  <si>
    <t>redstone_lamp</t>
  </si>
  <si>
    <t>redstone_ore</t>
  </si>
  <si>
    <t>redstone_torch</t>
  </si>
  <si>
    <t>redstone_wall_torch</t>
  </si>
  <si>
    <t>redstone_wire</t>
  </si>
  <si>
    <t>redstoneblock</t>
  </si>
  <si>
    <t>redstonelamp</t>
  </si>
  <si>
    <t>redstoneore</t>
  </si>
  <si>
    <t>redstonetorch</t>
  </si>
  <si>
    <t>redstonewalltorch</t>
  </si>
  <si>
    <t>redterracotta</t>
  </si>
  <si>
    <t>redtulip</t>
  </si>
  <si>
    <t>redwallbanner</t>
  </si>
  <si>
    <t>redwool</t>
  </si>
  <si>
    <t>reeds</t>
  </si>
  <si>
    <t>repeater</t>
  </si>
  <si>
    <t>repeating_command_block</t>
  </si>
  <si>
    <t>repeatingcommandblock</t>
  </si>
  <si>
    <t>respawn_anchor</t>
  </si>
  <si>
    <t>respawnanchor</t>
  </si>
  <si>
    <t>rooted_dirt</t>
  </si>
  <si>
    <t>rooteddirt</t>
  </si>
  <si>
    <t>rose_bush</t>
  </si>
  <si>
    <t>rosebush</t>
  </si>
  <si>
    <t>rotten_flesh</t>
  </si>
  <si>
    <t>rottenflesh</t>
  </si>
  <si>
    <t>saddle</t>
  </si>
  <si>
    <t>salmon</t>
  </si>
  <si>
    <t>salmon_bucket</t>
  </si>
  <si>
    <t>salmon_spawn_egg</t>
  </si>
  <si>
    <t>salmonbucket</t>
  </si>
  <si>
    <t>salmonspawnegg</t>
  </si>
  <si>
    <t>sand</t>
  </si>
  <si>
    <t>sandstone</t>
  </si>
  <si>
    <t>sandstone_slab</t>
  </si>
  <si>
    <t>sandstone_stairs</t>
  </si>
  <si>
    <t>sandstone_wall</t>
  </si>
  <si>
    <t>sandstoneslab</t>
  </si>
  <si>
    <t>sandstonestairs</t>
  </si>
  <si>
    <t>sandstonewall</t>
  </si>
  <si>
    <t>scaffolding</t>
  </si>
  <si>
    <t>sculk_sensor</t>
  </si>
  <si>
    <t>sculksensor</t>
  </si>
  <si>
    <t>scute</t>
  </si>
  <si>
    <t>sea_lantern</t>
  </si>
  <si>
    <t>sea_pickle</t>
  </si>
  <si>
    <t>seagrass</t>
  </si>
  <si>
    <t>sealantern</t>
  </si>
  <si>
    <t>seapickle</t>
  </si>
  <si>
    <t>shears</t>
  </si>
  <si>
    <t>sheep_spawn_egg</t>
  </si>
  <si>
    <t>sheepspawnegg</t>
  </si>
  <si>
    <t>shield</t>
  </si>
  <si>
    <t>shroomlight</t>
  </si>
  <si>
    <t>shulker_box</t>
  </si>
  <si>
    <t>shulker_shell</t>
  </si>
  <si>
    <t>shulker_spawn_egg</t>
  </si>
  <si>
    <t>shulkerbox</t>
  </si>
  <si>
    <t>shulkershell</t>
  </si>
  <si>
    <t>shulkerspawnegg</t>
  </si>
  <si>
    <t>sign</t>
  </si>
  <si>
    <t>silver_shulker_box</t>
  </si>
  <si>
    <t>silverfish_spawn_egg</t>
  </si>
  <si>
    <t>silverfishspawnegg</t>
  </si>
  <si>
    <t>silvershulkerbox</t>
  </si>
  <si>
    <t>skeleton_horse_spawn_egg</t>
  </si>
  <si>
    <t>skeleton_skull</t>
  </si>
  <si>
    <t>skeleton_spawn_egg</t>
  </si>
  <si>
    <t>skeleton_wall_skull</t>
  </si>
  <si>
    <t>skeletonhorsespawnegg</t>
  </si>
  <si>
    <t>skeletonskull</t>
  </si>
  <si>
    <t>skeletonspawnegg</t>
  </si>
  <si>
    <t>skeletonwallskull</t>
  </si>
  <si>
    <t>skull_banner_pattern</t>
  </si>
  <si>
    <t>skullbannerpattern</t>
  </si>
  <si>
    <t>slime_ball</t>
  </si>
  <si>
    <t>slime_block</t>
  </si>
  <si>
    <t>slime_spawn_egg</t>
  </si>
  <si>
    <t>slimeball</t>
  </si>
  <si>
    <t>slimeblock</t>
  </si>
  <si>
    <t>slimespawnegg</t>
  </si>
  <si>
    <t>small_amethyst_bud</t>
  </si>
  <si>
    <t>small_dripleaf</t>
  </si>
  <si>
    <t>smallamethystbud</t>
  </si>
  <si>
    <t>smalldripleaf</t>
  </si>
  <si>
    <t>smithing_table</t>
  </si>
  <si>
    <t>smithingtable</t>
  </si>
  <si>
    <t>smoker</t>
  </si>
  <si>
    <t>smooth_basalt</t>
  </si>
  <si>
    <t>smooth_quartz</t>
  </si>
  <si>
    <t>smooth_quartz_slab</t>
  </si>
  <si>
    <t>smooth_quartz_stairs</t>
  </si>
  <si>
    <t>smooth_red_sandstone</t>
  </si>
  <si>
    <t>smooth_red_sandstone_slab</t>
  </si>
  <si>
    <t>smooth_red_sandstone_stairs</t>
  </si>
  <si>
    <t>smooth_sandstone</t>
  </si>
  <si>
    <t>smooth_sandstone_slab</t>
  </si>
  <si>
    <t>smooth_sandstone_stairs</t>
  </si>
  <si>
    <t>smooth_stone</t>
  </si>
  <si>
    <t>smooth_stone_slab</t>
  </si>
  <si>
    <t>smoothbasalt</t>
  </si>
  <si>
    <t>smoothquartz</t>
  </si>
  <si>
    <t>smoothquartzslab</t>
  </si>
  <si>
    <t>smoothquartzstairs</t>
  </si>
  <si>
    <t>smoothredsandstone</t>
  </si>
  <si>
    <t>smoothredsandstoneslab</t>
  </si>
  <si>
    <t>smoothredsandstonestairs</t>
  </si>
  <si>
    <t>smoothsandstone</t>
  </si>
  <si>
    <t>smoothsandstoneslab</t>
  </si>
  <si>
    <t>smoothsandstonestairs</t>
  </si>
  <si>
    <t>smoothstone</t>
  </si>
  <si>
    <t>smoothstoneslab</t>
  </si>
  <si>
    <t>snow</t>
  </si>
  <si>
    <t>snow_block</t>
  </si>
  <si>
    <t>snowball</t>
  </si>
  <si>
    <t>snowblock</t>
  </si>
  <si>
    <t>soul_campfire</t>
  </si>
  <si>
    <t>soul_fire</t>
  </si>
  <si>
    <t>soul_lantern</t>
  </si>
  <si>
    <t>soul_sand</t>
  </si>
  <si>
    <t>soul_soil</t>
  </si>
  <si>
    <t>soul_torch</t>
  </si>
  <si>
    <t>soul_wall_torch</t>
  </si>
  <si>
    <t>soulcampfire</t>
  </si>
  <si>
    <t>soulfire</t>
  </si>
  <si>
    <t>soullantern</t>
  </si>
  <si>
    <t>soulsand</t>
  </si>
  <si>
    <t>soulsoil</t>
  </si>
  <si>
    <t>soultorch</t>
  </si>
  <si>
    <t>soulwalltorch</t>
  </si>
  <si>
    <t>spawner</t>
  </si>
  <si>
    <t>spectral_arrow</t>
  </si>
  <si>
    <t>spectralarrow</t>
  </si>
  <si>
    <t>spider_eye</t>
  </si>
  <si>
    <t>spider_spawn_egg</t>
  </si>
  <si>
    <t>spidereye</t>
  </si>
  <si>
    <t>spiderspawnegg</t>
  </si>
  <si>
    <t>splash_potion</t>
  </si>
  <si>
    <t>splashpotion</t>
  </si>
  <si>
    <t>sponge</t>
  </si>
  <si>
    <t>spore_blossom</t>
  </si>
  <si>
    <t>sporeblossom</t>
  </si>
  <si>
    <t>spruce_boat</t>
  </si>
  <si>
    <t>spruce_button</t>
  </si>
  <si>
    <t>spruce_door</t>
  </si>
  <si>
    <t>spruce_fence</t>
  </si>
  <si>
    <t>spruce_fence_gate</t>
  </si>
  <si>
    <t>spruce_leaves</t>
  </si>
  <si>
    <t>spruce_log</t>
  </si>
  <si>
    <t>spruce_planks</t>
  </si>
  <si>
    <t>spruce_pressure_plate</t>
  </si>
  <si>
    <t>spruce_sapling</t>
  </si>
  <si>
    <t>spruce_sign</t>
  </si>
  <si>
    <t>spruce_slab</t>
  </si>
  <si>
    <t>spruce_stairs</t>
  </si>
  <si>
    <t>spruce_trapdoor</t>
  </si>
  <si>
    <t>spruce_wall_sign</t>
  </si>
  <si>
    <t>spruce_wood</t>
  </si>
  <si>
    <t>spruceboat</t>
  </si>
  <si>
    <t>sprucebutton</t>
  </si>
  <si>
    <t>sprucedoor</t>
  </si>
  <si>
    <t>sprucefence</t>
  </si>
  <si>
    <t>sprucefencegate</t>
  </si>
  <si>
    <t>spruceleaves</t>
  </si>
  <si>
    <t>sprucelog</t>
  </si>
  <si>
    <t>spruceplanks</t>
  </si>
  <si>
    <t>sprucepressureplate</t>
  </si>
  <si>
    <t>sprucesapling</t>
  </si>
  <si>
    <t>sprucesign</t>
  </si>
  <si>
    <t>spruceslab</t>
  </si>
  <si>
    <t>sprucestairs</t>
  </si>
  <si>
    <t>sprucetrapdoor</t>
  </si>
  <si>
    <t>sprucewallsign</t>
  </si>
  <si>
    <t>sprucewood</t>
  </si>
  <si>
    <t>spyglass</t>
  </si>
  <si>
    <t>squid_spawn_egg</t>
  </si>
  <si>
    <t>squidspawnegg</t>
  </si>
  <si>
    <t>stick</t>
  </si>
  <si>
    <t>sticky_piston</t>
  </si>
  <si>
    <t>stickypiston</t>
  </si>
  <si>
    <t>stone</t>
  </si>
  <si>
    <t>stone_axe</t>
  </si>
  <si>
    <t>stone_brick_slab</t>
  </si>
  <si>
    <t>stone_brick_stairs</t>
  </si>
  <si>
    <t>stone_brick_wall</t>
  </si>
  <si>
    <t>stone_bricks</t>
  </si>
  <si>
    <t>stone_button</t>
  </si>
  <si>
    <t>stone_hoe</t>
  </si>
  <si>
    <t>stone_pickaxe</t>
  </si>
  <si>
    <t>stone_pressure_plate</t>
  </si>
  <si>
    <t>stone_shovel</t>
  </si>
  <si>
    <t>stone_slab</t>
  </si>
  <si>
    <t>stone_stairs</t>
  </si>
  <si>
    <t>stone_sword</t>
  </si>
  <si>
    <t>stoneaxe</t>
  </si>
  <si>
    <t>stonebricks</t>
  </si>
  <si>
    <t>stonebrickslab</t>
  </si>
  <si>
    <t>stonebrickstairs</t>
  </si>
  <si>
    <t>stonebrickwall</t>
  </si>
  <si>
    <t>stonebutton</t>
  </si>
  <si>
    <t>stonecutter</t>
  </si>
  <si>
    <t>stonehoe</t>
  </si>
  <si>
    <t>stonepickaxe</t>
  </si>
  <si>
    <t>stonepressureplate</t>
  </si>
  <si>
    <t>stoneshovel</t>
  </si>
  <si>
    <t>stoneslab</t>
  </si>
  <si>
    <t>stonestairs</t>
  </si>
  <si>
    <t>stonesword</t>
  </si>
  <si>
    <t>stray_spawn_egg</t>
  </si>
  <si>
    <t>strayspawnegg</t>
  </si>
  <si>
    <t>strider_spawn_egg</t>
  </si>
  <si>
    <t>striderspawnegg</t>
  </si>
  <si>
    <t>string</t>
  </si>
  <si>
    <t>stripped_acacia_log</t>
  </si>
  <si>
    <t>stripped_acacia_wood</t>
  </si>
  <si>
    <t>stripped_birch_log</t>
  </si>
  <si>
    <t>stripped_birch_wood</t>
  </si>
  <si>
    <t>stripped_crimson_hyphae</t>
  </si>
  <si>
    <t>stripped_crimson_stem</t>
  </si>
  <si>
    <t>stripped_dark_oak_log</t>
  </si>
  <si>
    <t>stripped_dark_oak_wood</t>
  </si>
  <si>
    <t>stripped_jungle_log</t>
  </si>
  <si>
    <t>stripped_jungle_wood</t>
  </si>
  <si>
    <t>stripped_oak_log</t>
  </si>
  <si>
    <t>stripped_oak_wood</t>
  </si>
  <si>
    <t>stripped_spruce_log</t>
  </si>
  <si>
    <t>stripped_spruce_wood</t>
  </si>
  <si>
    <t>stripped_warped_hyphae</t>
  </si>
  <si>
    <t>stripped_warped_stem</t>
  </si>
  <si>
    <t>strippedacacialog</t>
  </si>
  <si>
    <t>strippedacaciawood</t>
  </si>
  <si>
    <t>strippedbirchlog</t>
  </si>
  <si>
    <t>strippedbirchwood</t>
  </si>
  <si>
    <t>strippedcrimsonhyphae</t>
  </si>
  <si>
    <t>strippedcrimsonstem</t>
  </si>
  <si>
    <t>strippeddarkoaklog</t>
  </si>
  <si>
    <t>strippeddarkoakwood</t>
  </si>
  <si>
    <t>strippedjunglelog</t>
  </si>
  <si>
    <t>strippedjunglewood</t>
  </si>
  <si>
    <t>strippedoaklog</t>
  </si>
  <si>
    <t>strippedoakwood</t>
  </si>
  <si>
    <t>strippedsprucelog</t>
  </si>
  <si>
    <t>strippedsprucewood</t>
  </si>
  <si>
    <t>strippedwarpedhyphae</t>
  </si>
  <si>
    <t>strippedwarpedstem</t>
  </si>
  <si>
    <t>structure_block</t>
  </si>
  <si>
    <t>structure_void</t>
  </si>
  <si>
    <t>structureblock</t>
  </si>
  <si>
    <t>structurevoid</t>
  </si>
  <si>
    <t>sugar</t>
  </si>
  <si>
    <t>sugar_cane</t>
  </si>
  <si>
    <t>sugarcane</t>
  </si>
  <si>
    <t>sunflower</t>
  </si>
  <si>
    <t>suspicious_stew</t>
  </si>
  <si>
    <t>suspiciousstew</t>
  </si>
  <si>
    <t>sweet_berries</t>
  </si>
  <si>
    <t>sweet_berry_bush</t>
  </si>
  <si>
    <t>sweetberries</t>
  </si>
  <si>
    <t>sweetberrybush</t>
  </si>
  <si>
    <t>tall_grass</t>
  </si>
  <si>
    <t>tall_seagrass</t>
  </si>
  <si>
    <t>tallgrass</t>
  </si>
  <si>
    <t>tallseagrass</t>
  </si>
  <si>
    <t>target</t>
  </si>
  <si>
    <t>terracotta</t>
  </si>
  <si>
    <t>tinted_glass</t>
  </si>
  <si>
    <t>tintedglass</t>
  </si>
  <si>
    <t>tipped_arrow</t>
  </si>
  <si>
    <t>tippedarrow</t>
  </si>
  <si>
    <t>tnt</t>
  </si>
  <si>
    <t>tnt_minecart</t>
  </si>
  <si>
    <t>tntminecart</t>
  </si>
  <si>
    <t>torch</t>
  </si>
  <si>
    <t>totem_of_undying</t>
  </si>
  <si>
    <t>totemofundying</t>
  </si>
  <si>
    <t>trader_llama_spawn_egg</t>
  </si>
  <si>
    <t>traderllamaspawnegg</t>
  </si>
  <si>
    <t>trapdoor</t>
  </si>
  <si>
    <t>trapped_chest</t>
  </si>
  <si>
    <t>trappedchest</t>
  </si>
  <si>
    <t>trident</t>
  </si>
  <si>
    <t>tripwire</t>
  </si>
  <si>
    <t>tripwire_hook</t>
  </si>
  <si>
    <t>tripwirehook</t>
  </si>
  <si>
    <t>tropical_fish</t>
  </si>
  <si>
    <t>tropical_fish_bucket</t>
  </si>
  <si>
    <t>tropical_fish_spawn_egg</t>
  </si>
  <si>
    <t>tropicalfish</t>
  </si>
  <si>
    <t>tropicalfishbucket</t>
  </si>
  <si>
    <t>tropicalfishspawnegg</t>
  </si>
  <si>
    <t>tube_coral</t>
  </si>
  <si>
    <t>tube_coral_block</t>
  </si>
  <si>
    <t>tube_coral_fan</t>
  </si>
  <si>
    <t>tube_coral_wall_fan</t>
  </si>
  <si>
    <t>tubecoral</t>
  </si>
  <si>
    <t>tubecoralblock</t>
  </si>
  <si>
    <t>tubecoralfan</t>
  </si>
  <si>
    <t>tubecoralwallfan</t>
  </si>
  <si>
    <t>tuff</t>
  </si>
  <si>
    <t>turtle_egg</t>
  </si>
  <si>
    <t>turtle_helmet</t>
  </si>
  <si>
    <t>turtle_spawn_egg</t>
  </si>
  <si>
    <t>turtleegg</t>
  </si>
  <si>
    <t>turtlehelmet</t>
  </si>
  <si>
    <t>turtlespawnegg</t>
  </si>
  <si>
    <t>twisting_vines</t>
  </si>
  <si>
    <t>twistingvines</t>
  </si>
  <si>
    <t>vex_spawn_egg</t>
  </si>
  <si>
    <t>vexspawnegg</t>
  </si>
  <si>
    <t>villager_spawn_egg</t>
  </si>
  <si>
    <t>villagerspawnegg</t>
  </si>
  <si>
    <t>vindicator_spawn_egg</t>
  </si>
  <si>
    <t>vindicatorspawnegg</t>
  </si>
  <si>
    <t>vine</t>
  </si>
  <si>
    <t>void_air</t>
  </si>
  <si>
    <t>voidair</t>
  </si>
  <si>
    <t>wall_torch</t>
  </si>
  <si>
    <t>walltorch</t>
  </si>
  <si>
    <t>wandering_trader_spawn_egg</t>
  </si>
  <si>
    <t>wanderingtraderspawnegg</t>
  </si>
  <si>
    <t>warped_button</t>
  </si>
  <si>
    <t>warped_door</t>
  </si>
  <si>
    <t>warped_fence</t>
  </si>
  <si>
    <t>warped_fence_gate</t>
  </si>
  <si>
    <t>warped_fungus</t>
  </si>
  <si>
    <t>warped_fungus_on_a_stick</t>
  </si>
  <si>
    <t>warped_hyphae</t>
  </si>
  <si>
    <t>warped_nylium</t>
  </si>
  <si>
    <t>warped_planks</t>
  </si>
  <si>
    <t>warped_pressure_plate</t>
  </si>
  <si>
    <t>warped_roots</t>
  </si>
  <si>
    <t>warped_sign</t>
  </si>
  <si>
    <t>warped_slab</t>
  </si>
  <si>
    <t>warped_stairs</t>
  </si>
  <si>
    <t>warped_stem</t>
  </si>
  <si>
    <t>warped_trapdoor</t>
  </si>
  <si>
    <t>warped_wall_sign</t>
  </si>
  <si>
    <t>warped_wart_block</t>
  </si>
  <si>
    <t>warpedbutton</t>
  </si>
  <si>
    <t>warpeddoor</t>
  </si>
  <si>
    <t>warpedfence</t>
  </si>
  <si>
    <t>warpedfencegate</t>
  </si>
  <si>
    <t>warpedfungus</t>
  </si>
  <si>
    <t>warpedfungusonastick</t>
  </si>
  <si>
    <t>warpedhyphae</t>
  </si>
  <si>
    <t>warpednylium</t>
  </si>
  <si>
    <t>warpedplanks</t>
  </si>
  <si>
    <t>warpedpressureplate</t>
  </si>
  <si>
    <t>warpedroots</t>
  </si>
  <si>
    <t>warpedsign</t>
  </si>
  <si>
    <t>warpedslab</t>
  </si>
  <si>
    <t>warpedstairs</t>
  </si>
  <si>
    <t>warpedstem</t>
  </si>
  <si>
    <t>warpedtrapdoor</t>
  </si>
  <si>
    <t>warpedwallsign</t>
  </si>
  <si>
    <t>warpedwartblock</t>
  </si>
  <si>
    <t>water</t>
  </si>
  <si>
    <t>water_bottle</t>
  </si>
  <si>
    <t>water_bucket</t>
  </si>
  <si>
    <t>water_cauldron</t>
  </si>
  <si>
    <t>waterbottle</t>
  </si>
  <si>
    <t>waterbucket</t>
  </si>
  <si>
    <t>watercauldron</t>
  </si>
  <si>
    <t>waterlily</t>
  </si>
  <si>
    <t>waxed_copper_block</t>
  </si>
  <si>
    <t>waxed_cut_copper</t>
  </si>
  <si>
    <t>waxed_cut_copper_slab</t>
  </si>
  <si>
    <t>waxed_cut_copper_stairs</t>
  </si>
  <si>
    <t>waxed_exposed_copper</t>
  </si>
  <si>
    <t>waxed_exposed_cut_copper</t>
  </si>
  <si>
    <t>waxed_exposed_cut_copper_slab</t>
  </si>
  <si>
    <t>waxed_exposed_cut_copper_stairs</t>
  </si>
  <si>
    <t>waxed_oxidized_copper</t>
  </si>
  <si>
    <t>waxed_oxidized_cut_copper</t>
  </si>
  <si>
    <t>waxed_oxidized_cut_copper_slab</t>
  </si>
  <si>
    <t>waxed_oxidized_cut_copper_stairs</t>
  </si>
  <si>
    <t>waxed_weathered_copper</t>
  </si>
  <si>
    <t>waxed_weathered_cut_copper</t>
  </si>
  <si>
    <t>waxed_weathered_cut_copper_slab</t>
  </si>
  <si>
    <t>waxed_weathered_cut_copper_stairs</t>
  </si>
  <si>
    <t>waxedcopperblock</t>
  </si>
  <si>
    <t>waxedcutcopper</t>
  </si>
  <si>
    <t>waxedcutcopperslab</t>
  </si>
  <si>
    <t>waxedcutcopperstairs</t>
  </si>
  <si>
    <t>waxedexposedcopper</t>
  </si>
  <si>
    <t>waxedexposedcutcopper</t>
  </si>
  <si>
    <t>waxedexposedcutcopperslab</t>
  </si>
  <si>
    <t>waxedexposedcutcopperstairs</t>
  </si>
  <si>
    <t>waxedoxidizedcopper</t>
  </si>
  <si>
    <t>waxedoxidizedcutcopper</t>
  </si>
  <si>
    <t>waxedoxidizedcutcopperslab</t>
  </si>
  <si>
    <t>waxedoxidizedcutcopperstairs</t>
  </si>
  <si>
    <t>waxedweatheredcopper</t>
  </si>
  <si>
    <t>waxedweatheredcutcopper</t>
  </si>
  <si>
    <t>waxedweatheredcutcopperslab</t>
  </si>
  <si>
    <t>waxedweatheredcutcopperstairs</t>
  </si>
  <si>
    <t>weathered_copper</t>
  </si>
  <si>
    <t>weathered_cut_copper</t>
  </si>
  <si>
    <t>weathered_cut_copper_slab</t>
  </si>
  <si>
    <t>weathered_cut_copper_stairs</t>
  </si>
  <si>
    <t>weatheredcopper</t>
  </si>
  <si>
    <t>weatheredcutcopper</t>
  </si>
  <si>
    <t>weatheredcutcopperslab</t>
  </si>
  <si>
    <t>weatheredcutcopperstairs</t>
  </si>
  <si>
    <t>web</t>
  </si>
  <si>
    <t>weeping_vines</t>
  </si>
  <si>
    <t>weeping_vines_plant</t>
  </si>
  <si>
    <t>weepingvines</t>
  </si>
  <si>
    <t>wet_sponge</t>
  </si>
  <si>
    <t>wetsponge</t>
  </si>
  <si>
    <t>wheat</t>
  </si>
  <si>
    <t>wheat_seeds</t>
  </si>
  <si>
    <t>wheatseeds</t>
  </si>
  <si>
    <t>white_banner</t>
  </si>
  <si>
    <t>white_bed</t>
  </si>
  <si>
    <t>white_candle</t>
  </si>
  <si>
    <t>white_candle_cake</t>
  </si>
  <si>
    <t>white_carpet</t>
  </si>
  <si>
    <t>white_concrete</t>
  </si>
  <si>
    <t>white_concrete_powder</t>
  </si>
  <si>
    <t>white_dye</t>
  </si>
  <si>
    <t>white_glazed_terracotta</t>
  </si>
  <si>
    <t>white_shulker_box</t>
  </si>
  <si>
    <t>white_stained_glass</t>
  </si>
  <si>
    <t>white_stained_glass_pane</t>
  </si>
  <si>
    <t>white_terracotta</t>
  </si>
  <si>
    <t>white_tulip</t>
  </si>
  <si>
    <t>white_wall_banner</t>
  </si>
  <si>
    <t>white_wool</t>
  </si>
  <si>
    <t>whitebanner</t>
  </si>
  <si>
    <t>whitebed</t>
  </si>
  <si>
    <t>whitecandle</t>
  </si>
  <si>
    <t>whitecandlecake</t>
  </si>
  <si>
    <t>whitecarpet</t>
  </si>
  <si>
    <t>whiteconcrete</t>
  </si>
  <si>
    <t>whiteconcretepowder</t>
  </si>
  <si>
    <t>whitedye</t>
  </si>
  <si>
    <t>whiteglazedterracotta</t>
  </si>
  <si>
    <t>whiteshulkerbox</t>
  </si>
  <si>
    <t>whitestainedglass</t>
  </si>
  <si>
    <t>whitestainedglasspane</t>
  </si>
  <si>
    <t>whiteterracotta</t>
  </si>
  <si>
    <t>whitetulip</t>
  </si>
  <si>
    <t>whitewallbanner</t>
  </si>
  <si>
    <t>whitewool</t>
  </si>
  <si>
    <t>witch_spawn_egg</t>
  </si>
  <si>
    <t>witchspawnegg</t>
  </si>
  <si>
    <t>wither_rose</t>
  </si>
  <si>
    <t>wither_skeleton_skull</t>
  </si>
  <si>
    <t>wither_skeleton_spawn_egg</t>
  </si>
  <si>
    <t>wither_skeleton_wall_skull</t>
  </si>
  <si>
    <t>witherrose</t>
  </si>
  <si>
    <t>witherskeletonskull</t>
  </si>
  <si>
    <t>witherskeletonspawnegg</t>
  </si>
  <si>
    <t>witherskeletonwallskull</t>
  </si>
  <si>
    <t>wolf_spawn_egg</t>
  </si>
  <si>
    <t>wolfspawnegg</t>
  </si>
  <si>
    <t>wooden_axe</t>
  </si>
  <si>
    <t>wooden_hoe</t>
  </si>
  <si>
    <t>wooden_pickaxe</t>
  </si>
  <si>
    <t>wooden_shovel</t>
  </si>
  <si>
    <t>wooden_sword</t>
  </si>
  <si>
    <t>woodenaxe</t>
  </si>
  <si>
    <t>woodenhoe</t>
  </si>
  <si>
    <t>woodenpickaxe</t>
  </si>
  <si>
    <t>woodenshovel</t>
  </si>
  <si>
    <t>woodensword</t>
  </si>
  <si>
    <t>writable_book</t>
  </si>
  <si>
    <t>writablebook</t>
  </si>
  <si>
    <t>written_book</t>
  </si>
  <si>
    <t>writtenbook</t>
  </si>
  <si>
    <t>yellow_banner</t>
  </si>
  <si>
    <t>yellow_bed</t>
  </si>
  <si>
    <t>yellow_candle</t>
  </si>
  <si>
    <t>yellow_candle_cake</t>
  </si>
  <si>
    <t>yellow_carpet</t>
  </si>
  <si>
    <t>yellow_concrete</t>
  </si>
  <si>
    <t>yellow_concrete_powder</t>
  </si>
  <si>
    <t>yellow_dye</t>
  </si>
  <si>
    <t>yellow_flower</t>
  </si>
  <si>
    <t>yellow_glazed_terracotta</t>
  </si>
  <si>
    <t>yellow_shulker_box</t>
  </si>
  <si>
    <t>yellow_stained_glass</t>
  </si>
  <si>
    <t>yellow_stained_glass_pane</t>
  </si>
  <si>
    <t>yellow_terracotta</t>
  </si>
  <si>
    <t>yellow_wall_banner</t>
  </si>
  <si>
    <t>yellow_wool</t>
  </si>
  <si>
    <t>yellowbanner</t>
  </si>
  <si>
    <t>yellowbed</t>
  </si>
  <si>
    <t>yellowcandle</t>
  </si>
  <si>
    <t>yellowcandlecake</t>
  </si>
  <si>
    <t>yellowcarpet</t>
  </si>
  <si>
    <t>yellowconcrete</t>
  </si>
  <si>
    <t>yellowconcretepowder</t>
  </si>
  <si>
    <t>yellowdye</t>
  </si>
  <si>
    <t>yellowflower</t>
  </si>
  <si>
    <t>yellowglazedterracotta</t>
  </si>
  <si>
    <t>yellowshulkerbox</t>
  </si>
  <si>
    <t>yellowstainedglass</t>
  </si>
  <si>
    <t>yellowstainedglasspane</t>
  </si>
  <si>
    <t>yellowterracotta</t>
  </si>
  <si>
    <t>yellowwallbanner</t>
  </si>
  <si>
    <t>yellowwool</t>
  </si>
  <si>
    <t>zoglin_spawn_egg</t>
  </si>
  <si>
    <t>zoglinspawnegg</t>
  </si>
  <si>
    <t>zombie_head</t>
  </si>
  <si>
    <t>zombie_horse_spawn_egg</t>
  </si>
  <si>
    <t>zombie_pigman_spawn_egg</t>
  </si>
  <si>
    <t>zombie_spawn_egg</t>
  </si>
  <si>
    <t>zombie_villager_spawn_egg</t>
  </si>
  <si>
    <t>zombie_wall_head</t>
  </si>
  <si>
    <t>zombiehead</t>
  </si>
  <si>
    <t>zombiehorsespawnegg</t>
  </si>
  <si>
    <t>zombiepigmanspawnegg</t>
  </si>
  <si>
    <t>zombiespawnegg</t>
  </si>
  <si>
    <t>zombievillagerspawnegg</t>
  </si>
  <si>
    <t>zombiewallhead</t>
  </si>
  <si>
    <t>zombified_piglin_spawn_egg</t>
  </si>
  <si>
    <t>zombifiedpiglinspawnegg</t>
  </si>
  <si>
    <t>name</t>
  </si>
  <si>
    <t>value</t>
  </si>
  <si>
    <t>tulip_orange</t>
  </si>
  <si>
    <t>tulip_pink</t>
  </si>
  <si>
    <t>tulip_red</t>
  </si>
  <si>
    <t>tulip_white</t>
  </si>
  <si>
    <t>beetroots</t>
  </si>
  <si>
    <t>birchwallsign</t>
  </si>
  <si>
    <t>carrots</t>
  </si>
  <si>
    <t>cavevines</t>
  </si>
  <si>
    <t>cavevinesplant</t>
  </si>
  <si>
    <t>horsespawnegg</t>
  </si>
  <si>
    <t>huskspawnegg</t>
  </si>
  <si>
    <t>kelpplant</t>
  </si>
  <si>
    <t>movingpiston</t>
  </si>
  <si>
    <t>potatoes</t>
  </si>
  <si>
    <t>record13</t>
  </si>
  <si>
    <t>recordblocks</t>
  </si>
  <si>
    <t>recordcat</t>
  </si>
  <si>
    <t>recordchirp</t>
  </si>
  <si>
    <t>recordfar</t>
  </si>
  <si>
    <t>recordmall</t>
  </si>
  <si>
    <t>recordmellohi</t>
  </si>
  <si>
    <t>recordstal</t>
  </si>
  <si>
    <t>recordstrad</t>
  </si>
  <si>
    <t>recordwait</t>
  </si>
  <si>
    <t>recordward</t>
  </si>
  <si>
    <t>redstonewire</t>
  </si>
  <si>
    <t>soullanterns</t>
  </si>
  <si>
    <t>twistingvinesplant</t>
  </si>
  <si>
    <t>weepingvinesplant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</si>
</sst>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Ubuntu Mono"/>
    </font>
    <font>
      <sz val="10"/>
      <color theme="1"/>
      <name val="Arial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2" fillId="0" borderId="0" xfId="0" applyFont="1" applyAlignment="1"/>
    <xf numFmtId="2" fontId="2" fillId="0" borderId="0" xfId="0" applyNumberFormat="1" applyFont="1" applyAlignment="1"/>
    <xf numFmtId="0" fontId="3" fillId="0" borderId="0" xfId="0" applyFont="1" applyAlignment="1">
      <alignment wrapText="1"/>
    </xf>
    <xf numFmtId="4" fontId="3" fillId="0" borderId="0" xfId="0" applyNumberFormat="1" applyFont="1" applyAlignment="1">
      <alignment wrapText="1"/>
    </xf>
    <xf numFmtId="0" fontId="3" fillId="0" borderId="0" xfId="0" applyFont="1" applyAlignment="1"/>
    <xf numFmtId="4" fontId="3" fillId="0" borderId="0" xfId="0" applyNumberFormat="1" applyFont="1" applyAlignment="1"/>
    <xf numFmtId="0" fontId="4" fillId="0" borderId="0" xfId="0" applyFont="1" applyAlignment="1">
      <alignment wrapText="1"/>
    </xf>
    <xf numFmtId="4" fontId="4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2336">
  <autoFilter ref="A1:A2336" xr:uid="{00000000-0009-0000-0100-000001000000}"/>
  <tableColumns count="1">
    <tableColumn id="1" xr3:uid="{00000000-0010-0000-0000-000001000000}" name="acacia_boat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36"/>
  <sheetViews>
    <sheetView tabSelected="1" topLeftCell="A4" workbookViewId="0"/>
  </sheetViews>
  <sheetFormatPr defaultColWidth="12.5703125" defaultRowHeight="15" customHeight="1" x14ac:dyDescent="0.2"/>
  <cols>
    <col min="1" max="1" width="39.85546875" customWidth="1"/>
    <col min="2" max="6" width="11.42578125" customWidth="1"/>
    <col min="7" max="26" width="8.5703125" customWidth="1"/>
  </cols>
  <sheetData>
    <row r="1" spans="1:2" ht="12.75" customHeight="1" x14ac:dyDescent="0.2">
      <c r="A1" s="1" t="s">
        <v>0</v>
      </c>
      <c r="B1" s="1">
        <v>17.5</v>
      </c>
    </row>
    <row r="2" spans="1:2" ht="12.75" customHeight="1" x14ac:dyDescent="0.2">
      <c r="A2" s="1" t="s">
        <v>1</v>
      </c>
      <c r="B2" s="1">
        <v>3.5</v>
      </c>
    </row>
    <row r="3" spans="1:2" ht="12.75" customHeight="1" x14ac:dyDescent="0.2">
      <c r="A3" s="1" t="s">
        <v>2</v>
      </c>
      <c r="B3" s="1">
        <v>21</v>
      </c>
    </row>
    <row r="4" spans="1:2" ht="12.75" customHeight="1" x14ac:dyDescent="0.2">
      <c r="A4" s="1" t="s">
        <v>3</v>
      </c>
      <c r="B4" s="1">
        <v>40.67</v>
      </c>
    </row>
    <row r="5" spans="1:2" ht="12.75" customHeight="1" x14ac:dyDescent="0.2">
      <c r="A5" s="1" t="s">
        <v>4</v>
      </c>
      <c r="B5" s="1">
        <v>60.33</v>
      </c>
    </row>
    <row r="6" spans="1:2" ht="12.75" customHeight="1" x14ac:dyDescent="0.2">
      <c r="A6" s="1" t="s">
        <v>5</v>
      </c>
      <c r="B6" s="1">
        <v>3</v>
      </c>
    </row>
    <row r="7" spans="1:2" ht="12.75" customHeight="1" x14ac:dyDescent="0.2">
      <c r="A7" s="1" t="s">
        <v>6</v>
      </c>
      <c r="B7" s="1">
        <v>14</v>
      </c>
    </row>
    <row r="8" spans="1:2" ht="12.75" customHeight="1" x14ac:dyDescent="0.2">
      <c r="A8" s="1" t="s">
        <v>7</v>
      </c>
      <c r="B8" s="1">
        <v>3.5</v>
      </c>
    </row>
    <row r="9" spans="1:2" ht="12.75" customHeight="1" x14ac:dyDescent="0.2">
      <c r="A9" s="1" t="s">
        <v>8</v>
      </c>
      <c r="B9" s="1">
        <v>7</v>
      </c>
    </row>
    <row r="10" spans="1:2" ht="12.75" customHeight="1" x14ac:dyDescent="0.2">
      <c r="A10" s="1" t="s">
        <v>9</v>
      </c>
      <c r="B10" s="1">
        <v>42</v>
      </c>
    </row>
    <row r="11" spans="1:2" ht="12.75" customHeight="1" x14ac:dyDescent="0.2">
      <c r="A11" s="1" t="s">
        <v>10</v>
      </c>
      <c r="B11" s="1">
        <v>34.33</v>
      </c>
    </row>
    <row r="12" spans="1:2" ht="12.75" customHeight="1" x14ac:dyDescent="0.2">
      <c r="A12" s="1" t="s">
        <v>11</v>
      </c>
      <c r="B12" s="1">
        <v>1.75</v>
      </c>
    </row>
    <row r="13" spans="1:2" ht="12.75" customHeight="1" x14ac:dyDescent="0.2">
      <c r="A13" s="1" t="s">
        <v>12</v>
      </c>
      <c r="B13" s="1">
        <v>5.25</v>
      </c>
    </row>
    <row r="14" spans="1:2" ht="12.75" customHeight="1" x14ac:dyDescent="0.2">
      <c r="A14" s="1" t="s">
        <v>13</v>
      </c>
      <c r="B14" s="1">
        <v>10.5</v>
      </c>
    </row>
    <row r="15" spans="1:2" ht="12.75" customHeight="1" x14ac:dyDescent="0.2">
      <c r="A15" s="1" t="s">
        <v>14</v>
      </c>
      <c r="B15" s="1">
        <v>34.33</v>
      </c>
    </row>
    <row r="16" spans="1:2" ht="12.75" customHeight="1" x14ac:dyDescent="0.2">
      <c r="A16" s="1" t="s">
        <v>15</v>
      </c>
      <c r="B16" s="1">
        <v>18.670000000000002</v>
      </c>
    </row>
    <row r="17" spans="1:2" ht="12.75" customHeight="1" x14ac:dyDescent="0.2">
      <c r="A17" s="1" t="s">
        <v>16</v>
      </c>
      <c r="B17" s="1">
        <v>17.5</v>
      </c>
    </row>
    <row r="18" spans="1:2" ht="12.75" customHeight="1" x14ac:dyDescent="0.2">
      <c r="A18" s="1" t="s">
        <v>17</v>
      </c>
      <c r="B18" s="1">
        <v>3.5</v>
      </c>
    </row>
    <row r="19" spans="1:2" ht="12.75" customHeight="1" x14ac:dyDescent="0.2">
      <c r="A19" s="1" t="s">
        <v>18</v>
      </c>
      <c r="B19" s="1">
        <v>21</v>
      </c>
    </row>
    <row r="20" spans="1:2" ht="12.75" customHeight="1" x14ac:dyDescent="0.2">
      <c r="A20" s="1" t="s">
        <v>19</v>
      </c>
      <c r="B20" s="1">
        <v>40.67</v>
      </c>
    </row>
    <row r="21" spans="1:2" ht="12.75" customHeight="1" x14ac:dyDescent="0.2">
      <c r="A21" s="1" t="s">
        <v>20</v>
      </c>
      <c r="B21" s="1">
        <v>60.33</v>
      </c>
    </row>
    <row r="22" spans="1:2" ht="12.75" customHeight="1" x14ac:dyDescent="0.2">
      <c r="A22" s="1" t="s">
        <v>21</v>
      </c>
      <c r="B22" s="1">
        <v>3</v>
      </c>
    </row>
    <row r="23" spans="1:2" ht="12.75" customHeight="1" x14ac:dyDescent="0.2">
      <c r="A23" s="1" t="s">
        <v>22</v>
      </c>
      <c r="B23" s="1">
        <v>14</v>
      </c>
    </row>
    <row r="24" spans="1:2" ht="12.75" customHeight="1" x14ac:dyDescent="0.2">
      <c r="A24" s="1" t="s">
        <v>23</v>
      </c>
      <c r="B24" s="1">
        <v>3.5</v>
      </c>
    </row>
    <row r="25" spans="1:2" ht="12.75" customHeight="1" x14ac:dyDescent="0.2">
      <c r="A25" s="1" t="s">
        <v>24</v>
      </c>
      <c r="B25" s="1">
        <v>7</v>
      </c>
    </row>
    <row r="26" spans="1:2" ht="12.75" customHeight="1" x14ac:dyDescent="0.2">
      <c r="A26" s="1" t="s">
        <v>25</v>
      </c>
      <c r="B26" s="1">
        <v>42</v>
      </c>
    </row>
    <row r="27" spans="1:2" ht="12.75" customHeight="1" x14ac:dyDescent="0.2">
      <c r="A27" s="1" t="s">
        <v>26</v>
      </c>
      <c r="B27" s="1">
        <v>34.33</v>
      </c>
    </row>
    <row r="28" spans="1:2" ht="12.75" customHeight="1" x14ac:dyDescent="0.2">
      <c r="A28" s="1" t="s">
        <v>27</v>
      </c>
      <c r="B28" s="1">
        <v>1.75</v>
      </c>
    </row>
    <row r="29" spans="1:2" ht="12.75" customHeight="1" x14ac:dyDescent="0.2">
      <c r="A29" s="1" t="s">
        <v>28</v>
      </c>
      <c r="B29" s="1">
        <v>5.25</v>
      </c>
    </row>
    <row r="30" spans="1:2" ht="12.75" customHeight="1" x14ac:dyDescent="0.2">
      <c r="A30" s="1" t="s">
        <v>29</v>
      </c>
      <c r="B30" s="1">
        <v>10.5</v>
      </c>
    </row>
    <row r="31" spans="1:2" ht="12.75" customHeight="1" x14ac:dyDescent="0.2">
      <c r="A31" s="1" t="s">
        <v>30</v>
      </c>
      <c r="B31" s="1">
        <v>34.33</v>
      </c>
    </row>
    <row r="32" spans="1:2" ht="12.75" customHeight="1" x14ac:dyDescent="0.2">
      <c r="A32" s="1" t="s">
        <v>31</v>
      </c>
      <c r="B32" s="1">
        <v>18.670000000000002</v>
      </c>
    </row>
    <row r="33" spans="1:2" ht="12.75" customHeight="1" x14ac:dyDescent="0.2">
      <c r="A33" s="1" t="s">
        <v>32</v>
      </c>
      <c r="B33" s="1">
        <v>915.5</v>
      </c>
    </row>
    <row r="34" spans="1:2" ht="12.75" customHeight="1" x14ac:dyDescent="0.2">
      <c r="A34" s="1" t="s">
        <v>33</v>
      </c>
      <c r="B34" s="1">
        <v>915.5</v>
      </c>
    </row>
    <row r="35" spans="1:2" ht="12.75" customHeight="1" x14ac:dyDescent="0.2">
      <c r="A35" s="1" t="s">
        <v>34</v>
      </c>
      <c r="B35" s="1">
        <v>0</v>
      </c>
    </row>
    <row r="36" spans="1:2" ht="12.75" customHeight="1" x14ac:dyDescent="0.2">
      <c r="A36" s="1" t="s">
        <v>35</v>
      </c>
      <c r="B36" s="1">
        <v>4</v>
      </c>
    </row>
    <row r="37" spans="1:2" ht="12.75" customHeight="1" x14ac:dyDescent="0.2">
      <c r="A37" s="1" t="s">
        <v>36</v>
      </c>
      <c r="B37" s="1">
        <v>102</v>
      </c>
    </row>
    <row r="38" spans="1:2" ht="12.75" customHeight="1" x14ac:dyDescent="0.2">
      <c r="A38" s="1" t="s">
        <v>37</v>
      </c>
      <c r="B38" s="1">
        <v>153</v>
      </c>
    </row>
    <row r="39" spans="1:2" ht="12.75" customHeight="1" x14ac:dyDescent="0.2">
      <c r="A39" s="1" t="s">
        <v>38</v>
      </c>
      <c r="B39" s="1">
        <v>34</v>
      </c>
    </row>
    <row r="40" spans="1:2" ht="12.75" customHeight="1" x14ac:dyDescent="0.2">
      <c r="A40" s="1" t="s">
        <v>39</v>
      </c>
      <c r="B40" s="1">
        <v>102</v>
      </c>
    </row>
    <row r="41" spans="1:2" ht="12.75" customHeight="1" x14ac:dyDescent="0.2">
      <c r="A41" s="1" t="s">
        <v>40</v>
      </c>
      <c r="B41" s="1">
        <v>153</v>
      </c>
    </row>
    <row r="42" spans="1:2" ht="12.75" customHeight="1" x14ac:dyDescent="0.2">
      <c r="A42" s="1" t="s">
        <v>41</v>
      </c>
      <c r="B42" s="1">
        <v>34</v>
      </c>
    </row>
    <row r="43" spans="1:2" ht="12.75" customHeight="1" x14ac:dyDescent="0.2">
      <c r="A43" s="1" t="s">
        <v>42</v>
      </c>
      <c r="B43" s="1">
        <v>68</v>
      </c>
    </row>
    <row r="44" spans="1:2" ht="12.75" customHeight="1" x14ac:dyDescent="0.2">
      <c r="A44" s="1" t="s">
        <v>43</v>
      </c>
      <c r="B44" s="1">
        <v>68</v>
      </c>
    </row>
    <row r="45" spans="1:2" ht="12.75" customHeight="1" x14ac:dyDescent="0.2">
      <c r="A45" s="1" t="s">
        <v>44</v>
      </c>
      <c r="B45" s="1">
        <v>17.75</v>
      </c>
    </row>
    <row r="46" spans="1:2" ht="12.75" customHeight="1" x14ac:dyDescent="0.2">
      <c r="A46" s="1" t="s">
        <v>45</v>
      </c>
      <c r="B46" s="1">
        <v>8.8800000000000008</v>
      </c>
    </row>
    <row r="47" spans="1:2" ht="12.75" customHeight="1" x14ac:dyDescent="0.2">
      <c r="A47" s="1" t="s">
        <v>46</v>
      </c>
      <c r="B47" s="1">
        <v>26.63</v>
      </c>
    </row>
    <row r="48" spans="1:2" ht="12.75" customHeight="1" x14ac:dyDescent="0.2">
      <c r="A48" s="1" t="s">
        <v>47</v>
      </c>
      <c r="B48" s="1">
        <v>17.75</v>
      </c>
    </row>
    <row r="49" spans="1:2" ht="12.75" customHeight="1" x14ac:dyDescent="0.2">
      <c r="A49" s="1" t="s">
        <v>48</v>
      </c>
      <c r="B49" s="1">
        <v>8.8800000000000008</v>
      </c>
    </row>
    <row r="50" spans="1:2" ht="12.75" customHeight="1" x14ac:dyDescent="0.2">
      <c r="A50" s="1" t="s">
        <v>49</v>
      </c>
      <c r="B50" s="1">
        <v>26.63</v>
      </c>
    </row>
    <row r="51" spans="1:2" ht="12.75" customHeight="1" x14ac:dyDescent="0.2">
      <c r="A51" s="1" t="s">
        <v>50</v>
      </c>
      <c r="B51" s="1">
        <v>17.75</v>
      </c>
    </row>
    <row r="52" spans="1:2" ht="12.75" customHeight="1" x14ac:dyDescent="0.2">
      <c r="A52" s="1" t="s">
        <v>51</v>
      </c>
      <c r="B52" s="1">
        <v>315.75</v>
      </c>
    </row>
    <row r="53" spans="1:2" ht="12.75" customHeight="1" x14ac:dyDescent="0.2">
      <c r="A53" s="1" t="s">
        <v>52</v>
      </c>
      <c r="B53" s="1">
        <v>16</v>
      </c>
    </row>
    <row r="54" spans="1:2" ht="12.75" customHeight="1" x14ac:dyDescent="0.2">
      <c r="A54" s="1" t="s">
        <v>53</v>
      </c>
      <c r="B54" s="1">
        <v>38.520000000000003</v>
      </c>
    </row>
    <row r="55" spans="1:2" ht="12.75" customHeight="1" x14ac:dyDescent="0.2">
      <c r="A55" s="1" t="s">
        <v>54</v>
      </c>
      <c r="B55" s="1">
        <v>38.520000000000003</v>
      </c>
    </row>
    <row r="56" spans="1:2" ht="12.75" customHeight="1" x14ac:dyDescent="0.2">
      <c r="A56" s="1" t="s">
        <v>55</v>
      </c>
      <c r="B56" s="1">
        <v>1.25</v>
      </c>
    </row>
    <row r="57" spans="1:2" ht="12.75" customHeight="1" x14ac:dyDescent="0.2">
      <c r="A57" s="1" t="s">
        <v>56</v>
      </c>
      <c r="B57" s="1">
        <v>1</v>
      </c>
    </row>
    <row r="58" spans="1:2" ht="12.75" customHeight="1" x14ac:dyDescent="0.2">
      <c r="A58" s="1" t="s">
        <v>57</v>
      </c>
      <c r="B58" s="1">
        <v>1.5</v>
      </c>
    </row>
    <row r="59" spans="1:2" ht="12.75" customHeight="1" x14ac:dyDescent="0.2">
      <c r="A59" s="1" t="s">
        <v>58</v>
      </c>
      <c r="B59" s="1">
        <v>1</v>
      </c>
    </row>
    <row r="60" spans="1:2" ht="12.75" customHeight="1" x14ac:dyDescent="0.2">
      <c r="A60" s="1" t="s">
        <v>59</v>
      </c>
      <c r="B60" s="1">
        <v>1.5</v>
      </c>
    </row>
    <row r="61" spans="1:2" ht="12.75" customHeight="1" x14ac:dyDescent="0.2">
      <c r="A61" s="1" t="s">
        <v>60</v>
      </c>
      <c r="B61" s="1">
        <v>43</v>
      </c>
    </row>
    <row r="62" spans="1:2" ht="12.75" customHeight="1" x14ac:dyDescent="0.2">
      <c r="A62" s="1" t="s">
        <v>61</v>
      </c>
      <c r="B62" s="1">
        <v>43</v>
      </c>
    </row>
    <row r="63" spans="1:2" ht="12.75" customHeight="1" x14ac:dyDescent="0.2">
      <c r="A63" s="1" t="s">
        <v>62</v>
      </c>
      <c r="B63" s="1">
        <v>78.25</v>
      </c>
    </row>
    <row r="64" spans="1:2" ht="12.75" customHeight="1" x14ac:dyDescent="0.2">
      <c r="A64" s="1" t="s">
        <v>63</v>
      </c>
      <c r="B64" s="1">
        <v>0</v>
      </c>
    </row>
    <row r="65" spans="1:2" ht="12.75" customHeight="1" x14ac:dyDescent="0.2">
      <c r="A65" s="1" t="s">
        <v>64</v>
      </c>
      <c r="B65" s="1">
        <v>78.25</v>
      </c>
    </row>
    <row r="66" spans="1:2" ht="12.75" customHeight="1" x14ac:dyDescent="0.2">
      <c r="A66" s="1" t="s">
        <v>65</v>
      </c>
      <c r="B66" s="1">
        <v>0</v>
      </c>
    </row>
    <row r="67" spans="1:2" ht="12.75" customHeight="1" x14ac:dyDescent="0.2">
      <c r="A67" s="1" t="s">
        <v>66</v>
      </c>
      <c r="B67" s="1">
        <v>48</v>
      </c>
    </row>
    <row r="68" spans="1:2" ht="12.75" customHeight="1" x14ac:dyDescent="0.2">
      <c r="A68" s="1" t="s">
        <v>67</v>
      </c>
      <c r="B68" s="1">
        <v>3</v>
      </c>
    </row>
    <row r="69" spans="1:2" ht="12.75" customHeight="1" x14ac:dyDescent="0.2">
      <c r="A69" s="1" t="s">
        <v>68</v>
      </c>
      <c r="B69" s="1">
        <v>3</v>
      </c>
    </row>
    <row r="70" spans="1:2" ht="12.75" customHeight="1" x14ac:dyDescent="0.2">
      <c r="A70" s="1" t="s">
        <v>69</v>
      </c>
      <c r="B70" s="1">
        <v>4</v>
      </c>
    </row>
    <row r="71" spans="1:2" ht="12.75" customHeight="1" x14ac:dyDescent="0.2">
      <c r="A71" s="1" t="s">
        <v>70</v>
      </c>
      <c r="B71" s="1">
        <v>4</v>
      </c>
    </row>
    <row r="72" spans="1:2" ht="12.75" customHeight="1" x14ac:dyDescent="0.2">
      <c r="A72" s="1" t="s">
        <v>71</v>
      </c>
      <c r="B72" s="1">
        <v>4</v>
      </c>
    </row>
    <row r="73" spans="1:2" ht="12.75" customHeight="1" x14ac:dyDescent="0.2">
      <c r="A73" s="1" t="s">
        <v>72</v>
      </c>
      <c r="B73" s="1">
        <v>4</v>
      </c>
    </row>
    <row r="74" spans="1:2" ht="12.75" customHeight="1" x14ac:dyDescent="0.2">
      <c r="A74" s="1" t="s">
        <v>73</v>
      </c>
      <c r="B74" s="1">
        <v>3.75</v>
      </c>
    </row>
    <row r="75" spans="1:2" ht="12.75" customHeight="1" x14ac:dyDescent="0.2">
      <c r="A75" s="1" t="s">
        <v>74</v>
      </c>
      <c r="B75" s="1">
        <v>5</v>
      </c>
    </row>
    <row r="76" spans="1:2" ht="12.75" customHeight="1" x14ac:dyDescent="0.2">
      <c r="A76" s="1" t="s">
        <v>75</v>
      </c>
      <c r="B76" s="1">
        <v>5</v>
      </c>
    </row>
    <row r="77" spans="1:2" ht="12.75" customHeight="1" x14ac:dyDescent="0.2">
      <c r="A77" s="1" t="s">
        <v>76</v>
      </c>
      <c r="B77" s="1">
        <v>25</v>
      </c>
    </row>
    <row r="78" spans="1:2" ht="12.75" customHeight="1" x14ac:dyDescent="0.2">
      <c r="A78" s="1" t="s">
        <v>77</v>
      </c>
      <c r="B78" s="1">
        <v>22</v>
      </c>
    </row>
    <row r="79" spans="1:2" ht="12.75" customHeight="1" x14ac:dyDescent="0.2">
      <c r="A79" s="1" t="s">
        <v>78</v>
      </c>
      <c r="B79" s="1">
        <v>0</v>
      </c>
    </row>
    <row r="80" spans="1:2" ht="12.75" customHeight="1" x14ac:dyDescent="0.2">
      <c r="A80" s="1" t="s">
        <v>79</v>
      </c>
      <c r="B80" s="1">
        <v>7.5</v>
      </c>
    </row>
    <row r="81" spans="1:2" ht="12.75" customHeight="1" x14ac:dyDescent="0.2">
      <c r="A81" s="1" t="s">
        <v>80</v>
      </c>
      <c r="B81" s="1">
        <v>0</v>
      </c>
    </row>
    <row r="82" spans="1:2" ht="12.75" customHeight="1" x14ac:dyDescent="0.2">
      <c r="A82" s="1" t="s">
        <v>81</v>
      </c>
      <c r="B82" s="1">
        <v>0</v>
      </c>
    </row>
    <row r="83" spans="1:2" ht="12.75" customHeight="1" x14ac:dyDescent="0.2">
      <c r="A83" s="1" t="s">
        <v>82</v>
      </c>
      <c r="B83" s="1">
        <v>129.25</v>
      </c>
    </row>
    <row r="84" spans="1:2" ht="12.75" customHeight="1" x14ac:dyDescent="0.2">
      <c r="A84" s="1" t="s">
        <v>83</v>
      </c>
      <c r="B84" s="1">
        <v>24</v>
      </c>
    </row>
    <row r="85" spans="1:2" ht="12.75" customHeight="1" x14ac:dyDescent="0.2">
      <c r="A85" s="1" t="s">
        <v>84</v>
      </c>
      <c r="B85" s="1">
        <v>0</v>
      </c>
    </row>
    <row r="86" spans="1:2" ht="12.75" customHeight="1" x14ac:dyDescent="0.2">
      <c r="A86" s="1" t="s">
        <v>85</v>
      </c>
      <c r="B86" s="1">
        <v>60</v>
      </c>
    </row>
    <row r="87" spans="1:2" ht="12.75" customHeight="1" x14ac:dyDescent="0.2">
      <c r="A87" s="1" t="s">
        <v>86</v>
      </c>
      <c r="B87" s="1">
        <v>0</v>
      </c>
    </row>
    <row r="88" spans="1:2" ht="12.75" customHeight="1" x14ac:dyDescent="0.2">
      <c r="A88" s="1" t="s">
        <v>87</v>
      </c>
      <c r="B88" s="1">
        <v>3</v>
      </c>
    </row>
    <row r="89" spans="1:2" ht="12.75" customHeight="1" x14ac:dyDescent="0.2">
      <c r="A89" s="1" t="s">
        <v>88</v>
      </c>
      <c r="B89" s="1">
        <v>86.25</v>
      </c>
    </row>
    <row r="90" spans="1:2" ht="12.75" customHeight="1" x14ac:dyDescent="0.2">
      <c r="A90" s="1" t="s">
        <v>89</v>
      </c>
      <c r="B90" s="1">
        <v>60</v>
      </c>
    </row>
    <row r="91" spans="1:2" ht="12.75" customHeight="1" x14ac:dyDescent="0.2">
      <c r="A91" s="1" t="s">
        <v>90</v>
      </c>
      <c r="B91" s="1">
        <v>0</v>
      </c>
    </row>
    <row r="92" spans="1:2" ht="12.75" customHeight="1" x14ac:dyDescent="0.2">
      <c r="A92" s="1" t="s">
        <v>91</v>
      </c>
      <c r="B92" s="1">
        <v>1</v>
      </c>
    </row>
    <row r="93" spans="1:2" ht="12.75" customHeight="1" x14ac:dyDescent="0.2">
      <c r="A93" s="1" t="s">
        <v>92</v>
      </c>
      <c r="B93" s="1">
        <v>0.4</v>
      </c>
    </row>
    <row r="94" spans="1:2" ht="12.75" customHeight="1" x14ac:dyDescent="0.2">
      <c r="A94" s="1" t="s">
        <v>93</v>
      </c>
      <c r="B94" s="1">
        <v>12</v>
      </c>
    </row>
    <row r="95" spans="1:2" ht="12.75" customHeight="1" x14ac:dyDescent="0.2">
      <c r="A95" s="1" t="s">
        <v>94</v>
      </c>
      <c r="B95" s="1">
        <v>0.4</v>
      </c>
    </row>
    <row r="96" spans="1:2" ht="12.75" customHeight="1" x14ac:dyDescent="0.2">
      <c r="A96" s="1" t="s">
        <v>95</v>
      </c>
      <c r="B96" s="1">
        <v>12</v>
      </c>
    </row>
    <row r="97" spans="1:2" ht="12.75" customHeight="1" x14ac:dyDescent="0.2">
      <c r="A97" s="1" t="s">
        <v>96</v>
      </c>
      <c r="B97" s="1">
        <v>595</v>
      </c>
    </row>
    <row r="98" spans="1:2" ht="12.75" customHeight="1" x14ac:dyDescent="0.2">
      <c r="A98" s="1" t="s">
        <v>97</v>
      </c>
      <c r="B98" s="1">
        <v>32</v>
      </c>
    </row>
    <row r="99" spans="1:2" ht="12.75" customHeight="1" x14ac:dyDescent="0.2">
      <c r="A99" s="1" t="s">
        <v>98</v>
      </c>
      <c r="B99" s="1">
        <v>0</v>
      </c>
    </row>
    <row r="100" spans="1:2" ht="12.75" customHeight="1" x14ac:dyDescent="0.2">
      <c r="A100" s="1" t="s">
        <v>99</v>
      </c>
      <c r="B100" s="1">
        <v>32</v>
      </c>
    </row>
    <row r="101" spans="1:2" ht="12.75" customHeight="1" x14ac:dyDescent="0.2">
      <c r="A101" s="1" t="s">
        <v>100</v>
      </c>
      <c r="B101" s="1">
        <v>0</v>
      </c>
    </row>
    <row r="102" spans="1:2" ht="12.75" customHeight="1" x14ac:dyDescent="0.2">
      <c r="A102" s="1" t="s">
        <v>101</v>
      </c>
      <c r="B102" s="1">
        <v>12.5</v>
      </c>
    </row>
    <row r="103" spans="1:2" ht="12.75" customHeight="1" x14ac:dyDescent="0.2">
      <c r="A103" s="1" t="s">
        <v>102</v>
      </c>
      <c r="B103" s="1">
        <v>2.5</v>
      </c>
    </row>
    <row r="104" spans="1:2" ht="12.75" customHeight="1" x14ac:dyDescent="0.2">
      <c r="A104" s="1" t="s">
        <v>103</v>
      </c>
      <c r="B104" s="1">
        <v>15</v>
      </c>
    </row>
    <row r="105" spans="1:2" ht="12.75" customHeight="1" x14ac:dyDescent="0.2">
      <c r="A105" s="1" t="s">
        <v>104</v>
      </c>
      <c r="B105" s="1">
        <v>25</v>
      </c>
    </row>
    <row r="106" spans="1:2" ht="12.75" customHeight="1" x14ac:dyDescent="0.2">
      <c r="A106" s="1" t="s">
        <v>105</v>
      </c>
      <c r="B106" s="1">
        <v>35</v>
      </c>
    </row>
    <row r="107" spans="1:2" ht="12.75" customHeight="1" x14ac:dyDescent="0.2">
      <c r="A107" s="1" t="s">
        <v>106</v>
      </c>
      <c r="B107" s="1">
        <v>3</v>
      </c>
    </row>
    <row r="108" spans="1:2" ht="12.75" customHeight="1" x14ac:dyDescent="0.2">
      <c r="A108" s="1" t="s">
        <v>107</v>
      </c>
      <c r="B108" s="1">
        <v>10</v>
      </c>
    </row>
    <row r="109" spans="1:2" ht="12.75" customHeight="1" x14ac:dyDescent="0.2">
      <c r="A109" s="1" t="s">
        <v>108</v>
      </c>
      <c r="B109" s="1">
        <v>2.5</v>
      </c>
    </row>
    <row r="110" spans="1:2" ht="12.75" customHeight="1" x14ac:dyDescent="0.2">
      <c r="A110" s="1" t="s">
        <v>109</v>
      </c>
      <c r="B110" s="1">
        <v>5</v>
      </c>
    </row>
    <row r="111" spans="1:2" ht="12.75" customHeight="1" x14ac:dyDescent="0.2">
      <c r="A111" s="1" t="s">
        <v>110</v>
      </c>
      <c r="B111" s="1">
        <v>30</v>
      </c>
    </row>
    <row r="112" spans="1:2" ht="12.75" customHeight="1" x14ac:dyDescent="0.2">
      <c r="A112" s="1" t="s">
        <v>111</v>
      </c>
      <c r="B112" s="1">
        <v>22.5</v>
      </c>
    </row>
    <row r="113" spans="1:2" ht="12.75" customHeight="1" x14ac:dyDescent="0.2">
      <c r="A113" s="1" t="s">
        <v>112</v>
      </c>
      <c r="B113" s="1">
        <v>1.25</v>
      </c>
    </row>
    <row r="114" spans="1:2" ht="12.75" customHeight="1" x14ac:dyDescent="0.2">
      <c r="A114" s="1" t="s">
        <v>113</v>
      </c>
      <c r="B114" s="1">
        <v>3.75</v>
      </c>
    </row>
    <row r="115" spans="1:2" ht="12.75" customHeight="1" x14ac:dyDescent="0.2">
      <c r="A115" s="1" t="s">
        <v>114</v>
      </c>
      <c r="B115" s="1">
        <v>7.5</v>
      </c>
    </row>
    <row r="116" spans="1:2" ht="12.75" customHeight="1" x14ac:dyDescent="0.2">
      <c r="A116" s="1" t="s">
        <v>115</v>
      </c>
      <c r="B116" s="1">
        <v>13.33</v>
      </c>
    </row>
    <row r="117" spans="1:2" ht="12.75" customHeight="1" x14ac:dyDescent="0.2">
      <c r="A117" s="1" t="s">
        <v>116</v>
      </c>
      <c r="B117" s="1">
        <v>12.5</v>
      </c>
    </row>
    <row r="118" spans="1:2" ht="12.75" customHeight="1" x14ac:dyDescent="0.2">
      <c r="A118" s="1" t="s">
        <v>117</v>
      </c>
      <c r="B118" s="1">
        <v>2.5</v>
      </c>
    </row>
    <row r="119" spans="1:2" ht="12.75" customHeight="1" x14ac:dyDescent="0.2">
      <c r="A119" s="1" t="s">
        <v>118</v>
      </c>
      <c r="B119" s="1">
        <v>15</v>
      </c>
    </row>
    <row r="120" spans="1:2" ht="12.75" customHeight="1" x14ac:dyDescent="0.2">
      <c r="A120" s="1" t="s">
        <v>119</v>
      </c>
      <c r="B120" s="1">
        <v>25</v>
      </c>
    </row>
    <row r="121" spans="1:2" ht="12.75" customHeight="1" x14ac:dyDescent="0.2">
      <c r="A121" s="1" t="s">
        <v>120</v>
      </c>
      <c r="B121" s="1">
        <v>35</v>
      </c>
    </row>
    <row r="122" spans="1:2" ht="12.75" customHeight="1" x14ac:dyDescent="0.2">
      <c r="A122" s="1" t="s">
        <v>121</v>
      </c>
      <c r="B122" s="1">
        <v>3</v>
      </c>
    </row>
    <row r="123" spans="1:2" ht="12.75" customHeight="1" x14ac:dyDescent="0.2">
      <c r="A123" s="1" t="s">
        <v>122</v>
      </c>
      <c r="B123" s="1">
        <v>10</v>
      </c>
    </row>
    <row r="124" spans="1:2" ht="12.75" customHeight="1" x14ac:dyDescent="0.2">
      <c r="A124" s="1" t="s">
        <v>123</v>
      </c>
      <c r="B124" s="1">
        <v>2.5</v>
      </c>
    </row>
    <row r="125" spans="1:2" ht="12.75" customHeight="1" x14ac:dyDescent="0.2">
      <c r="A125" s="1" t="s">
        <v>124</v>
      </c>
      <c r="B125" s="1">
        <v>5</v>
      </c>
    </row>
    <row r="126" spans="1:2" ht="12.75" customHeight="1" x14ac:dyDescent="0.2">
      <c r="A126" s="1" t="s">
        <v>125</v>
      </c>
      <c r="B126" s="1">
        <v>30</v>
      </c>
    </row>
    <row r="127" spans="1:2" ht="12.75" customHeight="1" x14ac:dyDescent="0.2">
      <c r="A127" s="1" t="s">
        <v>126</v>
      </c>
      <c r="B127" s="1">
        <v>22.5</v>
      </c>
    </row>
    <row r="128" spans="1:2" ht="12.75" customHeight="1" x14ac:dyDescent="0.2">
      <c r="A128" s="1" t="s">
        <v>127</v>
      </c>
      <c r="B128" s="1">
        <v>1.25</v>
      </c>
    </row>
    <row r="129" spans="1:2" ht="12.75" customHeight="1" x14ac:dyDescent="0.2">
      <c r="A129" s="1" t="s">
        <v>128</v>
      </c>
      <c r="B129" s="1">
        <v>3.75</v>
      </c>
    </row>
    <row r="130" spans="1:2" ht="12.75" customHeight="1" x14ac:dyDescent="0.2">
      <c r="A130" s="1" t="s">
        <v>129</v>
      </c>
      <c r="B130" s="1">
        <v>7.5</v>
      </c>
    </row>
    <row r="131" spans="1:2" ht="12.75" customHeight="1" x14ac:dyDescent="0.2">
      <c r="A131" s="1" t="s">
        <v>130</v>
      </c>
      <c r="B131" s="1">
        <v>13.33</v>
      </c>
    </row>
    <row r="132" spans="1:2" ht="12.75" customHeight="1" x14ac:dyDescent="0.2">
      <c r="A132" s="1" t="s">
        <v>131</v>
      </c>
      <c r="B132" s="1">
        <v>28</v>
      </c>
    </row>
    <row r="133" spans="1:2" ht="12.75" customHeight="1" x14ac:dyDescent="0.2">
      <c r="A133" s="1" t="s">
        <v>132</v>
      </c>
      <c r="B133" s="1">
        <v>27</v>
      </c>
    </row>
    <row r="134" spans="1:2" ht="12.75" customHeight="1" x14ac:dyDescent="0.2">
      <c r="A134" s="1" t="s">
        <v>133</v>
      </c>
      <c r="B134" s="1">
        <v>16.88</v>
      </c>
    </row>
    <row r="135" spans="1:2" ht="12.75" customHeight="1" x14ac:dyDescent="0.2">
      <c r="A135" s="1" t="s">
        <v>134</v>
      </c>
      <c r="B135" s="1">
        <v>56.88</v>
      </c>
    </row>
    <row r="136" spans="1:2" ht="12.75" customHeight="1" x14ac:dyDescent="0.2">
      <c r="A136" s="1" t="s">
        <v>135</v>
      </c>
      <c r="B136" s="1">
        <v>3.33</v>
      </c>
    </row>
    <row r="137" spans="1:2" ht="12.75" customHeight="1" x14ac:dyDescent="0.2">
      <c r="A137" s="1" t="s">
        <v>136</v>
      </c>
      <c r="B137" s="1">
        <v>23</v>
      </c>
    </row>
    <row r="138" spans="1:2" ht="12.75" customHeight="1" x14ac:dyDescent="0.2">
      <c r="A138" s="1" t="s">
        <v>137</v>
      </c>
      <c r="B138" s="1">
        <v>23</v>
      </c>
    </row>
    <row r="139" spans="1:2" ht="12.75" customHeight="1" x14ac:dyDescent="0.2">
      <c r="A139" s="1" t="s">
        <v>138</v>
      </c>
      <c r="B139" s="1">
        <v>3</v>
      </c>
    </row>
    <row r="140" spans="1:2" ht="12.75" customHeight="1" x14ac:dyDescent="0.2">
      <c r="A140" s="1" t="s">
        <v>139</v>
      </c>
      <c r="B140" s="1">
        <v>3.75</v>
      </c>
    </row>
    <row r="141" spans="1:2" ht="12.75" customHeight="1" x14ac:dyDescent="0.2">
      <c r="A141" s="1" t="s">
        <v>140</v>
      </c>
      <c r="B141" s="1">
        <v>1107.4000000000001</v>
      </c>
    </row>
    <row r="142" spans="1:2" ht="12.75" customHeight="1" x14ac:dyDescent="0.2">
      <c r="A142" s="1" t="s">
        <v>141</v>
      </c>
      <c r="B142" s="1">
        <v>25.25</v>
      </c>
    </row>
    <row r="143" spans="1:2" ht="12.75" customHeight="1" x14ac:dyDescent="0.2">
      <c r="A143" s="1" t="s">
        <v>142</v>
      </c>
      <c r="B143" s="1">
        <v>9.4700000000000006</v>
      </c>
    </row>
    <row r="144" spans="1:2" ht="12.75" customHeight="1" x14ac:dyDescent="0.2">
      <c r="A144" s="1" t="s">
        <v>143</v>
      </c>
      <c r="B144" s="1">
        <v>24.5</v>
      </c>
    </row>
    <row r="145" spans="1:2" ht="12.75" customHeight="1" x14ac:dyDescent="0.2">
      <c r="A145" s="1" t="s">
        <v>144</v>
      </c>
      <c r="B145" s="1">
        <v>28</v>
      </c>
    </row>
    <row r="146" spans="1:2" ht="12.75" customHeight="1" x14ac:dyDescent="0.2">
      <c r="A146" s="1" t="s">
        <v>145</v>
      </c>
      <c r="B146" s="1">
        <v>5</v>
      </c>
    </row>
    <row r="147" spans="1:2" ht="12.75" customHeight="1" x14ac:dyDescent="0.2">
      <c r="A147" s="1" t="s">
        <v>146</v>
      </c>
      <c r="B147" s="1">
        <v>28</v>
      </c>
    </row>
    <row r="148" spans="1:2" ht="12.75" customHeight="1" x14ac:dyDescent="0.2">
      <c r="A148" s="1" t="s">
        <v>147</v>
      </c>
      <c r="B148" s="1">
        <v>27</v>
      </c>
    </row>
    <row r="149" spans="1:2" ht="12.75" customHeight="1" x14ac:dyDescent="0.2">
      <c r="A149" s="1" t="s">
        <v>148</v>
      </c>
      <c r="B149" s="1">
        <v>16.88</v>
      </c>
    </row>
    <row r="150" spans="1:2" ht="12.75" customHeight="1" x14ac:dyDescent="0.2">
      <c r="A150" s="1" t="s">
        <v>149</v>
      </c>
      <c r="B150" s="1">
        <v>56.88</v>
      </c>
    </row>
    <row r="151" spans="1:2" ht="12.75" customHeight="1" x14ac:dyDescent="0.2">
      <c r="A151" s="1" t="s">
        <v>150</v>
      </c>
      <c r="B151" s="1">
        <v>3.33</v>
      </c>
    </row>
    <row r="152" spans="1:2" ht="12.75" customHeight="1" x14ac:dyDescent="0.2">
      <c r="A152" s="1" t="s">
        <v>151</v>
      </c>
      <c r="B152" s="1">
        <v>23</v>
      </c>
    </row>
    <row r="153" spans="1:2" ht="12.75" customHeight="1" x14ac:dyDescent="0.2">
      <c r="A153" s="1" t="s">
        <v>152</v>
      </c>
      <c r="B153" s="1">
        <v>23</v>
      </c>
    </row>
    <row r="154" spans="1:2" ht="12.75" customHeight="1" x14ac:dyDescent="0.2">
      <c r="A154" s="1" t="s">
        <v>153</v>
      </c>
      <c r="B154" s="1">
        <v>3</v>
      </c>
    </row>
    <row r="155" spans="1:2" ht="12.75" customHeight="1" x14ac:dyDescent="0.2">
      <c r="A155" s="1" t="s">
        <v>154</v>
      </c>
      <c r="B155" s="1">
        <v>3.75</v>
      </c>
    </row>
    <row r="156" spans="1:2" ht="12.75" customHeight="1" x14ac:dyDescent="0.2">
      <c r="A156" s="1" t="s">
        <v>155</v>
      </c>
      <c r="B156" s="1">
        <v>1107.4000000000001</v>
      </c>
    </row>
    <row r="157" spans="1:2" ht="12.75" customHeight="1" x14ac:dyDescent="0.2">
      <c r="A157" s="1" t="s">
        <v>156</v>
      </c>
      <c r="B157" s="1">
        <v>25.25</v>
      </c>
    </row>
    <row r="158" spans="1:2" ht="12.75" customHeight="1" x14ac:dyDescent="0.2">
      <c r="A158" s="1" t="s">
        <v>157</v>
      </c>
      <c r="B158" s="1">
        <v>9.4700000000000006</v>
      </c>
    </row>
    <row r="159" spans="1:2" ht="12.75" customHeight="1" x14ac:dyDescent="0.2">
      <c r="A159" s="1" t="s">
        <v>158</v>
      </c>
      <c r="B159" s="1">
        <v>24.5</v>
      </c>
    </row>
    <row r="160" spans="1:2" ht="12.75" customHeight="1" x14ac:dyDescent="0.2">
      <c r="A160" s="1" t="s">
        <v>159</v>
      </c>
      <c r="B160" s="1">
        <v>12.25</v>
      </c>
    </row>
    <row r="161" spans="1:2" ht="12.75" customHeight="1" x14ac:dyDescent="0.2">
      <c r="A161" s="1" t="s">
        <v>160</v>
      </c>
      <c r="B161" s="1">
        <v>36.75</v>
      </c>
    </row>
    <row r="162" spans="1:2" ht="12.75" customHeight="1" x14ac:dyDescent="0.2">
      <c r="A162" s="1" t="s">
        <v>161</v>
      </c>
      <c r="B162" s="1">
        <v>24.5</v>
      </c>
    </row>
    <row r="163" spans="1:2" ht="12.75" customHeight="1" x14ac:dyDescent="0.2">
      <c r="A163" s="1" t="s">
        <v>162</v>
      </c>
      <c r="B163" s="1">
        <v>12.25</v>
      </c>
    </row>
    <row r="164" spans="1:2" ht="12.75" customHeight="1" x14ac:dyDescent="0.2">
      <c r="A164" s="1" t="s">
        <v>163</v>
      </c>
      <c r="B164" s="1">
        <v>36.75</v>
      </c>
    </row>
    <row r="165" spans="1:2" ht="12.75" customHeight="1" x14ac:dyDescent="0.2">
      <c r="A165" s="1" t="s">
        <v>164</v>
      </c>
      <c r="B165" s="1">
        <v>24.5</v>
      </c>
    </row>
    <row r="166" spans="1:2" ht="12.75" customHeight="1" x14ac:dyDescent="0.2">
      <c r="A166" s="1" t="s">
        <v>165</v>
      </c>
      <c r="B166" s="1">
        <v>1.5</v>
      </c>
    </row>
    <row r="167" spans="1:2" ht="12.75" customHeight="1" x14ac:dyDescent="0.2">
      <c r="A167" s="1" t="s">
        <v>166</v>
      </c>
      <c r="B167" s="1">
        <v>28</v>
      </c>
    </row>
    <row r="168" spans="1:2" ht="12.75" customHeight="1" x14ac:dyDescent="0.2">
      <c r="A168" s="1" t="s">
        <v>167</v>
      </c>
      <c r="B168" s="1">
        <v>5</v>
      </c>
    </row>
    <row r="169" spans="1:2" ht="12.75" customHeight="1" x14ac:dyDescent="0.2">
      <c r="A169" s="1" t="s">
        <v>168</v>
      </c>
      <c r="B169" s="1">
        <v>246.31</v>
      </c>
    </row>
    <row r="170" spans="1:2" ht="12.75" customHeight="1" x14ac:dyDescent="0.2">
      <c r="A170" s="1" t="s">
        <v>169</v>
      </c>
      <c r="B170" s="1">
        <v>246.31</v>
      </c>
    </row>
    <row r="171" spans="1:2" ht="12.75" customHeight="1" x14ac:dyDescent="0.2">
      <c r="A171" s="1" t="s">
        <v>170</v>
      </c>
      <c r="B171" s="1">
        <v>12.5</v>
      </c>
    </row>
    <row r="172" spans="1:2" ht="12.75" customHeight="1" x14ac:dyDescent="0.2">
      <c r="A172" s="1" t="s">
        <v>171</v>
      </c>
      <c r="B172" s="1">
        <v>25</v>
      </c>
    </row>
    <row r="173" spans="1:2" ht="12.75" customHeight="1" x14ac:dyDescent="0.2">
      <c r="A173" s="1" t="s">
        <v>172</v>
      </c>
      <c r="B173" s="1">
        <v>0</v>
      </c>
    </row>
    <row r="174" spans="1:2" ht="12.75" customHeight="1" x14ac:dyDescent="0.2">
      <c r="A174" s="1" t="s">
        <v>173</v>
      </c>
      <c r="B174" s="1">
        <v>12.5</v>
      </c>
    </row>
    <row r="175" spans="1:2" ht="12.75" customHeight="1" x14ac:dyDescent="0.2">
      <c r="A175" s="1" t="s">
        <v>174</v>
      </c>
      <c r="B175" s="1">
        <v>25</v>
      </c>
    </row>
    <row r="176" spans="1:2" ht="12.75" customHeight="1" x14ac:dyDescent="0.2">
      <c r="A176" s="1" t="s">
        <v>175</v>
      </c>
      <c r="B176" s="1">
        <v>0</v>
      </c>
    </row>
    <row r="177" spans="1:2" ht="12.75" customHeight="1" x14ac:dyDescent="0.2">
      <c r="A177" s="1" t="s">
        <v>176</v>
      </c>
      <c r="B177" s="1">
        <v>29</v>
      </c>
    </row>
    <row r="178" spans="1:2" ht="12.75" customHeight="1" x14ac:dyDescent="0.2">
      <c r="A178" s="1" t="s">
        <v>177</v>
      </c>
      <c r="B178" s="1">
        <v>28</v>
      </c>
    </row>
    <row r="179" spans="1:2" ht="12.75" customHeight="1" x14ac:dyDescent="0.2">
      <c r="A179" s="1" t="s">
        <v>178</v>
      </c>
      <c r="B179" s="1">
        <v>17.88</v>
      </c>
    </row>
    <row r="180" spans="1:2" ht="12.75" customHeight="1" x14ac:dyDescent="0.2">
      <c r="A180" s="1" t="s">
        <v>179</v>
      </c>
      <c r="B180" s="1">
        <v>57.88</v>
      </c>
    </row>
    <row r="181" spans="1:2" ht="12.75" customHeight="1" x14ac:dyDescent="0.2">
      <c r="A181" s="1" t="s">
        <v>180</v>
      </c>
      <c r="B181" s="1">
        <v>3.33</v>
      </c>
    </row>
    <row r="182" spans="1:2" ht="12.75" customHeight="1" x14ac:dyDescent="0.2">
      <c r="A182" s="1" t="s">
        <v>181</v>
      </c>
      <c r="B182" s="1">
        <v>24</v>
      </c>
    </row>
    <row r="183" spans="1:2" ht="12.75" customHeight="1" x14ac:dyDescent="0.2">
      <c r="A183" s="1" t="s">
        <v>182</v>
      </c>
      <c r="B183" s="1">
        <v>24</v>
      </c>
    </row>
    <row r="184" spans="1:2" ht="12.75" customHeight="1" x14ac:dyDescent="0.2">
      <c r="A184" s="1" t="s">
        <v>183</v>
      </c>
      <c r="B184" s="1">
        <v>4</v>
      </c>
    </row>
    <row r="185" spans="1:2" ht="12.75" customHeight="1" x14ac:dyDescent="0.2">
      <c r="A185" s="1" t="s">
        <v>184</v>
      </c>
      <c r="B185" s="1">
        <v>2.25</v>
      </c>
    </row>
    <row r="186" spans="1:2" ht="12.75" customHeight="1" x14ac:dyDescent="0.2">
      <c r="A186" s="1" t="s">
        <v>185</v>
      </c>
      <c r="B186" s="1">
        <v>50</v>
      </c>
    </row>
    <row r="187" spans="1:2" ht="12.75" customHeight="1" x14ac:dyDescent="0.2">
      <c r="A187" s="1" t="s">
        <v>186</v>
      </c>
      <c r="B187" s="1">
        <v>5</v>
      </c>
    </row>
    <row r="188" spans="1:2" ht="12.75" customHeight="1" x14ac:dyDescent="0.2">
      <c r="A188" s="1" t="s">
        <v>187</v>
      </c>
      <c r="B188" s="1">
        <v>1107.4000000000001</v>
      </c>
    </row>
    <row r="189" spans="1:2" ht="12.75" customHeight="1" x14ac:dyDescent="0.2">
      <c r="A189" s="1" t="s">
        <v>188</v>
      </c>
      <c r="B189" s="1">
        <v>25.25</v>
      </c>
    </row>
    <row r="190" spans="1:2" ht="12.75" customHeight="1" x14ac:dyDescent="0.2">
      <c r="A190" s="1" t="s">
        <v>189</v>
      </c>
      <c r="B190" s="1">
        <v>9.4700000000000006</v>
      </c>
    </row>
    <row r="191" spans="1:2" ht="12.75" customHeight="1" x14ac:dyDescent="0.2">
      <c r="A191" s="1" t="s">
        <v>190</v>
      </c>
      <c r="B191" s="1">
        <v>1.5</v>
      </c>
    </row>
    <row r="192" spans="1:2" ht="12.75" customHeight="1" x14ac:dyDescent="0.2">
      <c r="A192" s="1" t="s">
        <v>191</v>
      </c>
      <c r="B192" s="1">
        <v>29</v>
      </c>
    </row>
    <row r="193" spans="1:2" ht="12.75" customHeight="1" x14ac:dyDescent="0.2">
      <c r="A193" s="1" t="s">
        <v>192</v>
      </c>
      <c r="B193" s="1">
        <v>5</v>
      </c>
    </row>
    <row r="194" spans="1:2" ht="12.75" customHeight="1" x14ac:dyDescent="0.2">
      <c r="A194" s="1" t="s">
        <v>193</v>
      </c>
      <c r="B194" s="1">
        <v>29</v>
      </c>
    </row>
    <row r="195" spans="1:2" ht="12.75" customHeight="1" x14ac:dyDescent="0.2">
      <c r="A195" s="1" t="s">
        <v>194</v>
      </c>
      <c r="B195" s="1">
        <v>28</v>
      </c>
    </row>
    <row r="196" spans="1:2" ht="12.75" customHeight="1" x14ac:dyDescent="0.2">
      <c r="A196" s="1" t="s">
        <v>195</v>
      </c>
      <c r="B196" s="1">
        <v>17.88</v>
      </c>
    </row>
    <row r="197" spans="1:2" ht="12.75" customHeight="1" x14ac:dyDescent="0.2">
      <c r="A197" s="1" t="s">
        <v>196</v>
      </c>
      <c r="B197" s="1">
        <v>57.88</v>
      </c>
    </row>
    <row r="198" spans="1:2" ht="12.75" customHeight="1" x14ac:dyDescent="0.2">
      <c r="A198" s="1" t="s">
        <v>197</v>
      </c>
      <c r="B198" s="1">
        <v>3.33</v>
      </c>
    </row>
    <row r="199" spans="1:2" ht="12.75" customHeight="1" x14ac:dyDescent="0.2">
      <c r="A199" s="1" t="s">
        <v>198</v>
      </c>
      <c r="B199" s="1">
        <v>24</v>
      </c>
    </row>
    <row r="200" spans="1:2" ht="12.75" customHeight="1" x14ac:dyDescent="0.2">
      <c r="A200" s="1" t="s">
        <v>199</v>
      </c>
      <c r="B200" s="1">
        <v>24</v>
      </c>
    </row>
    <row r="201" spans="1:2" ht="12.75" customHeight="1" x14ac:dyDescent="0.2">
      <c r="A201" s="1" t="s">
        <v>200</v>
      </c>
      <c r="B201" s="1">
        <v>4</v>
      </c>
    </row>
    <row r="202" spans="1:2" ht="12.75" customHeight="1" x14ac:dyDescent="0.2">
      <c r="A202" s="1" t="s">
        <v>201</v>
      </c>
      <c r="B202" s="1">
        <v>2.25</v>
      </c>
    </row>
    <row r="203" spans="1:2" ht="12.75" customHeight="1" x14ac:dyDescent="0.2">
      <c r="A203" s="1" t="s">
        <v>202</v>
      </c>
      <c r="B203" s="1">
        <v>50</v>
      </c>
    </row>
    <row r="204" spans="1:2" ht="12.75" customHeight="1" x14ac:dyDescent="0.2">
      <c r="A204" s="1" t="s">
        <v>203</v>
      </c>
      <c r="B204" s="1">
        <v>5</v>
      </c>
    </row>
    <row r="205" spans="1:2" ht="12.75" customHeight="1" x14ac:dyDescent="0.2">
      <c r="A205" s="1" t="s">
        <v>204</v>
      </c>
      <c r="B205" s="1">
        <v>1107.4000000000001</v>
      </c>
    </row>
    <row r="206" spans="1:2" ht="12.75" customHeight="1" x14ac:dyDescent="0.2">
      <c r="A206" s="1" t="s">
        <v>205</v>
      </c>
      <c r="B206" s="1">
        <v>25.25</v>
      </c>
    </row>
    <row r="207" spans="1:2" ht="12.75" customHeight="1" x14ac:dyDescent="0.2">
      <c r="A207" s="1" t="s">
        <v>206</v>
      </c>
      <c r="B207" s="1">
        <v>9.4700000000000006</v>
      </c>
    </row>
    <row r="208" spans="1:2" ht="12.75" customHeight="1" x14ac:dyDescent="0.2">
      <c r="A208" s="1" t="s">
        <v>207</v>
      </c>
      <c r="B208" s="1">
        <v>1.5</v>
      </c>
    </row>
    <row r="209" spans="1:2" ht="12.75" customHeight="1" x14ac:dyDescent="0.2">
      <c r="A209" s="1" t="s">
        <v>208</v>
      </c>
      <c r="B209" s="1">
        <v>29</v>
      </c>
    </row>
    <row r="210" spans="1:2" ht="12.75" customHeight="1" x14ac:dyDescent="0.2">
      <c r="A210" s="1" t="s">
        <v>209</v>
      </c>
      <c r="B210" s="1">
        <v>5</v>
      </c>
    </row>
    <row r="211" spans="1:2" ht="12.75" customHeight="1" x14ac:dyDescent="0.2">
      <c r="A211" s="1" t="s">
        <v>210</v>
      </c>
      <c r="B211" s="1">
        <v>4</v>
      </c>
    </row>
    <row r="212" spans="1:2" ht="12.75" customHeight="1" x14ac:dyDescent="0.2">
      <c r="A212" s="1" t="s">
        <v>211</v>
      </c>
      <c r="B212" s="1">
        <v>6</v>
      </c>
    </row>
    <row r="213" spans="1:2" ht="12.75" customHeight="1" x14ac:dyDescent="0.2">
      <c r="A213" s="1" t="s">
        <v>212</v>
      </c>
      <c r="B213" s="1">
        <v>54</v>
      </c>
    </row>
    <row r="214" spans="1:2" ht="12.75" customHeight="1" x14ac:dyDescent="0.2">
      <c r="A214" s="1" t="s">
        <v>213</v>
      </c>
      <c r="B214" s="1">
        <v>2</v>
      </c>
    </row>
    <row r="215" spans="1:2" ht="12.75" customHeight="1" x14ac:dyDescent="0.2">
      <c r="A215" s="1" t="s">
        <v>214</v>
      </c>
      <c r="B215" s="1">
        <v>54</v>
      </c>
    </row>
    <row r="216" spans="1:2" ht="12.75" customHeight="1" x14ac:dyDescent="0.2">
      <c r="A216" s="1" t="s">
        <v>215</v>
      </c>
      <c r="B216" s="1">
        <v>2</v>
      </c>
    </row>
    <row r="217" spans="1:2" ht="12.75" customHeight="1" x14ac:dyDescent="0.2">
      <c r="A217" s="1" t="s">
        <v>216</v>
      </c>
      <c r="B217" s="1">
        <v>10</v>
      </c>
    </row>
    <row r="218" spans="1:2" ht="12.75" customHeight="1" x14ac:dyDescent="0.2">
      <c r="A218" s="1" t="s">
        <v>217</v>
      </c>
      <c r="B218" s="1">
        <v>54</v>
      </c>
    </row>
    <row r="219" spans="1:2" ht="12.75" customHeight="1" x14ac:dyDescent="0.2">
      <c r="A219" s="1" t="s">
        <v>218</v>
      </c>
      <c r="B219" s="1">
        <v>7.5</v>
      </c>
    </row>
    <row r="220" spans="1:2" ht="12.75" customHeight="1" x14ac:dyDescent="0.2">
      <c r="A220" s="1" t="s">
        <v>219</v>
      </c>
      <c r="B220" s="1">
        <v>6</v>
      </c>
    </row>
    <row r="221" spans="1:2" ht="12.75" customHeight="1" x14ac:dyDescent="0.2">
      <c r="A221" s="1" t="s">
        <v>220</v>
      </c>
      <c r="B221" s="1">
        <v>20</v>
      </c>
    </row>
    <row r="222" spans="1:2" ht="12.75" customHeight="1" x14ac:dyDescent="0.2">
      <c r="A222" s="1" t="s">
        <v>221</v>
      </c>
      <c r="B222" s="1">
        <v>30</v>
      </c>
    </row>
    <row r="223" spans="1:2" ht="12.75" customHeight="1" x14ac:dyDescent="0.2">
      <c r="A223" s="1" t="s">
        <v>222</v>
      </c>
      <c r="B223" s="1">
        <v>20</v>
      </c>
    </row>
    <row r="224" spans="1:2" ht="12.75" customHeight="1" x14ac:dyDescent="0.2">
      <c r="A224" s="1" t="s">
        <v>223</v>
      </c>
      <c r="B224" s="1">
        <v>20</v>
      </c>
    </row>
    <row r="225" spans="1:2" ht="12.75" customHeight="1" x14ac:dyDescent="0.2">
      <c r="A225" s="1" t="s">
        <v>224</v>
      </c>
      <c r="B225" s="1">
        <v>20</v>
      </c>
    </row>
    <row r="226" spans="1:2" ht="12.75" customHeight="1" x14ac:dyDescent="0.2">
      <c r="A226" s="1" t="s">
        <v>225</v>
      </c>
      <c r="B226" s="1">
        <v>30</v>
      </c>
    </row>
    <row r="227" spans="1:2" ht="12.75" customHeight="1" x14ac:dyDescent="0.2">
      <c r="A227" s="1" t="s">
        <v>226</v>
      </c>
      <c r="B227" s="1">
        <v>20</v>
      </c>
    </row>
    <row r="228" spans="1:2" ht="12.75" customHeight="1" x14ac:dyDescent="0.2">
      <c r="A228" s="1" t="s">
        <v>227</v>
      </c>
      <c r="B228" s="1">
        <v>20</v>
      </c>
    </row>
    <row r="229" spans="1:2" ht="12.75" customHeight="1" x14ac:dyDescent="0.2">
      <c r="A229" s="1" t="s">
        <v>228</v>
      </c>
      <c r="B229" s="1">
        <v>6</v>
      </c>
    </row>
    <row r="230" spans="1:2" ht="12.75" customHeight="1" x14ac:dyDescent="0.2">
      <c r="A230" s="1" t="s">
        <v>229</v>
      </c>
      <c r="B230" s="1">
        <v>47.5</v>
      </c>
    </row>
    <row r="231" spans="1:2" ht="12.75" customHeight="1" x14ac:dyDescent="0.2">
      <c r="A231" s="1" t="s">
        <v>230</v>
      </c>
      <c r="B231" s="1">
        <v>47.5</v>
      </c>
    </row>
    <row r="232" spans="1:2" ht="12.75" customHeight="1" x14ac:dyDescent="0.2">
      <c r="A232" s="1" t="s">
        <v>231</v>
      </c>
      <c r="B232" s="1">
        <v>7.75</v>
      </c>
    </row>
    <row r="233" spans="1:2" ht="12.75" customHeight="1" x14ac:dyDescent="0.2">
      <c r="A233" s="1" t="s">
        <v>232</v>
      </c>
      <c r="B233" s="1">
        <v>7.75</v>
      </c>
    </row>
    <row r="234" spans="1:2" ht="12.75" customHeight="1" x14ac:dyDescent="0.2">
      <c r="A234" s="1" t="s">
        <v>233</v>
      </c>
      <c r="B234" s="1">
        <v>15.5</v>
      </c>
    </row>
    <row r="235" spans="1:2" ht="12.75" customHeight="1" x14ac:dyDescent="0.2">
      <c r="A235" s="1" t="s">
        <v>234</v>
      </c>
      <c r="B235" s="1">
        <v>46.5</v>
      </c>
    </row>
    <row r="236" spans="1:2" ht="12.75" customHeight="1" x14ac:dyDescent="0.2">
      <c r="A236" s="1" t="s">
        <v>235</v>
      </c>
      <c r="B236" s="1">
        <v>31</v>
      </c>
    </row>
    <row r="237" spans="1:2" ht="12.75" customHeight="1" x14ac:dyDescent="0.2">
      <c r="A237" s="1" t="s">
        <v>236</v>
      </c>
      <c r="B237" s="1">
        <v>7.75</v>
      </c>
    </row>
    <row r="238" spans="1:2" ht="12.75" customHeight="1" x14ac:dyDescent="0.2">
      <c r="A238" s="1" t="s">
        <v>237</v>
      </c>
      <c r="B238" s="1">
        <v>31</v>
      </c>
    </row>
    <row r="239" spans="1:2" ht="12.75" customHeight="1" x14ac:dyDescent="0.2">
      <c r="A239" s="1" t="s">
        <v>238</v>
      </c>
      <c r="B239" s="1">
        <v>15.5</v>
      </c>
    </row>
    <row r="240" spans="1:2" ht="12.75" customHeight="1" x14ac:dyDescent="0.2">
      <c r="A240" s="1" t="s">
        <v>239</v>
      </c>
      <c r="B240" s="1">
        <v>46.5</v>
      </c>
    </row>
    <row r="241" spans="1:2" ht="12.75" customHeight="1" x14ac:dyDescent="0.2">
      <c r="A241" s="1" t="s">
        <v>240</v>
      </c>
      <c r="B241" s="1">
        <v>31</v>
      </c>
    </row>
    <row r="242" spans="1:2" ht="12.75" customHeight="1" x14ac:dyDescent="0.2">
      <c r="A242" s="1" t="s">
        <v>241</v>
      </c>
      <c r="B242" s="1">
        <v>29</v>
      </c>
    </row>
    <row r="243" spans="1:2" ht="12.75" customHeight="1" x14ac:dyDescent="0.2">
      <c r="A243" s="1" t="s">
        <v>242</v>
      </c>
      <c r="B243" s="1">
        <v>28</v>
      </c>
    </row>
    <row r="244" spans="1:2" ht="12.75" customHeight="1" x14ac:dyDescent="0.2">
      <c r="A244" s="1" t="s">
        <v>243</v>
      </c>
      <c r="B244" s="1">
        <v>17.88</v>
      </c>
    </row>
    <row r="245" spans="1:2" ht="12.75" customHeight="1" x14ac:dyDescent="0.2">
      <c r="A245" s="1" t="s">
        <v>244</v>
      </c>
      <c r="B245" s="1">
        <v>57.88</v>
      </c>
    </row>
    <row r="246" spans="1:2" ht="12.75" customHeight="1" x14ac:dyDescent="0.2">
      <c r="A246" s="1" t="s">
        <v>245</v>
      </c>
      <c r="B246" s="1">
        <v>3.33</v>
      </c>
    </row>
    <row r="247" spans="1:2" ht="12.75" customHeight="1" x14ac:dyDescent="0.2">
      <c r="A247" s="1" t="s">
        <v>246</v>
      </c>
      <c r="B247" s="1">
        <v>24</v>
      </c>
    </row>
    <row r="248" spans="1:2" ht="12.75" customHeight="1" x14ac:dyDescent="0.2">
      <c r="A248" s="1" t="s">
        <v>247</v>
      </c>
      <c r="B248" s="1">
        <v>24</v>
      </c>
    </row>
    <row r="249" spans="1:2" ht="12.75" customHeight="1" x14ac:dyDescent="0.2">
      <c r="A249" s="1" t="s">
        <v>248</v>
      </c>
      <c r="B249" s="1">
        <v>4</v>
      </c>
    </row>
    <row r="250" spans="1:2" ht="12.75" customHeight="1" x14ac:dyDescent="0.2">
      <c r="A250" s="1" t="s">
        <v>249</v>
      </c>
      <c r="B250" s="1">
        <v>3.75</v>
      </c>
    </row>
    <row r="251" spans="1:2" ht="12.75" customHeight="1" x14ac:dyDescent="0.2">
      <c r="A251" s="1" t="s">
        <v>250</v>
      </c>
      <c r="B251" s="1">
        <v>4</v>
      </c>
    </row>
    <row r="252" spans="1:2" ht="12.75" customHeight="1" x14ac:dyDescent="0.2">
      <c r="A252" s="1" t="s">
        <v>251</v>
      </c>
      <c r="B252" s="1">
        <v>36</v>
      </c>
    </row>
    <row r="253" spans="1:2" ht="12.75" customHeight="1" x14ac:dyDescent="0.2">
      <c r="A253" s="1" t="s">
        <v>252</v>
      </c>
      <c r="B253" s="1">
        <v>1107.4000000000001</v>
      </c>
    </row>
    <row r="254" spans="1:2" ht="12.75" customHeight="1" x14ac:dyDescent="0.2">
      <c r="A254" s="1" t="s">
        <v>253</v>
      </c>
      <c r="B254" s="1">
        <v>25.25</v>
      </c>
    </row>
    <row r="255" spans="1:2" ht="12.75" customHeight="1" x14ac:dyDescent="0.2">
      <c r="A255" s="1" t="s">
        <v>254</v>
      </c>
      <c r="B255" s="1">
        <v>9.4700000000000006</v>
      </c>
    </row>
    <row r="256" spans="1:2" ht="12.75" customHeight="1" x14ac:dyDescent="0.2">
      <c r="A256" s="1" t="s">
        <v>255</v>
      </c>
      <c r="B256" s="1">
        <v>1.5</v>
      </c>
    </row>
    <row r="257" spans="1:2" ht="12.75" customHeight="1" x14ac:dyDescent="0.2">
      <c r="A257" s="1" t="s">
        <v>256</v>
      </c>
      <c r="B257" s="1">
        <v>29</v>
      </c>
    </row>
    <row r="258" spans="1:2" ht="12.75" customHeight="1" x14ac:dyDescent="0.2">
      <c r="A258" s="1" t="s">
        <v>257</v>
      </c>
      <c r="B258" s="1">
        <v>5</v>
      </c>
    </row>
    <row r="259" spans="1:2" ht="12.75" customHeight="1" x14ac:dyDescent="0.2">
      <c r="A259" s="1" t="s">
        <v>258</v>
      </c>
      <c r="B259" s="1">
        <v>29</v>
      </c>
    </row>
    <row r="260" spans="1:2" ht="12.75" customHeight="1" x14ac:dyDescent="0.2">
      <c r="A260" s="1" t="s">
        <v>259</v>
      </c>
      <c r="B260" s="1">
        <v>28</v>
      </c>
    </row>
    <row r="261" spans="1:2" ht="12.75" customHeight="1" x14ac:dyDescent="0.2">
      <c r="A261" s="1" t="s">
        <v>260</v>
      </c>
      <c r="B261" s="1">
        <v>17.88</v>
      </c>
    </row>
    <row r="262" spans="1:2" ht="12.75" customHeight="1" x14ac:dyDescent="0.2">
      <c r="A262" s="1" t="s">
        <v>261</v>
      </c>
      <c r="B262" s="1">
        <v>57.88</v>
      </c>
    </row>
    <row r="263" spans="1:2" ht="12.75" customHeight="1" x14ac:dyDescent="0.2">
      <c r="A263" s="1" t="s">
        <v>262</v>
      </c>
      <c r="B263" s="1">
        <v>3.33</v>
      </c>
    </row>
    <row r="264" spans="1:2" ht="12.75" customHeight="1" x14ac:dyDescent="0.2">
      <c r="A264" s="1" t="s">
        <v>263</v>
      </c>
      <c r="B264" s="1">
        <v>24</v>
      </c>
    </row>
    <row r="265" spans="1:2" ht="12.75" customHeight="1" x14ac:dyDescent="0.2">
      <c r="A265" s="1" t="s">
        <v>264</v>
      </c>
      <c r="B265" s="1">
        <v>24</v>
      </c>
    </row>
    <row r="266" spans="1:2" ht="12.75" customHeight="1" x14ac:dyDescent="0.2">
      <c r="A266" s="1" t="s">
        <v>265</v>
      </c>
      <c r="B266" s="1">
        <v>4</v>
      </c>
    </row>
    <row r="267" spans="1:2" ht="12.75" customHeight="1" x14ac:dyDescent="0.2">
      <c r="A267" s="1" t="s">
        <v>266</v>
      </c>
      <c r="B267" s="1">
        <v>3.75</v>
      </c>
    </row>
    <row r="268" spans="1:2" ht="12.75" customHeight="1" x14ac:dyDescent="0.2">
      <c r="A268" s="1" t="s">
        <v>267</v>
      </c>
      <c r="B268" s="1">
        <v>4</v>
      </c>
    </row>
    <row r="269" spans="1:2" ht="12.75" customHeight="1" x14ac:dyDescent="0.2">
      <c r="A269" s="1" t="s">
        <v>268</v>
      </c>
      <c r="B269" s="1">
        <v>36</v>
      </c>
    </row>
    <row r="270" spans="1:2" ht="12.75" customHeight="1" x14ac:dyDescent="0.2">
      <c r="A270" s="1" t="s">
        <v>269</v>
      </c>
      <c r="B270" s="1">
        <v>1107.4000000000001</v>
      </c>
    </row>
    <row r="271" spans="1:2" ht="12.75" customHeight="1" x14ac:dyDescent="0.2">
      <c r="A271" s="1" t="s">
        <v>270</v>
      </c>
      <c r="B271" s="1">
        <v>25.25</v>
      </c>
    </row>
    <row r="272" spans="1:2" ht="12.75" customHeight="1" x14ac:dyDescent="0.2">
      <c r="A272" s="1" t="s">
        <v>271</v>
      </c>
      <c r="B272" s="1">
        <v>9.4700000000000006</v>
      </c>
    </row>
    <row r="273" spans="1:2" ht="12.75" customHeight="1" x14ac:dyDescent="0.2">
      <c r="A273" s="1" t="s">
        <v>272</v>
      </c>
      <c r="B273" s="1">
        <v>1.5</v>
      </c>
    </row>
    <row r="274" spans="1:2" ht="12.75" customHeight="1" x14ac:dyDescent="0.2">
      <c r="A274" s="1" t="s">
        <v>273</v>
      </c>
      <c r="B274" s="1">
        <v>29</v>
      </c>
    </row>
    <row r="275" spans="1:2" ht="12.75" customHeight="1" x14ac:dyDescent="0.2">
      <c r="A275" s="1" t="s">
        <v>274</v>
      </c>
      <c r="B275" s="1">
        <v>5</v>
      </c>
    </row>
    <row r="276" spans="1:2" ht="12.75" customHeight="1" x14ac:dyDescent="0.2">
      <c r="A276" s="1" t="s">
        <v>275</v>
      </c>
      <c r="B276" s="1">
        <v>0</v>
      </c>
    </row>
    <row r="277" spans="1:2" ht="12.75" customHeight="1" x14ac:dyDescent="0.2">
      <c r="A277" s="1" t="s">
        <v>276</v>
      </c>
      <c r="B277" s="1">
        <v>20</v>
      </c>
    </row>
    <row r="278" spans="1:2" ht="12.75" customHeight="1" x14ac:dyDescent="0.2">
      <c r="A278" s="1" t="s">
        <v>277</v>
      </c>
      <c r="B278" s="1">
        <v>30</v>
      </c>
    </row>
    <row r="279" spans="1:2" ht="12.75" customHeight="1" x14ac:dyDescent="0.2">
      <c r="A279" s="1" t="s">
        <v>278</v>
      </c>
      <c r="B279" s="1">
        <v>20</v>
      </c>
    </row>
    <row r="280" spans="1:2" ht="12.75" customHeight="1" x14ac:dyDescent="0.2">
      <c r="A280" s="1" t="s">
        <v>279</v>
      </c>
      <c r="B280" s="1">
        <v>20</v>
      </c>
    </row>
    <row r="281" spans="1:2" ht="12.75" customHeight="1" x14ac:dyDescent="0.2">
      <c r="A281" s="1" t="s">
        <v>280</v>
      </c>
      <c r="B281" s="1">
        <v>0</v>
      </c>
    </row>
    <row r="282" spans="1:2" ht="12.75" customHeight="1" x14ac:dyDescent="0.2">
      <c r="A282" s="1" t="s">
        <v>281</v>
      </c>
      <c r="B282" s="1">
        <v>20</v>
      </c>
    </row>
    <row r="283" spans="1:2" ht="12.75" customHeight="1" x14ac:dyDescent="0.2">
      <c r="A283" s="1" t="s">
        <v>282</v>
      </c>
      <c r="B283" s="1">
        <v>30</v>
      </c>
    </row>
    <row r="284" spans="1:2" ht="12.75" customHeight="1" x14ac:dyDescent="0.2">
      <c r="A284" s="1" t="s">
        <v>283</v>
      </c>
      <c r="B284" s="1">
        <v>20</v>
      </c>
    </row>
    <row r="285" spans="1:2" ht="12.75" customHeight="1" x14ac:dyDescent="0.2">
      <c r="A285" s="1" t="s">
        <v>284</v>
      </c>
      <c r="B285" s="1">
        <v>20</v>
      </c>
    </row>
    <row r="286" spans="1:2" ht="12.75" customHeight="1" x14ac:dyDescent="0.2">
      <c r="A286" s="1" t="s">
        <v>285</v>
      </c>
      <c r="B286" s="1">
        <v>53.25</v>
      </c>
    </row>
    <row r="287" spans="1:2" ht="12.75" customHeight="1" x14ac:dyDescent="0.2">
      <c r="A287" s="1" t="s">
        <v>286</v>
      </c>
      <c r="B287" s="1">
        <v>204</v>
      </c>
    </row>
    <row r="288" spans="1:2" ht="12.75" customHeight="1" x14ac:dyDescent="0.2">
      <c r="A288" s="1" t="s">
        <v>287</v>
      </c>
      <c r="B288" s="1">
        <v>204</v>
      </c>
    </row>
    <row r="289" spans="1:2" ht="12.75" customHeight="1" x14ac:dyDescent="0.2">
      <c r="A289" s="1" t="s">
        <v>288</v>
      </c>
      <c r="B289" s="1">
        <v>123</v>
      </c>
    </row>
    <row r="290" spans="1:2" ht="12.75" customHeight="1" x14ac:dyDescent="0.2">
      <c r="A290" s="1" t="s">
        <v>289</v>
      </c>
      <c r="B290" s="1">
        <v>3</v>
      </c>
    </row>
    <row r="291" spans="1:2" ht="12.75" customHeight="1" x14ac:dyDescent="0.2">
      <c r="A291" s="1" t="s">
        <v>290</v>
      </c>
      <c r="B291" s="1">
        <v>40</v>
      </c>
    </row>
    <row r="292" spans="1:2" ht="12.75" customHeight="1" x14ac:dyDescent="0.2">
      <c r="A292" s="1" t="s">
        <v>291</v>
      </c>
      <c r="B292" s="1">
        <v>33.15</v>
      </c>
    </row>
    <row r="293" spans="1:2" ht="12.75" customHeight="1" x14ac:dyDescent="0.2">
      <c r="A293" s="1" t="s">
        <v>292</v>
      </c>
      <c r="B293" s="1">
        <v>37</v>
      </c>
    </row>
    <row r="294" spans="1:2" ht="12.75" customHeight="1" x14ac:dyDescent="0.2">
      <c r="A294" s="1" t="s">
        <v>293</v>
      </c>
      <c r="B294" s="1">
        <v>13.88</v>
      </c>
    </row>
    <row r="295" spans="1:2" ht="12.75" customHeight="1" x14ac:dyDescent="0.2">
      <c r="A295" s="1" t="s">
        <v>294</v>
      </c>
      <c r="B295" s="1">
        <v>53.88</v>
      </c>
    </row>
    <row r="296" spans="1:2" ht="12.75" customHeight="1" x14ac:dyDescent="0.2">
      <c r="A296" s="1" t="s">
        <v>295</v>
      </c>
      <c r="B296" s="1">
        <v>53.88</v>
      </c>
    </row>
    <row r="297" spans="1:2" ht="12.75" customHeight="1" x14ac:dyDescent="0.2">
      <c r="A297" s="1" t="s">
        <v>296</v>
      </c>
      <c r="B297" s="1">
        <v>1</v>
      </c>
    </row>
    <row r="298" spans="1:2" ht="12.75" customHeight="1" x14ac:dyDescent="0.2">
      <c r="A298" s="1" t="s">
        <v>297</v>
      </c>
      <c r="B298" s="1">
        <v>12</v>
      </c>
    </row>
    <row r="299" spans="1:2" ht="12.75" customHeight="1" x14ac:dyDescent="0.2">
      <c r="A299" s="1" t="s">
        <v>298</v>
      </c>
      <c r="B299" s="1">
        <v>12</v>
      </c>
    </row>
    <row r="300" spans="1:2" ht="12.75" customHeight="1" x14ac:dyDescent="0.2">
      <c r="A300" s="1" t="s">
        <v>299</v>
      </c>
      <c r="B300" s="1">
        <v>16</v>
      </c>
    </row>
    <row r="301" spans="1:2" ht="12.75" customHeight="1" x14ac:dyDescent="0.2">
      <c r="A301" s="1" t="s">
        <v>300</v>
      </c>
      <c r="B301" s="1">
        <v>16</v>
      </c>
    </row>
    <row r="302" spans="1:2" ht="12.75" customHeight="1" x14ac:dyDescent="0.2">
      <c r="A302" s="1" t="s">
        <v>301</v>
      </c>
      <c r="B302" s="1">
        <v>7.5</v>
      </c>
    </row>
    <row r="303" spans="1:2" ht="12.75" customHeight="1" x14ac:dyDescent="0.2">
      <c r="A303" s="1" t="s">
        <v>302</v>
      </c>
      <c r="B303" s="1">
        <v>7.5</v>
      </c>
    </row>
    <row r="304" spans="1:2" ht="12.75" customHeight="1" x14ac:dyDescent="0.2">
      <c r="A304" s="1" t="s">
        <v>303</v>
      </c>
      <c r="B304" s="1">
        <v>0</v>
      </c>
    </row>
    <row r="305" spans="1:2" ht="12.75" customHeight="1" x14ac:dyDescent="0.2">
      <c r="A305" s="1" t="s">
        <v>304</v>
      </c>
      <c r="B305" s="1">
        <v>0</v>
      </c>
    </row>
    <row r="306" spans="1:2" ht="12.75" customHeight="1" x14ac:dyDescent="0.2">
      <c r="A306" s="1" t="s">
        <v>305</v>
      </c>
      <c r="B306" s="1">
        <v>124.25</v>
      </c>
    </row>
    <row r="307" spans="1:2" ht="12.75" customHeight="1" x14ac:dyDescent="0.2">
      <c r="A307" s="1" t="s">
        <v>306</v>
      </c>
      <c r="B307" s="1">
        <v>0</v>
      </c>
    </row>
    <row r="308" spans="1:2" ht="12.75" customHeight="1" x14ac:dyDescent="0.2">
      <c r="A308" s="1" t="s">
        <v>307</v>
      </c>
      <c r="B308" s="1">
        <v>0</v>
      </c>
    </row>
    <row r="309" spans="1:2" ht="12.75" customHeight="1" x14ac:dyDescent="0.2">
      <c r="A309" s="1" t="s">
        <v>308</v>
      </c>
      <c r="B309" s="1">
        <v>0</v>
      </c>
    </row>
    <row r="310" spans="1:2" ht="12.75" customHeight="1" x14ac:dyDescent="0.2">
      <c r="A310" s="1" t="s">
        <v>309</v>
      </c>
      <c r="B310" s="1">
        <v>0</v>
      </c>
    </row>
    <row r="311" spans="1:2" ht="12.75" customHeight="1" x14ac:dyDescent="0.2">
      <c r="A311" s="1" t="s">
        <v>310</v>
      </c>
      <c r="B311" s="1">
        <v>21.69</v>
      </c>
    </row>
    <row r="312" spans="1:2" ht="12.75" customHeight="1" x14ac:dyDescent="0.2">
      <c r="A312" s="1" t="s">
        <v>311</v>
      </c>
      <c r="B312" s="1">
        <v>0</v>
      </c>
    </row>
    <row r="313" spans="1:2" ht="12.75" customHeight="1" x14ac:dyDescent="0.2">
      <c r="A313" s="1" t="s">
        <v>312</v>
      </c>
      <c r="B313" s="1">
        <v>0</v>
      </c>
    </row>
    <row r="314" spans="1:2" ht="12.75" customHeight="1" x14ac:dyDescent="0.2">
      <c r="A314" s="1" t="s">
        <v>313</v>
      </c>
      <c r="B314" s="1">
        <v>56.8</v>
      </c>
    </row>
    <row r="315" spans="1:2" ht="12.75" customHeight="1" x14ac:dyDescent="0.2">
      <c r="A315" s="1" t="s">
        <v>314</v>
      </c>
      <c r="B315" s="1">
        <v>113.6</v>
      </c>
    </row>
    <row r="316" spans="1:2" ht="12.75" customHeight="1" x14ac:dyDescent="0.2">
      <c r="A316" s="1" t="s">
        <v>315</v>
      </c>
      <c r="B316" s="1">
        <v>71</v>
      </c>
    </row>
    <row r="317" spans="1:2" ht="12.75" customHeight="1" x14ac:dyDescent="0.2">
      <c r="A317" s="1" t="s">
        <v>316</v>
      </c>
      <c r="B317" s="1">
        <v>99.4</v>
      </c>
    </row>
    <row r="318" spans="1:2" ht="12.75" customHeight="1" x14ac:dyDescent="0.2">
      <c r="A318" s="1" t="s">
        <v>317</v>
      </c>
      <c r="B318" s="1">
        <v>56.8</v>
      </c>
    </row>
    <row r="319" spans="1:2" ht="12.75" customHeight="1" x14ac:dyDescent="0.2">
      <c r="A319" s="1" t="s">
        <v>318</v>
      </c>
      <c r="B319" s="1">
        <v>113.6</v>
      </c>
    </row>
    <row r="320" spans="1:2" ht="12.75" customHeight="1" x14ac:dyDescent="0.2">
      <c r="A320" s="1" t="s">
        <v>319</v>
      </c>
      <c r="B320" s="1">
        <v>71</v>
      </c>
    </row>
    <row r="321" spans="1:2" ht="12.75" customHeight="1" x14ac:dyDescent="0.2">
      <c r="A321" s="1" t="s">
        <v>320</v>
      </c>
      <c r="B321" s="1">
        <v>99.4</v>
      </c>
    </row>
    <row r="322" spans="1:2" ht="12.75" customHeight="1" x14ac:dyDescent="0.2">
      <c r="A322" s="1" t="s">
        <v>321</v>
      </c>
      <c r="B322" s="1">
        <v>16</v>
      </c>
    </row>
    <row r="323" spans="1:2" ht="12.75" customHeight="1" x14ac:dyDescent="0.2">
      <c r="A323" s="1" t="s">
        <v>322</v>
      </c>
      <c r="B323" s="1">
        <v>16</v>
      </c>
    </row>
    <row r="324" spans="1:2" ht="12.75" customHeight="1" x14ac:dyDescent="0.2">
      <c r="A324" s="1" t="s">
        <v>323</v>
      </c>
      <c r="B324" s="1">
        <v>29.25</v>
      </c>
    </row>
    <row r="325" spans="1:2" ht="12.75" customHeight="1" x14ac:dyDescent="0.2">
      <c r="A325" s="1" t="s">
        <v>324</v>
      </c>
      <c r="B325" s="1">
        <v>29.25</v>
      </c>
    </row>
    <row r="326" spans="1:2" ht="12.75" customHeight="1" x14ac:dyDescent="0.2">
      <c r="A326" s="1" t="s">
        <v>325</v>
      </c>
      <c r="B326" s="1">
        <v>4</v>
      </c>
    </row>
    <row r="327" spans="1:2" ht="12.75" customHeight="1" x14ac:dyDescent="0.2">
      <c r="A327" s="1" t="s">
        <v>326</v>
      </c>
      <c r="B327" s="1">
        <v>0</v>
      </c>
    </row>
    <row r="328" spans="1:2" ht="12.75" customHeight="1" x14ac:dyDescent="0.2">
      <c r="A328" s="1" t="s">
        <v>327</v>
      </c>
      <c r="B328" s="1">
        <v>0</v>
      </c>
    </row>
    <row r="329" spans="1:2" ht="12.75" customHeight="1" x14ac:dyDescent="0.2">
      <c r="A329" s="1" t="s">
        <v>328</v>
      </c>
      <c r="B329" s="1">
        <v>210.5</v>
      </c>
    </row>
    <row r="330" spans="1:2" ht="12.75" customHeight="1" x14ac:dyDescent="0.2">
      <c r="A330" s="1" t="s">
        <v>329</v>
      </c>
      <c r="B330" s="1">
        <v>210.5</v>
      </c>
    </row>
    <row r="331" spans="1:2" ht="12.75" customHeight="1" x14ac:dyDescent="0.2">
      <c r="A331" s="1" t="s">
        <v>330</v>
      </c>
      <c r="B331" s="1">
        <v>11.25</v>
      </c>
    </row>
    <row r="332" spans="1:2" ht="12.75" customHeight="1" x14ac:dyDescent="0.2">
      <c r="A332" s="1" t="s">
        <v>331</v>
      </c>
      <c r="B332" s="1">
        <v>4</v>
      </c>
    </row>
    <row r="333" spans="1:2" ht="12.75" customHeight="1" x14ac:dyDescent="0.2">
      <c r="A333" s="1" t="s">
        <v>332</v>
      </c>
      <c r="B333" s="1">
        <v>49</v>
      </c>
    </row>
    <row r="334" spans="1:2" ht="12.75" customHeight="1" x14ac:dyDescent="0.2">
      <c r="A334" s="1" t="s">
        <v>333</v>
      </c>
      <c r="B334" s="1">
        <v>112</v>
      </c>
    </row>
    <row r="335" spans="1:2" ht="12.75" customHeight="1" x14ac:dyDescent="0.2">
      <c r="A335" s="1" t="s">
        <v>334</v>
      </c>
      <c r="B335" s="1">
        <v>36</v>
      </c>
    </row>
    <row r="336" spans="1:2" ht="12.75" customHeight="1" x14ac:dyDescent="0.2">
      <c r="A336" s="1" t="s">
        <v>335</v>
      </c>
      <c r="B336" s="1">
        <v>16</v>
      </c>
    </row>
    <row r="337" spans="1:2" ht="12.75" customHeight="1" x14ac:dyDescent="0.2">
      <c r="A337" s="1" t="s">
        <v>336</v>
      </c>
      <c r="B337" s="1">
        <v>66.290000000000006</v>
      </c>
    </row>
    <row r="338" spans="1:2" ht="12.75" customHeight="1" x14ac:dyDescent="0.2">
      <c r="A338" s="1" t="s">
        <v>337</v>
      </c>
      <c r="B338" s="1">
        <v>11.25</v>
      </c>
    </row>
    <row r="339" spans="1:2" ht="12.75" customHeight="1" x14ac:dyDescent="0.2">
      <c r="A339" s="1" t="s">
        <v>338</v>
      </c>
      <c r="B339" s="1">
        <v>4</v>
      </c>
    </row>
    <row r="340" spans="1:2" ht="12.75" customHeight="1" x14ac:dyDescent="0.2">
      <c r="A340" s="1" t="s">
        <v>339</v>
      </c>
      <c r="B340" s="1">
        <v>49</v>
      </c>
    </row>
    <row r="341" spans="1:2" ht="12.75" customHeight="1" x14ac:dyDescent="0.2">
      <c r="A341" s="1" t="s">
        <v>340</v>
      </c>
      <c r="B341" s="1">
        <v>112</v>
      </c>
    </row>
    <row r="342" spans="1:2" ht="12.75" customHeight="1" x14ac:dyDescent="0.2">
      <c r="A342" s="1" t="s">
        <v>341</v>
      </c>
      <c r="B342" s="1">
        <v>36</v>
      </c>
    </row>
    <row r="343" spans="1:2" ht="12.75" customHeight="1" x14ac:dyDescent="0.2">
      <c r="A343" s="1" t="s">
        <v>342</v>
      </c>
      <c r="B343" s="1">
        <v>16</v>
      </c>
    </row>
    <row r="344" spans="1:2" ht="12.75" customHeight="1" x14ac:dyDescent="0.2">
      <c r="A344" s="1" t="s">
        <v>343</v>
      </c>
      <c r="B344" s="1">
        <v>66.290000000000006</v>
      </c>
    </row>
    <row r="345" spans="1:2" ht="12.75" customHeight="1" x14ac:dyDescent="0.2">
      <c r="A345" s="1" t="s">
        <v>344</v>
      </c>
      <c r="B345" s="1">
        <v>68</v>
      </c>
    </row>
    <row r="346" spans="1:2" ht="12.75" customHeight="1" x14ac:dyDescent="0.2">
      <c r="A346" s="1" t="s">
        <v>345</v>
      </c>
      <c r="B346" s="1">
        <v>32</v>
      </c>
    </row>
    <row r="347" spans="1:2" ht="12.75" customHeight="1" x14ac:dyDescent="0.2">
      <c r="A347" s="1" t="s">
        <v>346</v>
      </c>
      <c r="B347" s="1">
        <v>68</v>
      </c>
    </row>
    <row r="348" spans="1:2" ht="12.75" customHeight="1" x14ac:dyDescent="0.2">
      <c r="A348" s="1" t="s">
        <v>347</v>
      </c>
      <c r="B348" s="1">
        <v>68</v>
      </c>
    </row>
    <row r="349" spans="1:2" ht="12.75" customHeight="1" x14ac:dyDescent="0.2">
      <c r="A349" s="1" t="s">
        <v>348</v>
      </c>
      <c r="B349" s="1">
        <v>32</v>
      </c>
    </row>
    <row r="350" spans="1:2" ht="12.75" customHeight="1" x14ac:dyDescent="0.2">
      <c r="A350" s="1" t="s">
        <v>349</v>
      </c>
      <c r="B350" s="1">
        <v>68</v>
      </c>
    </row>
    <row r="351" spans="1:2" ht="12.75" customHeight="1" x14ac:dyDescent="0.2">
      <c r="A351" s="1" t="s">
        <v>350</v>
      </c>
      <c r="B351" s="1">
        <v>7.5</v>
      </c>
    </row>
    <row r="352" spans="1:2" ht="12.75" customHeight="1" x14ac:dyDescent="0.2">
      <c r="A352" s="1" t="s">
        <v>351</v>
      </c>
      <c r="B352" s="1">
        <v>1.88</v>
      </c>
    </row>
    <row r="353" spans="1:2" ht="12.75" customHeight="1" x14ac:dyDescent="0.2">
      <c r="A353" s="1" t="s">
        <v>352</v>
      </c>
      <c r="B353" s="1">
        <v>1.88</v>
      </c>
    </row>
    <row r="354" spans="1:2" ht="12.75" customHeight="1" x14ac:dyDescent="0.2">
      <c r="A354" s="1" t="s">
        <v>353</v>
      </c>
      <c r="B354" s="1">
        <v>255.17</v>
      </c>
    </row>
    <row r="355" spans="1:2" ht="12.75" customHeight="1" x14ac:dyDescent="0.2">
      <c r="A355" s="1" t="s">
        <v>354</v>
      </c>
      <c r="B355" s="1">
        <v>2</v>
      </c>
    </row>
    <row r="356" spans="1:2" ht="12.75" customHeight="1" x14ac:dyDescent="0.2">
      <c r="A356" s="1" t="s">
        <v>355</v>
      </c>
      <c r="B356" s="1">
        <v>18</v>
      </c>
    </row>
    <row r="357" spans="1:2" ht="12.75" customHeight="1" x14ac:dyDescent="0.2">
      <c r="A357" s="1" t="s">
        <v>356</v>
      </c>
      <c r="B357" s="1">
        <v>6</v>
      </c>
    </row>
    <row r="358" spans="1:2" ht="12.75" customHeight="1" x14ac:dyDescent="0.2">
      <c r="A358" s="1" t="s">
        <v>357</v>
      </c>
      <c r="B358" s="1">
        <v>18</v>
      </c>
    </row>
    <row r="359" spans="1:2" ht="12.75" customHeight="1" x14ac:dyDescent="0.2">
      <c r="A359" s="1" t="s">
        <v>358</v>
      </c>
      <c r="B359" s="1">
        <v>6</v>
      </c>
    </row>
    <row r="360" spans="1:2" ht="12.75" customHeight="1" x14ac:dyDescent="0.2">
      <c r="A360" s="1" t="s">
        <v>359</v>
      </c>
      <c r="B360" s="1">
        <v>1.25</v>
      </c>
    </row>
    <row r="361" spans="1:2" ht="12.75" customHeight="1" x14ac:dyDescent="0.2">
      <c r="A361" s="1" t="s">
        <v>360</v>
      </c>
      <c r="B361" s="1">
        <v>1.25</v>
      </c>
    </row>
    <row r="362" spans="1:2" ht="12.75" customHeight="1" x14ac:dyDescent="0.2">
      <c r="A362" s="1" t="s">
        <v>361</v>
      </c>
      <c r="B362" s="1">
        <v>11.25</v>
      </c>
    </row>
    <row r="363" spans="1:2" ht="12.75" customHeight="1" x14ac:dyDescent="0.2">
      <c r="A363" s="1" t="s">
        <v>362</v>
      </c>
      <c r="B363" s="1">
        <v>5.63</v>
      </c>
    </row>
    <row r="364" spans="1:2" ht="12.75" customHeight="1" x14ac:dyDescent="0.2">
      <c r="A364" s="1" t="s">
        <v>363</v>
      </c>
      <c r="B364" s="1">
        <v>16.88</v>
      </c>
    </row>
    <row r="365" spans="1:2" ht="12.75" customHeight="1" x14ac:dyDescent="0.2">
      <c r="A365" s="1" t="s">
        <v>364</v>
      </c>
      <c r="B365" s="1">
        <v>11.25</v>
      </c>
    </row>
    <row r="366" spans="1:2" ht="12.75" customHeight="1" x14ac:dyDescent="0.2">
      <c r="A366" s="1" t="s">
        <v>365</v>
      </c>
      <c r="B366" s="1">
        <v>11.25</v>
      </c>
    </row>
    <row r="367" spans="1:2" ht="12.75" customHeight="1" x14ac:dyDescent="0.2">
      <c r="A367" s="1" t="s">
        <v>366</v>
      </c>
      <c r="B367" s="1">
        <v>5.63</v>
      </c>
    </row>
    <row r="368" spans="1:2" ht="12.75" customHeight="1" x14ac:dyDescent="0.2">
      <c r="A368" s="1" t="s">
        <v>367</v>
      </c>
      <c r="B368" s="1">
        <v>16.88</v>
      </c>
    </row>
    <row r="369" spans="1:2" ht="12.75" customHeight="1" x14ac:dyDescent="0.2">
      <c r="A369" s="1" t="s">
        <v>368</v>
      </c>
      <c r="B369" s="1">
        <v>11.25</v>
      </c>
    </row>
    <row r="370" spans="1:2" ht="12.75" customHeight="1" x14ac:dyDescent="0.2">
      <c r="A370" s="1" t="s">
        <v>369</v>
      </c>
      <c r="B370" s="1">
        <v>7.5</v>
      </c>
    </row>
    <row r="371" spans="1:2" ht="12.75" customHeight="1" x14ac:dyDescent="0.2">
      <c r="A371" s="1" t="s">
        <v>370</v>
      </c>
      <c r="B371" s="1">
        <v>3.75</v>
      </c>
    </row>
    <row r="372" spans="1:2" ht="12.75" customHeight="1" x14ac:dyDescent="0.2">
      <c r="A372" s="1" t="s">
        <v>371</v>
      </c>
      <c r="B372" s="1">
        <v>11.25</v>
      </c>
    </row>
    <row r="373" spans="1:2" ht="12.75" customHeight="1" x14ac:dyDescent="0.2">
      <c r="A373" s="1" t="s">
        <v>372</v>
      </c>
      <c r="B373" s="1">
        <v>7.5</v>
      </c>
    </row>
    <row r="374" spans="1:2" ht="12.75" customHeight="1" x14ac:dyDescent="0.2">
      <c r="A374" s="1" t="s">
        <v>373</v>
      </c>
      <c r="B374" s="1">
        <v>3.75</v>
      </c>
    </row>
    <row r="375" spans="1:2" ht="12.75" customHeight="1" x14ac:dyDescent="0.2">
      <c r="A375" s="1" t="s">
        <v>374</v>
      </c>
      <c r="B375" s="1">
        <v>11.25</v>
      </c>
    </row>
    <row r="376" spans="1:2" ht="12.75" customHeight="1" x14ac:dyDescent="0.2">
      <c r="A376" s="1" t="s">
        <v>375</v>
      </c>
      <c r="B376" s="1">
        <v>7.5</v>
      </c>
    </row>
    <row r="377" spans="1:2" ht="12.75" customHeight="1" x14ac:dyDescent="0.2">
      <c r="A377" s="1" t="s">
        <v>376</v>
      </c>
      <c r="B377" s="1">
        <v>3</v>
      </c>
    </row>
    <row r="378" spans="1:2" ht="12.75" customHeight="1" x14ac:dyDescent="0.2">
      <c r="A378" s="1" t="s">
        <v>377</v>
      </c>
      <c r="B378" s="1">
        <v>4</v>
      </c>
    </row>
    <row r="379" spans="1:2" ht="12.75" customHeight="1" x14ac:dyDescent="0.2">
      <c r="A379" s="1" t="s">
        <v>378</v>
      </c>
      <c r="B379" s="1">
        <v>4</v>
      </c>
    </row>
    <row r="380" spans="1:2" ht="12.75" customHeight="1" x14ac:dyDescent="0.2">
      <c r="A380" s="1" t="s">
        <v>379</v>
      </c>
      <c r="B380" s="1">
        <v>4</v>
      </c>
    </row>
    <row r="381" spans="1:2" ht="12.75" customHeight="1" x14ac:dyDescent="0.2">
      <c r="A381" s="1" t="s">
        <v>380</v>
      </c>
      <c r="B381" s="1">
        <v>4</v>
      </c>
    </row>
    <row r="382" spans="1:2" ht="12.75" customHeight="1" x14ac:dyDescent="0.2">
      <c r="A382" s="1" t="s">
        <v>381</v>
      </c>
      <c r="B382" s="1">
        <v>57.25</v>
      </c>
    </row>
    <row r="383" spans="1:2" ht="12.75" customHeight="1" x14ac:dyDescent="0.2">
      <c r="A383" s="1" t="s">
        <v>382</v>
      </c>
      <c r="B383" s="1">
        <v>0</v>
      </c>
    </row>
    <row r="384" spans="1:2" ht="12.75" customHeight="1" x14ac:dyDescent="0.2">
      <c r="A384" s="1" t="s">
        <v>383</v>
      </c>
      <c r="B384" s="1">
        <v>57.25</v>
      </c>
    </row>
    <row r="385" spans="1:2" ht="12.75" customHeight="1" x14ac:dyDescent="0.2">
      <c r="A385" s="1" t="s">
        <v>384</v>
      </c>
      <c r="B385" s="1">
        <v>0</v>
      </c>
    </row>
    <row r="386" spans="1:2" ht="12.75" customHeight="1" x14ac:dyDescent="0.2">
      <c r="A386" s="1" t="s">
        <v>385</v>
      </c>
      <c r="B386" s="1">
        <v>0</v>
      </c>
    </row>
    <row r="387" spans="1:2" ht="12.75" customHeight="1" x14ac:dyDescent="0.2">
      <c r="A387" s="1" t="s">
        <v>386</v>
      </c>
      <c r="B387" s="1">
        <v>0</v>
      </c>
    </row>
    <row r="388" spans="1:2" ht="12.75" customHeight="1" x14ac:dyDescent="0.2">
      <c r="A388" s="1" t="s">
        <v>387</v>
      </c>
      <c r="B388" s="1">
        <v>0</v>
      </c>
    </row>
    <row r="389" spans="1:2" ht="12.75" customHeight="1" x14ac:dyDescent="0.2">
      <c r="A389" s="1" t="s">
        <v>388</v>
      </c>
      <c r="B389" s="1">
        <v>0</v>
      </c>
    </row>
    <row r="390" spans="1:2" ht="12.75" customHeight="1" x14ac:dyDescent="0.2">
      <c r="A390" s="1" t="s">
        <v>389</v>
      </c>
      <c r="B390" s="1">
        <v>366.5</v>
      </c>
    </row>
    <row r="391" spans="1:2" ht="12.75" customHeight="1" x14ac:dyDescent="0.2">
      <c r="A391" s="1" t="s">
        <v>390</v>
      </c>
      <c r="B391" s="1">
        <v>300.5</v>
      </c>
    </row>
    <row r="392" spans="1:2" ht="12.75" customHeight="1" x14ac:dyDescent="0.2">
      <c r="A392" s="1" t="s">
        <v>391</v>
      </c>
      <c r="B392" s="1">
        <v>21</v>
      </c>
    </row>
    <row r="393" spans="1:2" ht="12.75" customHeight="1" x14ac:dyDescent="0.2">
      <c r="A393" s="1" t="s">
        <v>392</v>
      </c>
      <c r="B393" s="1">
        <v>6128</v>
      </c>
    </row>
    <row r="394" spans="1:2" ht="12.75" customHeight="1" x14ac:dyDescent="0.2">
      <c r="A394" s="1" t="s">
        <v>393</v>
      </c>
      <c r="B394" s="1">
        <v>3.25</v>
      </c>
    </row>
    <row r="395" spans="1:2" ht="12.75" customHeight="1" x14ac:dyDescent="0.2">
      <c r="A395" s="1" t="s">
        <v>394</v>
      </c>
      <c r="B395" s="1">
        <v>29.5</v>
      </c>
    </row>
    <row r="396" spans="1:2" ht="12.75" customHeight="1" x14ac:dyDescent="0.2">
      <c r="A396" s="1" t="s">
        <v>395</v>
      </c>
      <c r="B396" s="1">
        <v>4.25</v>
      </c>
    </row>
    <row r="397" spans="1:2" ht="12.75" customHeight="1" x14ac:dyDescent="0.2">
      <c r="A397" s="1" t="s">
        <v>396</v>
      </c>
      <c r="B397" s="1">
        <v>4.25</v>
      </c>
    </row>
    <row r="398" spans="1:2" ht="12.75" customHeight="1" x14ac:dyDescent="0.2">
      <c r="A398" s="1" t="s">
        <v>397</v>
      </c>
      <c r="B398" s="1">
        <v>1.25</v>
      </c>
    </row>
    <row r="399" spans="1:2" ht="12.75" customHeight="1" x14ac:dyDescent="0.2">
      <c r="A399" s="1" t="s">
        <v>398</v>
      </c>
      <c r="B399" s="1">
        <v>8.25</v>
      </c>
    </row>
    <row r="400" spans="1:2" ht="12.75" customHeight="1" x14ac:dyDescent="0.2">
      <c r="A400" s="1" t="s">
        <v>399</v>
      </c>
      <c r="B400" s="1">
        <v>24.25</v>
      </c>
    </row>
    <row r="401" spans="1:2" ht="12.75" customHeight="1" x14ac:dyDescent="0.2">
      <c r="A401" s="1" t="s">
        <v>400</v>
      </c>
      <c r="B401" s="1">
        <v>3.25</v>
      </c>
    </row>
    <row r="402" spans="1:2" ht="12.75" customHeight="1" x14ac:dyDescent="0.2">
      <c r="A402" s="1" t="s">
        <v>401</v>
      </c>
      <c r="B402" s="1">
        <v>29.5</v>
      </c>
    </row>
    <row r="403" spans="1:2" ht="12.75" customHeight="1" x14ac:dyDescent="0.2">
      <c r="A403" s="1" t="s">
        <v>402</v>
      </c>
      <c r="B403" s="1">
        <v>4.25</v>
      </c>
    </row>
    <row r="404" spans="1:2" ht="12.75" customHeight="1" x14ac:dyDescent="0.2">
      <c r="A404" s="1" t="s">
        <v>403</v>
      </c>
      <c r="B404" s="1">
        <v>4.25</v>
      </c>
    </row>
    <row r="405" spans="1:2" ht="12.75" customHeight="1" x14ac:dyDescent="0.2">
      <c r="A405" s="1" t="s">
        <v>404</v>
      </c>
      <c r="B405" s="1">
        <v>1.25</v>
      </c>
    </row>
    <row r="406" spans="1:2" ht="12.75" customHeight="1" x14ac:dyDescent="0.2">
      <c r="A406" s="1" t="s">
        <v>405</v>
      </c>
      <c r="B406" s="1">
        <v>8.25</v>
      </c>
    </row>
    <row r="407" spans="1:2" ht="12.75" customHeight="1" x14ac:dyDescent="0.2">
      <c r="A407" s="1" t="s">
        <v>406</v>
      </c>
      <c r="B407" s="1">
        <v>24.25</v>
      </c>
    </row>
    <row r="408" spans="1:2" ht="12.75" customHeight="1" x14ac:dyDescent="0.2">
      <c r="A408" s="1" t="s">
        <v>407</v>
      </c>
      <c r="B408" s="1">
        <v>8</v>
      </c>
    </row>
    <row r="409" spans="1:2" ht="12.75" customHeight="1" x14ac:dyDescent="0.2">
      <c r="A409" s="1" t="s">
        <v>408</v>
      </c>
      <c r="B409" s="1">
        <v>89.68</v>
      </c>
    </row>
    <row r="410" spans="1:2" ht="12.75" customHeight="1" x14ac:dyDescent="0.2">
      <c r="A410" s="1" t="s">
        <v>409</v>
      </c>
      <c r="B410" s="1">
        <v>9.9600000000000009</v>
      </c>
    </row>
    <row r="411" spans="1:2" ht="12.75" customHeight="1" x14ac:dyDescent="0.2">
      <c r="A411" s="1" t="s">
        <v>410</v>
      </c>
      <c r="B411" s="1">
        <v>34</v>
      </c>
    </row>
    <row r="412" spans="1:2" ht="12.75" customHeight="1" x14ac:dyDescent="0.2">
      <c r="A412" s="1" t="s">
        <v>411</v>
      </c>
      <c r="B412" s="1">
        <v>89.68</v>
      </c>
    </row>
    <row r="413" spans="1:2" ht="12.75" customHeight="1" x14ac:dyDescent="0.2">
      <c r="A413" s="1" t="s">
        <v>412</v>
      </c>
      <c r="B413" s="1">
        <v>9.9600000000000009</v>
      </c>
    </row>
    <row r="414" spans="1:2" ht="12.75" customHeight="1" x14ac:dyDescent="0.2">
      <c r="A414" s="1" t="s">
        <v>413</v>
      </c>
      <c r="B414" s="1">
        <v>34</v>
      </c>
    </row>
    <row r="415" spans="1:2" ht="12.75" customHeight="1" x14ac:dyDescent="0.2">
      <c r="A415" s="1" t="s">
        <v>414</v>
      </c>
      <c r="B415" s="1">
        <v>4</v>
      </c>
    </row>
    <row r="416" spans="1:2" ht="12.75" customHeight="1" x14ac:dyDescent="0.2">
      <c r="A416" s="1" t="s">
        <v>415</v>
      </c>
      <c r="B416" s="1">
        <v>0</v>
      </c>
    </row>
    <row r="417" spans="1:2" ht="12.75" customHeight="1" x14ac:dyDescent="0.2">
      <c r="A417" s="1" t="s">
        <v>416</v>
      </c>
      <c r="B417" s="1">
        <v>0</v>
      </c>
    </row>
    <row r="418" spans="1:2" ht="12.75" customHeight="1" x14ac:dyDescent="0.2">
      <c r="A418" s="1" t="s">
        <v>417</v>
      </c>
      <c r="B418" s="1">
        <v>11.25</v>
      </c>
    </row>
    <row r="419" spans="1:2" ht="12.75" customHeight="1" x14ac:dyDescent="0.2">
      <c r="A419" s="1" t="s">
        <v>418</v>
      </c>
      <c r="B419" s="1">
        <v>11.5</v>
      </c>
    </row>
    <row r="420" spans="1:2" ht="12.75" customHeight="1" x14ac:dyDescent="0.2">
      <c r="A420" s="1" t="s">
        <v>419</v>
      </c>
      <c r="B420" s="1">
        <v>4.25</v>
      </c>
    </row>
    <row r="421" spans="1:2" ht="12.75" customHeight="1" x14ac:dyDescent="0.2">
      <c r="A421" s="1" t="s">
        <v>420</v>
      </c>
      <c r="B421" s="1">
        <v>6.38</v>
      </c>
    </row>
    <row r="422" spans="1:2" ht="12.75" customHeight="1" x14ac:dyDescent="0.2">
      <c r="A422" s="1" t="s">
        <v>421</v>
      </c>
      <c r="B422" s="1">
        <v>33.4</v>
      </c>
    </row>
    <row r="423" spans="1:2" ht="12.75" customHeight="1" x14ac:dyDescent="0.2">
      <c r="A423" s="1" t="s">
        <v>422</v>
      </c>
      <c r="B423" s="1">
        <v>11.25</v>
      </c>
    </row>
    <row r="424" spans="1:2" ht="12.75" customHeight="1" x14ac:dyDescent="0.2">
      <c r="A424" s="1" t="s">
        <v>423</v>
      </c>
      <c r="B424" s="1">
        <v>11.5</v>
      </c>
    </row>
    <row r="425" spans="1:2" ht="12.75" customHeight="1" x14ac:dyDescent="0.2">
      <c r="A425" s="1" t="s">
        <v>424</v>
      </c>
      <c r="B425" s="1">
        <v>4.25</v>
      </c>
    </row>
    <row r="426" spans="1:2" ht="12.75" customHeight="1" x14ac:dyDescent="0.2">
      <c r="A426" s="1" t="s">
        <v>425</v>
      </c>
      <c r="B426" s="1">
        <v>6.38</v>
      </c>
    </row>
    <row r="427" spans="1:2" ht="12.75" customHeight="1" x14ac:dyDescent="0.2">
      <c r="A427" s="1" t="s">
        <v>426</v>
      </c>
      <c r="B427" s="1">
        <v>33.4</v>
      </c>
    </row>
    <row r="428" spans="1:2" ht="12.75" customHeight="1" x14ac:dyDescent="0.2">
      <c r="A428" s="1" t="s">
        <v>427</v>
      </c>
      <c r="B428" s="1">
        <v>8</v>
      </c>
    </row>
    <row r="429" spans="1:2" ht="12.75" customHeight="1" x14ac:dyDescent="0.2">
      <c r="A429" s="1" t="s">
        <v>428</v>
      </c>
      <c r="B429" s="1">
        <v>8</v>
      </c>
    </row>
    <row r="430" spans="1:2" ht="12.75" customHeight="1" x14ac:dyDescent="0.2">
      <c r="A430" s="1" t="s">
        <v>429</v>
      </c>
      <c r="B430" s="1">
        <v>301.5</v>
      </c>
    </row>
    <row r="431" spans="1:2" ht="12.75" customHeight="1" x14ac:dyDescent="0.2">
      <c r="A431" s="1" t="s">
        <v>430</v>
      </c>
      <c r="B431" s="1">
        <v>300</v>
      </c>
    </row>
    <row r="432" spans="1:2" ht="12.75" customHeight="1" x14ac:dyDescent="0.2">
      <c r="A432" s="1" t="s">
        <v>431</v>
      </c>
      <c r="B432" s="1">
        <v>0</v>
      </c>
    </row>
    <row r="433" spans="1:2" ht="12.75" customHeight="1" x14ac:dyDescent="0.2">
      <c r="A433" s="1" t="s">
        <v>432</v>
      </c>
      <c r="B433" s="1">
        <v>300</v>
      </c>
    </row>
    <row r="434" spans="1:2" ht="12.75" customHeight="1" x14ac:dyDescent="0.2">
      <c r="A434" s="1" t="s">
        <v>433</v>
      </c>
      <c r="B434" s="1">
        <v>301.5</v>
      </c>
    </row>
    <row r="435" spans="1:2" ht="12.75" customHeight="1" x14ac:dyDescent="0.2">
      <c r="A435" s="1" t="s">
        <v>434</v>
      </c>
      <c r="B435" s="1">
        <v>300</v>
      </c>
    </row>
    <row r="436" spans="1:2" ht="12.75" customHeight="1" x14ac:dyDescent="0.2">
      <c r="A436" s="1" t="s">
        <v>435</v>
      </c>
      <c r="B436" s="1">
        <v>0</v>
      </c>
    </row>
    <row r="437" spans="1:2" ht="12.75" customHeight="1" x14ac:dyDescent="0.2">
      <c r="A437" s="1" t="s">
        <v>436</v>
      </c>
      <c r="B437" s="1">
        <v>300</v>
      </c>
    </row>
    <row r="438" spans="1:2" ht="12.75" customHeight="1" x14ac:dyDescent="0.2">
      <c r="A438" s="1" t="s">
        <v>437</v>
      </c>
      <c r="B438" s="1">
        <v>4</v>
      </c>
    </row>
    <row r="439" spans="1:2" ht="12.75" customHeight="1" x14ac:dyDescent="0.2">
      <c r="A439" s="1" t="s">
        <v>438</v>
      </c>
      <c r="B439" s="1">
        <v>8</v>
      </c>
    </row>
    <row r="440" spans="1:2" ht="12.75" customHeight="1" x14ac:dyDescent="0.2">
      <c r="A440" s="1" t="s">
        <v>439</v>
      </c>
      <c r="B440" s="1">
        <v>6</v>
      </c>
    </row>
    <row r="441" spans="1:2" ht="12.75" customHeight="1" x14ac:dyDescent="0.2">
      <c r="A441" s="1" t="s">
        <v>440</v>
      </c>
      <c r="B441" s="1">
        <v>12</v>
      </c>
    </row>
    <row r="442" spans="1:2" ht="12.75" customHeight="1" x14ac:dyDescent="0.2">
      <c r="A442" s="1" t="s">
        <v>441</v>
      </c>
      <c r="B442" s="1">
        <v>4</v>
      </c>
    </row>
    <row r="443" spans="1:2" ht="12.75" customHeight="1" x14ac:dyDescent="0.2">
      <c r="A443" s="1" t="s">
        <v>442</v>
      </c>
      <c r="B443" s="1">
        <v>21.33</v>
      </c>
    </row>
    <row r="444" spans="1:2" ht="12.75" customHeight="1" x14ac:dyDescent="0.2">
      <c r="A444" s="1" t="s">
        <v>443</v>
      </c>
      <c r="B444" s="1">
        <v>2.75</v>
      </c>
    </row>
    <row r="445" spans="1:2" ht="12.75" customHeight="1" x14ac:dyDescent="0.2">
      <c r="A445" s="1" t="s">
        <v>444</v>
      </c>
      <c r="B445" s="1">
        <v>4</v>
      </c>
    </row>
    <row r="446" spans="1:2" ht="12.75" customHeight="1" x14ac:dyDescent="0.2">
      <c r="A446" s="1" t="s">
        <v>445</v>
      </c>
      <c r="B446" s="1">
        <v>8</v>
      </c>
    </row>
    <row r="447" spans="1:2" ht="12.75" customHeight="1" x14ac:dyDescent="0.2">
      <c r="A447" s="1" t="s">
        <v>446</v>
      </c>
      <c r="B447" s="1">
        <v>0.3</v>
      </c>
    </row>
    <row r="448" spans="1:2" ht="12.75" customHeight="1" x14ac:dyDescent="0.2">
      <c r="A448" s="1" t="s">
        <v>447</v>
      </c>
      <c r="B448" s="1">
        <v>11.65</v>
      </c>
    </row>
    <row r="449" spans="1:2" ht="12.75" customHeight="1" x14ac:dyDescent="0.2">
      <c r="A449" s="1" t="s">
        <v>448</v>
      </c>
      <c r="B449" s="1">
        <v>2</v>
      </c>
    </row>
    <row r="450" spans="1:2" ht="12.75" customHeight="1" x14ac:dyDescent="0.2">
      <c r="A450" s="1" t="s">
        <v>449</v>
      </c>
      <c r="B450" s="1">
        <v>6</v>
      </c>
    </row>
    <row r="451" spans="1:2" ht="12.75" customHeight="1" x14ac:dyDescent="0.2">
      <c r="A451" s="1" t="s">
        <v>450</v>
      </c>
      <c r="B451" s="1">
        <v>16</v>
      </c>
    </row>
    <row r="452" spans="1:2" ht="12.75" customHeight="1" x14ac:dyDescent="0.2">
      <c r="A452" s="1" t="s">
        <v>451</v>
      </c>
      <c r="B452" s="1">
        <v>0.9</v>
      </c>
    </row>
    <row r="453" spans="1:2" ht="12.75" customHeight="1" x14ac:dyDescent="0.2">
      <c r="A453" s="1" t="s">
        <v>452</v>
      </c>
      <c r="B453" s="1">
        <v>11.65</v>
      </c>
    </row>
    <row r="454" spans="1:2" ht="12.75" customHeight="1" x14ac:dyDescent="0.2">
      <c r="A454" s="1" t="s">
        <v>453</v>
      </c>
      <c r="B454" s="1">
        <v>4</v>
      </c>
    </row>
    <row r="455" spans="1:2" ht="12.75" customHeight="1" x14ac:dyDescent="0.2">
      <c r="A455" s="1" t="s">
        <v>454</v>
      </c>
      <c r="B455" s="1">
        <v>8</v>
      </c>
    </row>
    <row r="456" spans="1:2" ht="12.75" customHeight="1" x14ac:dyDescent="0.2">
      <c r="A456" s="1" t="s">
        <v>455</v>
      </c>
      <c r="B456" s="1">
        <v>6</v>
      </c>
    </row>
    <row r="457" spans="1:2" ht="12.75" customHeight="1" x14ac:dyDescent="0.2">
      <c r="A457" s="1" t="s">
        <v>456</v>
      </c>
      <c r="B457" s="1">
        <v>12</v>
      </c>
    </row>
    <row r="458" spans="1:2" ht="12.75" customHeight="1" x14ac:dyDescent="0.2">
      <c r="A458" s="1" t="s">
        <v>457</v>
      </c>
      <c r="B458" s="1">
        <v>4</v>
      </c>
    </row>
    <row r="459" spans="1:2" ht="12.75" customHeight="1" x14ac:dyDescent="0.2">
      <c r="A459" s="1" t="s">
        <v>458</v>
      </c>
      <c r="B459" s="1">
        <v>21.33</v>
      </c>
    </row>
    <row r="460" spans="1:2" ht="12.75" customHeight="1" x14ac:dyDescent="0.2">
      <c r="A460" s="1" t="s">
        <v>459</v>
      </c>
      <c r="B460" s="1">
        <v>2.75</v>
      </c>
    </row>
    <row r="461" spans="1:2" ht="12.75" customHeight="1" x14ac:dyDescent="0.2">
      <c r="A461" s="1" t="s">
        <v>460</v>
      </c>
      <c r="B461" s="1">
        <v>4</v>
      </c>
    </row>
    <row r="462" spans="1:2" ht="12.75" customHeight="1" x14ac:dyDescent="0.2">
      <c r="A462" s="1" t="s">
        <v>461</v>
      </c>
      <c r="B462" s="1">
        <v>8</v>
      </c>
    </row>
    <row r="463" spans="1:2" ht="12.75" customHeight="1" x14ac:dyDescent="0.2">
      <c r="A463" s="1" t="s">
        <v>462</v>
      </c>
      <c r="B463" s="1">
        <v>0.3</v>
      </c>
    </row>
    <row r="464" spans="1:2" ht="12.75" customHeight="1" x14ac:dyDescent="0.2">
      <c r="A464" s="1" t="s">
        <v>463</v>
      </c>
      <c r="B464" s="1">
        <v>11.65</v>
      </c>
    </row>
    <row r="465" spans="1:2" ht="12.75" customHeight="1" x14ac:dyDescent="0.2">
      <c r="A465" s="1" t="s">
        <v>464</v>
      </c>
      <c r="B465" s="1">
        <v>2</v>
      </c>
    </row>
    <row r="466" spans="1:2" ht="12.75" customHeight="1" x14ac:dyDescent="0.2">
      <c r="A466" s="1" t="s">
        <v>465</v>
      </c>
      <c r="B466" s="1">
        <v>6</v>
      </c>
    </row>
    <row r="467" spans="1:2" ht="12.75" customHeight="1" x14ac:dyDescent="0.2">
      <c r="A467" s="1" t="s">
        <v>466</v>
      </c>
      <c r="B467" s="1">
        <v>16</v>
      </c>
    </row>
    <row r="468" spans="1:2" ht="12.75" customHeight="1" x14ac:dyDescent="0.2">
      <c r="A468" s="1" t="s">
        <v>467</v>
      </c>
      <c r="B468" s="1">
        <v>0.9</v>
      </c>
    </row>
    <row r="469" spans="1:2" ht="12.75" customHeight="1" x14ac:dyDescent="0.2">
      <c r="A469" s="1" t="s">
        <v>468</v>
      </c>
      <c r="B469" s="1">
        <v>11.65</v>
      </c>
    </row>
    <row r="470" spans="1:2" ht="12.75" customHeight="1" x14ac:dyDescent="0.2">
      <c r="A470" s="1" t="s">
        <v>469</v>
      </c>
      <c r="B470" s="1">
        <v>45</v>
      </c>
    </row>
    <row r="471" spans="1:2" ht="12.75" customHeight="1" x14ac:dyDescent="0.2">
      <c r="A471" s="1" t="s">
        <v>470</v>
      </c>
      <c r="B471" s="1">
        <v>75</v>
      </c>
    </row>
    <row r="472" spans="1:2" ht="12.75" customHeight="1" x14ac:dyDescent="0.2">
      <c r="A472" s="1" t="s">
        <v>471</v>
      </c>
      <c r="B472" s="1">
        <v>75</v>
      </c>
    </row>
    <row r="473" spans="1:2" ht="12.75" customHeight="1" x14ac:dyDescent="0.2">
      <c r="A473" s="1" t="s">
        <v>472</v>
      </c>
      <c r="B473" s="1">
        <v>89.68</v>
      </c>
    </row>
    <row r="474" spans="1:2" ht="12.75" customHeight="1" x14ac:dyDescent="0.2">
      <c r="A474" s="1" t="s">
        <v>473</v>
      </c>
      <c r="B474" s="1">
        <v>44.84</v>
      </c>
    </row>
    <row r="475" spans="1:2" ht="12.75" customHeight="1" x14ac:dyDescent="0.2">
      <c r="A475" s="1" t="s">
        <v>474</v>
      </c>
      <c r="B475" s="1">
        <v>59.79</v>
      </c>
    </row>
    <row r="476" spans="1:2" ht="12.75" customHeight="1" x14ac:dyDescent="0.2">
      <c r="A476" s="1" t="s">
        <v>475</v>
      </c>
      <c r="B476" s="1">
        <v>27</v>
      </c>
    </row>
    <row r="477" spans="1:2" ht="12.75" customHeight="1" x14ac:dyDescent="0.2">
      <c r="A477" s="1" t="s">
        <v>476</v>
      </c>
      <c r="B477" s="1">
        <v>40.5</v>
      </c>
    </row>
    <row r="478" spans="1:2" ht="12.75" customHeight="1" x14ac:dyDescent="0.2">
      <c r="A478" s="1" t="s">
        <v>477</v>
      </c>
      <c r="B478" s="1">
        <v>2</v>
      </c>
    </row>
    <row r="479" spans="1:2" ht="12.75" customHeight="1" x14ac:dyDescent="0.2">
      <c r="A479" s="1" t="s">
        <v>478</v>
      </c>
      <c r="B479" s="1">
        <v>1</v>
      </c>
    </row>
    <row r="480" spans="1:2" ht="12.75" customHeight="1" x14ac:dyDescent="0.2">
      <c r="A480" s="1" t="s">
        <v>479</v>
      </c>
      <c r="B480" s="1">
        <v>89.68</v>
      </c>
    </row>
    <row r="481" spans="1:2" ht="12.75" customHeight="1" x14ac:dyDescent="0.2">
      <c r="A481" s="1" t="s">
        <v>480</v>
      </c>
      <c r="B481" s="1">
        <v>44.84</v>
      </c>
    </row>
    <row r="482" spans="1:2" ht="12.75" customHeight="1" x14ac:dyDescent="0.2">
      <c r="A482" s="1" t="s">
        <v>481</v>
      </c>
      <c r="B482" s="1">
        <v>59.79</v>
      </c>
    </row>
    <row r="483" spans="1:2" ht="12.75" customHeight="1" x14ac:dyDescent="0.2">
      <c r="A483" s="1" t="s">
        <v>482</v>
      </c>
      <c r="B483" s="1">
        <v>27</v>
      </c>
    </row>
    <row r="484" spans="1:2" ht="12.75" customHeight="1" x14ac:dyDescent="0.2">
      <c r="A484" s="1" t="s">
        <v>483</v>
      </c>
      <c r="B484" s="1">
        <v>40.5</v>
      </c>
    </row>
    <row r="485" spans="1:2" ht="12.75" customHeight="1" x14ac:dyDescent="0.2">
      <c r="A485" s="1" t="s">
        <v>484</v>
      </c>
      <c r="B485" s="1">
        <v>2</v>
      </c>
    </row>
    <row r="486" spans="1:2" ht="12.75" customHeight="1" x14ac:dyDescent="0.2">
      <c r="A486" s="1" t="s">
        <v>485</v>
      </c>
      <c r="B486" s="1">
        <v>1</v>
      </c>
    </row>
    <row r="487" spans="1:2" ht="12.75" customHeight="1" x14ac:dyDescent="0.2">
      <c r="A487" s="1" t="s">
        <v>486</v>
      </c>
      <c r="B487" s="1">
        <v>32.25</v>
      </c>
    </row>
    <row r="488" spans="1:2" ht="12.75" customHeight="1" x14ac:dyDescent="0.2">
      <c r="A488" s="1" t="s">
        <v>487</v>
      </c>
      <c r="B488" s="1">
        <v>31.25</v>
      </c>
    </row>
    <row r="489" spans="1:2" ht="12.75" customHeight="1" x14ac:dyDescent="0.2">
      <c r="A489" s="1" t="s">
        <v>488</v>
      </c>
      <c r="B489" s="1">
        <v>21.13</v>
      </c>
    </row>
    <row r="490" spans="1:2" ht="12.75" customHeight="1" x14ac:dyDescent="0.2">
      <c r="A490" s="1" t="s">
        <v>489</v>
      </c>
      <c r="B490" s="1">
        <v>61.13</v>
      </c>
    </row>
    <row r="491" spans="1:2" ht="12.75" customHeight="1" x14ac:dyDescent="0.2">
      <c r="A491" s="1" t="s">
        <v>490</v>
      </c>
      <c r="B491" s="1">
        <v>3.33</v>
      </c>
    </row>
    <row r="492" spans="1:2" ht="12.75" customHeight="1" x14ac:dyDescent="0.2">
      <c r="A492" s="1" t="s">
        <v>491</v>
      </c>
      <c r="B492" s="1">
        <v>27.25</v>
      </c>
    </row>
    <row r="493" spans="1:2" ht="12.75" customHeight="1" x14ac:dyDescent="0.2">
      <c r="A493" s="1" t="s">
        <v>492</v>
      </c>
      <c r="B493" s="1">
        <v>27.25</v>
      </c>
    </row>
    <row r="494" spans="1:2" ht="12.75" customHeight="1" x14ac:dyDescent="0.2">
      <c r="A494" s="1" t="s">
        <v>493</v>
      </c>
      <c r="B494" s="1">
        <v>7.25</v>
      </c>
    </row>
    <row r="495" spans="1:2" ht="12.75" customHeight="1" x14ac:dyDescent="0.2">
      <c r="A495" s="1" t="s">
        <v>494</v>
      </c>
      <c r="B495" s="1">
        <v>1.75</v>
      </c>
    </row>
    <row r="496" spans="1:2" ht="12.75" customHeight="1" x14ac:dyDescent="0.2">
      <c r="A496" s="1" t="s">
        <v>495</v>
      </c>
      <c r="B496" s="1">
        <v>1107.4000000000001</v>
      </c>
    </row>
    <row r="497" spans="1:2" ht="12.75" customHeight="1" x14ac:dyDescent="0.2">
      <c r="A497" s="1" t="s">
        <v>496</v>
      </c>
      <c r="B497" s="1">
        <v>25.25</v>
      </c>
    </row>
    <row r="498" spans="1:2" ht="12.75" customHeight="1" x14ac:dyDescent="0.2">
      <c r="A498" s="1" t="s">
        <v>497</v>
      </c>
      <c r="B498" s="1">
        <v>9.4700000000000006</v>
      </c>
    </row>
    <row r="499" spans="1:2" ht="12.75" customHeight="1" x14ac:dyDescent="0.2">
      <c r="A499" s="1" t="s">
        <v>498</v>
      </c>
      <c r="B499" s="1">
        <v>1.5</v>
      </c>
    </row>
    <row r="500" spans="1:2" ht="12.75" customHeight="1" x14ac:dyDescent="0.2">
      <c r="A500" s="1" t="s">
        <v>499</v>
      </c>
      <c r="B500" s="1">
        <v>32.25</v>
      </c>
    </row>
    <row r="501" spans="1:2" ht="12.75" customHeight="1" x14ac:dyDescent="0.2">
      <c r="A501" s="1" t="s">
        <v>500</v>
      </c>
      <c r="B501" s="1">
        <v>5</v>
      </c>
    </row>
    <row r="502" spans="1:2" ht="12.75" customHeight="1" x14ac:dyDescent="0.2">
      <c r="A502" s="1" t="s">
        <v>501</v>
      </c>
      <c r="B502" s="1">
        <v>32.25</v>
      </c>
    </row>
    <row r="503" spans="1:2" ht="12.75" customHeight="1" x14ac:dyDescent="0.2">
      <c r="A503" s="1" t="s">
        <v>502</v>
      </c>
      <c r="B503" s="1">
        <v>31.25</v>
      </c>
    </row>
    <row r="504" spans="1:2" ht="12.75" customHeight="1" x14ac:dyDescent="0.2">
      <c r="A504" s="1" t="s">
        <v>503</v>
      </c>
      <c r="B504" s="1">
        <v>21.13</v>
      </c>
    </row>
    <row r="505" spans="1:2" ht="12.75" customHeight="1" x14ac:dyDescent="0.2">
      <c r="A505" s="1" t="s">
        <v>504</v>
      </c>
      <c r="B505" s="1">
        <v>61.13</v>
      </c>
    </row>
    <row r="506" spans="1:2" ht="12.75" customHeight="1" x14ac:dyDescent="0.2">
      <c r="A506" s="1" t="s">
        <v>505</v>
      </c>
      <c r="B506" s="1">
        <v>3.33</v>
      </c>
    </row>
    <row r="507" spans="1:2" ht="12.75" customHeight="1" x14ac:dyDescent="0.2">
      <c r="A507" s="1" t="s">
        <v>506</v>
      </c>
      <c r="B507" s="1">
        <v>27.25</v>
      </c>
    </row>
    <row r="508" spans="1:2" ht="12.75" customHeight="1" x14ac:dyDescent="0.2">
      <c r="A508" s="1" t="s">
        <v>507</v>
      </c>
      <c r="B508" s="1">
        <v>27.25</v>
      </c>
    </row>
    <row r="509" spans="1:2" ht="12.75" customHeight="1" x14ac:dyDescent="0.2">
      <c r="A509" s="1" t="s">
        <v>508</v>
      </c>
      <c r="B509" s="1">
        <v>7.25</v>
      </c>
    </row>
    <row r="510" spans="1:2" ht="12.75" customHeight="1" x14ac:dyDescent="0.2">
      <c r="A510" s="1" t="s">
        <v>509</v>
      </c>
      <c r="B510" s="1">
        <v>1.75</v>
      </c>
    </row>
    <row r="511" spans="1:2" ht="12.75" customHeight="1" x14ac:dyDescent="0.2">
      <c r="A511" s="1" t="s">
        <v>510</v>
      </c>
      <c r="B511" s="1">
        <v>1107.4000000000001</v>
      </c>
    </row>
    <row r="512" spans="1:2" ht="12.75" customHeight="1" x14ac:dyDescent="0.2">
      <c r="A512" s="1" t="s">
        <v>511</v>
      </c>
      <c r="B512" s="1">
        <v>25.25</v>
      </c>
    </row>
    <row r="513" spans="1:2" ht="12.75" customHeight="1" x14ac:dyDescent="0.2">
      <c r="A513" s="1" t="s">
        <v>512</v>
      </c>
      <c r="B513" s="1">
        <v>9.4700000000000006</v>
      </c>
    </row>
    <row r="514" spans="1:2" ht="12.75" customHeight="1" x14ac:dyDescent="0.2">
      <c r="A514" s="1" t="s">
        <v>513</v>
      </c>
      <c r="B514" s="1">
        <v>1.5</v>
      </c>
    </row>
    <row r="515" spans="1:2" ht="12.75" customHeight="1" x14ac:dyDescent="0.2">
      <c r="A515" s="1" t="s">
        <v>514</v>
      </c>
      <c r="B515" s="1">
        <v>32.25</v>
      </c>
    </row>
    <row r="516" spans="1:2" ht="12.75" customHeight="1" x14ac:dyDescent="0.2">
      <c r="A516" s="1" t="s">
        <v>515</v>
      </c>
      <c r="B516" s="1">
        <v>5</v>
      </c>
    </row>
    <row r="517" spans="1:2" ht="12.75" customHeight="1" x14ac:dyDescent="0.2">
      <c r="A517" s="1" t="s">
        <v>516</v>
      </c>
      <c r="B517" s="1">
        <v>105.25</v>
      </c>
    </row>
    <row r="518" spans="1:2" ht="12.75" customHeight="1" x14ac:dyDescent="0.2">
      <c r="A518" s="1" t="s">
        <v>517</v>
      </c>
      <c r="B518" s="1">
        <v>105.25</v>
      </c>
    </row>
    <row r="519" spans="1:2" ht="12.75" customHeight="1" x14ac:dyDescent="0.2">
      <c r="A519" s="1" t="s">
        <v>518</v>
      </c>
      <c r="B519" s="1">
        <v>4</v>
      </c>
    </row>
    <row r="520" spans="1:2" ht="12.75" customHeight="1" x14ac:dyDescent="0.2">
      <c r="A520" s="1" t="s">
        <v>519</v>
      </c>
      <c r="B520" s="1">
        <v>40</v>
      </c>
    </row>
    <row r="521" spans="1:2" ht="12.75" customHeight="1" x14ac:dyDescent="0.2">
      <c r="A521" s="1" t="s">
        <v>520</v>
      </c>
      <c r="B521" s="1">
        <v>4</v>
      </c>
    </row>
    <row r="522" spans="1:2" ht="12.75" customHeight="1" x14ac:dyDescent="0.2">
      <c r="A522" s="1" t="s">
        <v>521</v>
      </c>
      <c r="B522" s="1">
        <v>24</v>
      </c>
    </row>
    <row r="523" spans="1:2" ht="12.75" customHeight="1" x14ac:dyDescent="0.2">
      <c r="A523" s="1" t="s">
        <v>522</v>
      </c>
      <c r="B523" s="1">
        <v>23.5</v>
      </c>
    </row>
    <row r="524" spans="1:2" ht="12.75" customHeight="1" x14ac:dyDescent="0.2">
      <c r="A524" s="1" t="s">
        <v>523</v>
      </c>
      <c r="B524" s="1">
        <v>23</v>
      </c>
    </row>
    <row r="525" spans="1:2" ht="12.75" customHeight="1" x14ac:dyDescent="0.2">
      <c r="A525" s="1" t="s">
        <v>524</v>
      </c>
      <c r="B525" s="1">
        <v>3</v>
      </c>
    </row>
    <row r="526" spans="1:2" ht="12.75" customHeight="1" x14ac:dyDescent="0.2">
      <c r="A526" s="1" t="s">
        <v>525</v>
      </c>
      <c r="B526" s="1">
        <v>16</v>
      </c>
    </row>
    <row r="527" spans="1:2" ht="12.75" customHeight="1" x14ac:dyDescent="0.2">
      <c r="A527" s="1" t="s">
        <v>526</v>
      </c>
      <c r="B527" s="1">
        <v>4</v>
      </c>
    </row>
    <row r="528" spans="1:2" ht="12.75" customHeight="1" x14ac:dyDescent="0.2">
      <c r="A528" s="1" t="s">
        <v>527</v>
      </c>
      <c r="B528" s="1">
        <v>8</v>
      </c>
    </row>
    <row r="529" spans="1:2" ht="12.75" customHeight="1" x14ac:dyDescent="0.2">
      <c r="A529" s="1" t="s">
        <v>528</v>
      </c>
      <c r="B529" s="1">
        <v>48</v>
      </c>
    </row>
    <row r="530" spans="1:2" ht="12.75" customHeight="1" x14ac:dyDescent="0.2">
      <c r="A530" s="1" t="s">
        <v>529</v>
      </c>
      <c r="B530" s="1">
        <v>27.75</v>
      </c>
    </row>
    <row r="531" spans="1:2" ht="12.75" customHeight="1" x14ac:dyDescent="0.2">
      <c r="A531" s="1" t="s">
        <v>530</v>
      </c>
      <c r="B531" s="1">
        <v>2</v>
      </c>
    </row>
    <row r="532" spans="1:2" ht="12.75" customHeight="1" x14ac:dyDescent="0.2">
      <c r="A532" s="1" t="s">
        <v>531</v>
      </c>
      <c r="B532" s="1">
        <v>6</v>
      </c>
    </row>
    <row r="533" spans="1:2" ht="12.75" customHeight="1" x14ac:dyDescent="0.2">
      <c r="A533" s="1" t="s">
        <v>532</v>
      </c>
      <c r="B533" s="1">
        <v>12</v>
      </c>
    </row>
    <row r="534" spans="1:2" ht="12.75" customHeight="1" x14ac:dyDescent="0.2">
      <c r="A534" s="1" t="s">
        <v>533</v>
      </c>
      <c r="B534" s="1">
        <v>27.75</v>
      </c>
    </row>
    <row r="535" spans="1:2" ht="12.75" customHeight="1" x14ac:dyDescent="0.2">
      <c r="A535" s="1" t="s">
        <v>534</v>
      </c>
      <c r="B535" s="1">
        <v>21.33</v>
      </c>
    </row>
    <row r="536" spans="1:2" ht="12.75" customHeight="1" x14ac:dyDescent="0.2">
      <c r="A536" s="1" t="s">
        <v>535</v>
      </c>
      <c r="B536" s="1">
        <v>83</v>
      </c>
    </row>
    <row r="537" spans="1:2" ht="12.75" customHeight="1" x14ac:dyDescent="0.2">
      <c r="A537" s="1" t="s">
        <v>536</v>
      </c>
      <c r="B537" s="1">
        <v>41.5</v>
      </c>
    </row>
    <row r="538" spans="1:2" ht="12.75" customHeight="1" x14ac:dyDescent="0.2">
      <c r="A538" s="1" t="s">
        <v>537</v>
      </c>
      <c r="B538" s="1">
        <v>124.5</v>
      </c>
    </row>
    <row r="539" spans="1:2" ht="12.75" customHeight="1" x14ac:dyDescent="0.2">
      <c r="A539" s="1" t="s">
        <v>538</v>
      </c>
      <c r="B539" s="1">
        <v>40</v>
      </c>
    </row>
    <row r="540" spans="1:2" ht="12.75" customHeight="1" x14ac:dyDescent="0.2">
      <c r="A540" s="1" t="s">
        <v>539</v>
      </c>
      <c r="B540" s="1">
        <v>4</v>
      </c>
    </row>
    <row r="541" spans="1:2" ht="12.75" customHeight="1" x14ac:dyDescent="0.2">
      <c r="A541" s="1" t="s">
        <v>540</v>
      </c>
      <c r="B541" s="1">
        <v>24</v>
      </c>
    </row>
    <row r="542" spans="1:2" ht="12.75" customHeight="1" x14ac:dyDescent="0.2">
      <c r="A542" s="1" t="s">
        <v>541</v>
      </c>
      <c r="B542" s="1">
        <v>23.5</v>
      </c>
    </row>
    <row r="543" spans="1:2" ht="12.75" customHeight="1" x14ac:dyDescent="0.2">
      <c r="A543" s="1" t="s">
        <v>542</v>
      </c>
      <c r="B543" s="1">
        <v>23</v>
      </c>
    </row>
    <row r="544" spans="1:2" ht="12.75" customHeight="1" x14ac:dyDescent="0.2">
      <c r="A544" s="1" t="s">
        <v>543</v>
      </c>
      <c r="B544" s="1">
        <v>3</v>
      </c>
    </row>
    <row r="545" spans="1:2" ht="12.75" customHeight="1" x14ac:dyDescent="0.2">
      <c r="A545" s="1" t="s">
        <v>544</v>
      </c>
      <c r="B545" s="1">
        <v>16</v>
      </c>
    </row>
    <row r="546" spans="1:2" ht="12.75" customHeight="1" x14ac:dyDescent="0.2">
      <c r="A546" s="1" t="s">
        <v>545</v>
      </c>
      <c r="B546" s="1">
        <v>4</v>
      </c>
    </row>
    <row r="547" spans="1:2" ht="12.75" customHeight="1" x14ac:dyDescent="0.2">
      <c r="A547" s="1" t="s">
        <v>546</v>
      </c>
      <c r="B547" s="1">
        <v>8</v>
      </c>
    </row>
    <row r="548" spans="1:2" ht="12.75" customHeight="1" x14ac:dyDescent="0.2">
      <c r="A548" s="1" t="s">
        <v>547</v>
      </c>
      <c r="B548" s="1">
        <v>48</v>
      </c>
    </row>
    <row r="549" spans="1:2" ht="12.75" customHeight="1" x14ac:dyDescent="0.2">
      <c r="A549" s="1" t="s">
        <v>548</v>
      </c>
      <c r="B549" s="1">
        <v>27.75</v>
      </c>
    </row>
    <row r="550" spans="1:2" ht="12.75" customHeight="1" x14ac:dyDescent="0.2">
      <c r="A550" s="1" t="s">
        <v>549</v>
      </c>
      <c r="B550" s="1">
        <v>2</v>
      </c>
    </row>
    <row r="551" spans="1:2" ht="12.75" customHeight="1" x14ac:dyDescent="0.2">
      <c r="A551" s="1" t="s">
        <v>550</v>
      </c>
      <c r="B551" s="1">
        <v>6</v>
      </c>
    </row>
    <row r="552" spans="1:2" ht="12.75" customHeight="1" x14ac:dyDescent="0.2">
      <c r="A552" s="1" t="s">
        <v>551</v>
      </c>
      <c r="B552" s="1">
        <v>12</v>
      </c>
    </row>
    <row r="553" spans="1:2" ht="12.75" customHeight="1" x14ac:dyDescent="0.2">
      <c r="A553" s="1" t="s">
        <v>552</v>
      </c>
      <c r="B553" s="1">
        <v>27.75</v>
      </c>
    </row>
    <row r="554" spans="1:2" ht="12.75" customHeight="1" x14ac:dyDescent="0.2">
      <c r="A554" s="1" t="s">
        <v>553</v>
      </c>
      <c r="B554" s="1">
        <v>21.33</v>
      </c>
    </row>
    <row r="555" spans="1:2" ht="12.75" customHeight="1" x14ac:dyDescent="0.2">
      <c r="A555" s="1" t="s">
        <v>554</v>
      </c>
      <c r="B555" s="1">
        <v>83</v>
      </c>
    </row>
    <row r="556" spans="1:2" ht="12.75" customHeight="1" x14ac:dyDescent="0.2">
      <c r="A556" s="1" t="s">
        <v>555</v>
      </c>
      <c r="B556" s="1">
        <v>41.5</v>
      </c>
    </row>
    <row r="557" spans="1:2" ht="12.75" customHeight="1" x14ac:dyDescent="0.2">
      <c r="A557" s="1" t="s">
        <v>556</v>
      </c>
      <c r="B557" s="1">
        <v>124.5</v>
      </c>
    </row>
    <row r="558" spans="1:2" ht="12.75" customHeight="1" x14ac:dyDescent="0.2">
      <c r="A558" s="1" t="s">
        <v>557</v>
      </c>
      <c r="B558" s="1">
        <v>249.75</v>
      </c>
    </row>
    <row r="559" spans="1:2" ht="12.75" customHeight="1" x14ac:dyDescent="0.2">
      <c r="A559" s="1" t="s">
        <v>558</v>
      </c>
      <c r="B559" s="1">
        <v>249.75</v>
      </c>
    </row>
    <row r="560" spans="1:2" ht="12.75" customHeight="1" x14ac:dyDescent="0.2">
      <c r="A560" s="1" t="s">
        <v>559</v>
      </c>
      <c r="B560" s="1">
        <v>10</v>
      </c>
    </row>
    <row r="561" spans="1:2" ht="12.75" customHeight="1" x14ac:dyDescent="0.2">
      <c r="A561" s="1" t="s">
        <v>560</v>
      </c>
      <c r="B561" s="1">
        <v>15</v>
      </c>
    </row>
    <row r="562" spans="1:2" ht="12.75" customHeight="1" x14ac:dyDescent="0.2">
      <c r="A562" s="1" t="s">
        <v>561</v>
      </c>
      <c r="B562" s="1">
        <v>10</v>
      </c>
    </row>
    <row r="563" spans="1:2" ht="12.75" customHeight="1" x14ac:dyDescent="0.2">
      <c r="A563" s="1" t="s">
        <v>562</v>
      </c>
      <c r="B563" s="1">
        <v>10</v>
      </c>
    </row>
    <row r="564" spans="1:2" ht="12.75" customHeight="1" x14ac:dyDescent="0.2">
      <c r="A564" s="1" t="s">
        <v>563</v>
      </c>
      <c r="B564" s="1">
        <v>10</v>
      </c>
    </row>
    <row r="565" spans="1:2" ht="12.75" customHeight="1" x14ac:dyDescent="0.2">
      <c r="A565" s="1" t="s">
        <v>564</v>
      </c>
      <c r="B565" s="1">
        <v>15</v>
      </c>
    </row>
    <row r="566" spans="1:2" ht="12.75" customHeight="1" x14ac:dyDescent="0.2">
      <c r="A566" s="1" t="s">
        <v>565</v>
      </c>
      <c r="B566" s="1">
        <v>10</v>
      </c>
    </row>
    <row r="567" spans="1:2" ht="12.75" customHeight="1" x14ac:dyDescent="0.2">
      <c r="A567" s="1" t="s">
        <v>566</v>
      </c>
      <c r="B567" s="1">
        <v>10</v>
      </c>
    </row>
    <row r="568" spans="1:2" ht="12.75" customHeight="1" x14ac:dyDescent="0.2">
      <c r="A568" s="1" t="s">
        <v>567</v>
      </c>
      <c r="B568" s="1">
        <v>1</v>
      </c>
    </row>
    <row r="569" spans="1:2" ht="12.75" customHeight="1" x14ac:dyDescent="0.2">
      <c r="A569" s="1" t="s">
        <v>568</v>
      </c>
      <c r="B569" s="1">
        <v>10</v>
      </c>
    </row>
    <row r="570" spans="1:2" ht="12.75" customHeight="1" x14ac:dyDescent="0.2">
      <c r="A570" s="1" t="s">
        <v>569</v>
      </c>
      <c r="B570" s="1">
        <v>15</v>
      </c>
    </row>
    <row r="571" spans="1:2" ht="12.75" customHeight="1" x14ac:dyDescent="0.2">
      <c r="A571" s="1" t="s">
        <v>570</v>
      </c>
      <c r="B571" s="1">
        <v>10</v>
      </c>
    </row>
    <row r="572" spans="1:2" ht="12.75" customHeight="1" x14ac:dyDescent="0.2">
      <c r="A572" s="1" t="s">
        <v>571</v>
      </c>
      <c r="B572" s="1">
        <v>10</v>
      </c>
    </row>
    <row r="573" spans="1:2" ht="12.75" customHeight="1" x14ac:dyDescent="0.2">
      <c r="A573" s="1" t="s">
        <v>572</v>
      </c>
      <c r="B573" s="1">
        <v>10</v>
      </c>
    </row>
    <row r="574" spans="1:2" ht="12.75" customHeight="1" x14ac:dyDescent="0.2">
      <c r="A574" s="1" t="s">
        <v>573</v>
      </c>
      <c r="B574" s="1">
        <v>15</v>
      </c>
    </row>
    <row r="575" spans="1:2" ht="12.75" customHeight="1" x14ac:dyDescent="0.2">
      <c r="A575" s="1" t="s">
        <v>574</v>
      </c>
      <c r="B575" s="1">
        <v>10</v>
      </c>
    </row>
    <row r="576" spans="1:2" ht="12.75" customHeight="1" x14ac:dyDescent="0.2">
      <c r="A576" s="1" t="s">
        <v>575</v>
      </c>
      <c r="B576" s="1">
        <v>10</v>
      </c>
    </row>
    <row r="577" spans="1:2" ht="12.75" customHeight="1" x14ac:dyDescent="0.2">
      <c r="A577" s="1" t="s">
        <v>576</v>
      </c>
      <c r="B577" s="1">
        <v>10</v>
      </c>
    </row>
    <row r="578" spans="1:2" ht="12.75" customHeight="1" x14ac:dyDescent="0.2">
      <c r="A578" s="1" t="s">
        <v>577</v>
      </c>
      <c r="B578" s="1">
        <v>15</v>
      </c>
    </row>
    <row r="579" spans="1:2" ht="12.75" customHeight="1" x14ac:dyDescent="0.2">
      <c r="A579" s="1" t="s">
        <v>578</v>
      </c>
      <c r="B579" s="1">
        <v>10</v>
      </c>
    </row>
    <row r="580" spans="1:2" ht="12.75" customHeight="1" x14ac:dyDescent="0.2">
      <c r="A580" s="1" t="s">
        <v>579</v>
      </c>
      <c r="B580" s="1">
        <v>10</v>
      </c>
    </row>
    <row r="581" spans="1:2" ht="12.75" customHeight="1" x14ac:dyDescent="0.2">
      <c r="A581" s="1" t="s">
        <v>580</v>
      </c>
      <c r="B581" s="1">
        <v>10</v>
      </c>
    </row>
    <row r="582" spans="1:2" ht="12.75" customHeight="1" x14ac:dyDescent="0.2">
      <c r="A582" s="1" t="s">
        <v>581</v>
      </c>
      <c r="B582" s="1">
        <v>15</v>
      </c>
    </row>
    <row r="583" spans="1:2" ht="12.75" customHeight="1" x14ac:dyDescent="0.2">
      <c r="A583" s="1" t="s">
        <v>582</v>
      </c>
      <c r="B583" s="1">
        <v>10</v>
      </c>
    </row>
    <row r="584" spans="1:2" ht="12.75" customHeight="1" x14ac:dyDescent="0.2">
      <c r="A584" s="1" t="s">
        <v>583</v>
      </c>
      <c r="B584" s="1">
        <v>10</v>
      </c>
    </row>
    <row r="585" spans="1:2" ht="12.75" customHeight="1" x14ac:dyDescent="0.2">
      <c r="A585" s="1" t="s">
        <v>584</v>
      </c>
      <c r="B585" s="1">
        <v>10</v>
      </c>
    </row>
    <row r="586" spans="1:2" ht="12.75" customHeight="1" x14ac:dyDescent="0.2">
      <c r="A586" s="1" t="s">
        <v>585</v>
      </c>
      <c r="B586" s="1">
        <v>15</v>
      </c>
    </row>
    <row r="587" spans="1:2" ht="12.75" customHeight="1" x14ac:dyDescent="0.2">
      <c r="A587" s="1" t="s">
        <v>586</v>
      </c>
      <c r="B587" s="1">
        <v>10</v>
      </c>
    </row>
    <row r="588" spans="1:2" ht="12.75" customHeight="1" x14ac:dyDescent="0.2">
      <c r="A588" s="1" t="s">
        <v>587</v>
      </c>
      <c r="B588" s="1">
        <v>10</v>
      </c>
    </row>
    <row r="589" spans="1:2" ht="12.75" customHeight="1" x14ac:dyDescent="0.2">
      <c r="A589" s="1" t="s">
        <v>588</v>
      </c>
      <c r="B589" s="1">
        <v>1</v>
      </c>
    </row>
    <row r="590" spans="1:2" ht="12.75" customHeight="1" x14ac:dyDescent="0.2">
      <c r="A590" s="1" t="s">
        <v>589</v>
      </c>
      <c r="B590" s="1">
        <v>10</v>
      </c>
    </row>
    <row r="591" spans="1:2" ht="12.75" customHeight="1" x14ac:dyDescent="0.2">
      <c r="A591" s="1" t="s">
        <v>590</v>
      </c>
      <c r="B591" s="1">
        <v>15</v>
      </c>
    </row>
    <row r="592" spans="1:2" ht="12.75" customHeight="1" x14ac:dyDescent="0.2">
      <c r="A592" s="1" t="s">
        <v>591</v>
      </c>
      <c r="B592" s="1">
        <v>10</v>
      </c>
    </row>
    <row r="593" spans="1:2" ht="12.75" customHeight="1" x14ac:dyDescent="0.2">
      <c r="A593" s="1" t="s">
        <v>592</v>
      </c>
      <c r="B593" s="1">
        <v>10</v>
      </c>
    </row>
    <row r="594" spans="1:2" ht="12.75" customHeight="1" x14ac:dyDescent="0.2">
      <c r="A594" s="1" t="s">
        <v>593</v>
      </c>
      <c r="B594" s="1">
        <v>10</v>
      </c>
    </row>
    <row r="595" spans="1:2" ht="12.75" customHeight="1" x14ac:dyDescent="0.2">
      <c r="A595" s="1" t="s">
        <v>594</v>
      </c>
      <c r="B595" s="1">
        <v>15</v>
      </c>
    </row>
    <row r="596" spans="1:2" ht="12.75" customHeight="1" x14ac:dyDescent="0.2">
      <c r="A596" s="1" t="s">
        <v>595</v>
      </c>
      <c r="B596" s="1">
        <v>10</v>
      </c>
    </row>
    <row r="597" spans="1:2" ht="12.75" customHeight="1" x14ac:dyDescent="0.2">
      <c r="A597" s="1" t="s">
        <v>596</v>
      </c>
      <c r="B597" s="1">
        <v>10</v>
      </c>
    </row>
    <row r="598" spans="1:2" ht="12.75" customHeight="1" x14ac:dyDescent="0.2">
      <c r="A598" s="1" t="s">
        <v>597</v>
      </c>
      <c r="B598" s="1">
        <v>10</v>
      </c>
    </row>
    <row r="599" spans="1:2" ht="12.75" customHeight="1" x14ac:dyDescent="0.2">
      <c r="A599" s="1" t="s">
        <v>598</v>
      </c>
      <c r="B599" s="1">
        <v>15</v>
      </c>
    </row>
    <row r="600" spans="1:2" ht="12.75" customHeight="1" x14ac:dyDescent="0.2">
      <c r="A600" s="1" t="s">
        <v>599</v>
      </c>
      <c r="B600" s="1">
        <v>10</v>
      </c>
    </row>
    <row r="601" spans="1:2" ht="12.75" customHeight="1" x14ac:dyDescent="0.2">
      <c r="A601" s="1" t="s">
        <v>600</v>
      </c>
      <c r="B601" s="1">
        <v>10</v>
      </c>
    </row>
    <row r="602" spans="1:2" ht="12.75" customHeight="1" x14ac:dyDescent="0.2">
      <c r="A602" s="1" t="s">
        <v>601</v>
      </c>
      <c r="B602" s="1">
        <v>0</v>
      </c>
    </row>
    <row r="603" spans="1:2" ht="12.75" customHeight="1" x14ac:dyDescent="0.2">
      <c r="A603" s="1" t="s">
        <v>602</v>
      </c>
      <c r="B603" s="1">
        <v>0</v>
      </c>
    </row>
    <row r="604" spans="1:2" ht="12.75" customHeight="1" x14ac:dyDescent="0.2">
      <c r="A604" s="1" t="s">
        <v>603</v>
      </c>
      <c r="B604" s="1">
        <v>33.15</v>
      </c>
    </row>
    <row r="605" spans="1:2" ht="12.75" customHeight="1" x14ac:dyDescent="0.2">
      <c r="A605" s="1" t="s">
        <v>604</v>
      </c>
      <c r="B605" s="1">
        <v>5.63</v>
      </c>
    </row>
    <row r="606" spans="1:2" ht="12.75" customHeight="1" x14ac:dyDescent="0.2">
      <c r="A606" s="1" t="s">
        <v>605</v>
      </c>
      <c r="B606" s="1">
        <v>7.5</v>
      </c>
    </row>
    <row r="607" spans="1:2" ht="12.75" customHeight="1" x14ac:dyDescent="0.2">
      <c r="A607" s="1" t="s">
        <v>606</v>
      </c>
      <c r="B607" s="1">
        <v>11.25</v>
      </c>
    </row>
    <row r="608" spans="1:2" ht="12.75" customHeight="1" x14ac:dyDescent="0.2">
      <c r="A608" s="1" t="s">
        <v>607</v>
      </c>
      <c r="B608" s="1">
        <v>11.25</v>
      </c>
    </row>
    <row r="609" spans="1:2" ht="12.75" customHeight="1" x14ac:dyDescent="0.2">
      <c r="A609" s="1" t="s">
        <v>608</v>
      </c>
      <c r="B609" s="1">
        <v>9</v>
      </c>
    </row>
    <row r="610" spans="1:2" ht="12.75" customHeight="1" x14ac:dyDescent="0.2">
      <c r="A610" s="1" t="s">
        <v>609</v>
      </c>
      <c r="B610" s="1">
        <v>51</v>
      </c>
    </row>
    <row r="611" spans="1:2" ht="12.75" customHeight="1" x14ac:dyDescent="0.2">
      <c r="A611" s="1" t="s">
        <v>610</v>
      </c>
      <c r="B611" s="1">
        <v>918</v>
      </c>
    </row>
    <row r="612" spans="1:2" ht="12.75" customHeight="1" x14ac:dyDescent="0.2">
      <c r="A612" s="1" t="s">
        <v>611</v>
      </c>
      <c r="B612" s="1">
        <v>178.5</v>
      </c>
    </row>
    <row r="613" spans="1:2" ht="12.75" customHeight="1" x14ac:dyDescent="0.2">
      <c r="A613" s="1" t="s">
        <v>612</v>
      </c>
      <c r="B613" s="1">
        <v>102</v>
      </c>
    </row>
    <row r="614" spans="1:2" ht="12.75" customHeight="1" x14ac:dyDescent="0.2">
      <c r="A614" s="1" t="s">
        <v>613</v>
      </c>
      <c r="B614" s="1">
        <v>51</v>
      </c>
    </row>
    <row r="615" spans="1:2" ht="12.75" customHeight="1" x14ac:dyDescent="0.2">
      <c r="A615" s="1" t="s">
        <v>614</v>
      </c>
      <c r="B615" s="1">
        <v>357</v>
      </c>
    </row>
    <row r="616" spans="1:2" ht="12.75" customHeight="1" x14ac:dyDescent="0.2">
      <c r="A616" s="1" t="s">
        <v>615</v>
      </c>
      <c r="B616" s="1">
        <v>153</v>
      </c>
    </row>
    <row r="617" spans="1:2" ht="12.75" customHeight="1" x14ac:dyDescent="0.2">
      <c r="A617" s="1" t="s">
        <v>616</v>
      </c>
      <c r="B617" s="1">
        <v>5.63</v>
      </c>
    </row>
    <row r="618" spans="1:2" ht="12.75" customHeight="1" x14ac:dyDescent="0.2">
      <c r="A618" s="1" t="s">
        <v>617</v>
      </c>
      <c r="B618" s="1">
        <v>7.5</v>
      </c>
    </row>
    <row r="619" spans="1:2" ht="12.75" customHeight="1" x14ac:dyDescent="0.2">
      <c r="A619" s="1" t="s">
        <v>618</v>
      </c>
      <c r="B619" s="1">
        <v>11.25</v>
      </c>
    </row>
    <row r="620" spans="1:2" ht="12.75" customHeight="1" x14ac:dyDescent="0.2">
      <c r="A620" s="1" t="s">
        <v>619</v>
      </c>
      <c r="B620" s="1">
        <v>11.25</v>
      </c>
    </row>
    <row r="621" spans="1:2" ht="12.75" customHeight="1" x14ac:dyDescent="0.2">
      <c r="A621" s="1" t="s">
        <v>620</v>
      </c>
      <c r="B621" s="1">
        <v>11.25</v>
      </c>
    </row>
    <row r="622" spans="1:2" ht="12.75" customHeight="1" x14ac:dyDescent="0.2">
      <c r="A622" s="1" t="s">
        <v>621</v>
      </c>
      <c r="B622" s="1">
        <v>5.63</v>
      </c>
    </row>
    <row r="623" spans="1:2" ht="12.75" customHeight="1" x14ac:dyDescent="0.2">
      <c r="A623" s="1" t="s">
        <v>622</v>
      </c>
      <c r="B623" s="1">
        <v>7.5</v>
      </c>
    </row>
    <row r="624" spans="1:2" ht="12.75" customHeight="1" x14ac:dyDescent="0.2">
      <c r="A624" s="1" t="s">
        <v>623</v>
      </c>
      <c r="B624" s="1">
        <v>11.25</v>
      </c>
    </row>
    <row r="625" spans="1:2" ht="12.75" customHeight="1" x14ac:dyDescent="0.2">
      <c r="A625" s="1" t="s">
        <v>624</v>
      </c>
      <c r="B625" s="1">
        <v>9</v>
      </c>
    </row>
    <row r="626" spans="1:2" ht="12.75" customHeight="1" x14ac:dyDescent="0.2">
      <c r="A626" s="1" t="s">
        <v>625</v>
      </c>
      <c r="B626" s="1">
        <v>51</v>
      </c>
    </row>
    <row r="627" spans="1:2" ht="12.75" customHeight="1" x14ac:dyDescent="0.2">
      <c r="A627" s="1" t="s">
        <v>626</v>
      </c>
      <c r="B627" s="1">
        <v>918</v>
      </c>
    </row>
    <row r="628" spans="1:2" ht="12.75" customHeight="1" x14ac:dyDescent="0.2">
      <c r="A628" s="1" t="s">
        <v>627</v>
      </c>
      <c r="B628" s="1">
        <v>178.5</v>
      </c>
    </row>
    <row r="629" spans="1:2" ht="12.75" customHeight="1" x14ac:dyDescent="0.2">
      <c r="A629" s="1" t="s">
        <v>628</v>
      </c>
      <c r="B629" s="1">
        <v>102</v>
      </c>
    </row>
    <row r="630" spans="1:2" ht="12.75" customHeight="1" x14ac:dyDescent="0.2">
      <c r="A630" s="1" t="s">
        <v>629</v>
      </c>
      <c r="B630" s="1">
        <v>51</v>
      </c>
    </row>
    <row r="631" spans="1:2" ht="12.75" customHeight="1" x14ac:dyDescent="0.2">
      <c r="A631" s="1" t="s">
        <v>630</v>
      </c>
      <c r="B631" s="1">
        <v>357</v>
      </c>
    </row>
    <row r="632" spans="1:2" ht="12.75" customHeight="1" x14ac:dyDescent="0.2">
      <c r="A632" s="1" t="s">
        <v>631</v>
      </c>
      <c r="B632" s="1">
        <v>153</v>
      </c>
    </row>
    <row r="633" spans="1:2" ht="12.75" customHeight="1" x14ac:dyDescent="0.2">
      <c r="A633" s="1" t="s">
        <v>632</v>
      </c>
      <c r="B633" s="1">
        <v>11.25</v>
      </c>
    </row>
    <row r="634" spans="1:2" ht="12.75" customHeight="1" x14ac:dyDescent="0.2">
      <c r="A634" s="1" t="s">
        <v>633</v>
      </c>
      <c r="B634" s="1">
        <v>5.63</v>
      </c>
    </row>
    <row r="635" spans="1:2" ht="12.75" customHeight="1" x14ac:dyDescent="0.2">
      <c r="A635" s="1" t="s">
        <v>634</v>
      </c>
      <c r="B635" s="1">
        <v>7.5</v>
      </c>
    </row>
    <row r="636" spans="1:2" ht="12.75" customHeight="1" x14ac:dyDescent="0.2">
      <c r="A636" s="1" t="s">
        <v>635</v>
      </c>
      <c r="B636" s="1">
        <v>11.25</v>
      </c>
    </row>
    <row r="637" spans="1:2" ht="12.75" customHeight="1" x14ac:dyDescent="0.2">
      <c r="A637" s="1" t="s">
        <v>636</v>
      </c>
      <c r="B637" s="1">
        <v>345.5</v>
      </c>
    </row>
    <row r="638" spans="1:2" ht="12.75" customHeight="1" x14ac:dyDescent="0.2">
      <c r="A638" s="1" t="s">
        <v>637</v>
      </c>
      <c r="B638" s="1">
        <v>345.5</v>
      </c>
    </row>
    <row r="639" spans="1:2" ht="12.75" customHeight="1" x14ac:dyDescent="0.2">
      <c r="A639" s="1" t="s">
        <v>638</v>
      </c>
      <c r="B639" s="1">
        <v>244.8</v>
      </c>
    </row>
    <row r="640" spans="1:2" ht="12.75" customHeight="1" x14ac:dyDescent="0.2">
      <c r="A640" s="1" t="s">
        <v>639</v>
      </c>
      <c r="B640" s="1">
        <v>749.4</v>
      </c>
    </row>
    <row r="641" spans="1:2" ht="12.75" customHeight="1" x14ac:dyDescent="0.2">
      <c r="A641" s="1" t="s">
        <v>640</v>
      </c>
      <c r="B641" s="1">
        <v>5508</v>
      </c>
    </row>
    <row r="642" spans="1:2" ht="12.75" customHeight="1" x14ac:dyDescent="0.2">
      <c r="A642" s="1" t="s">
        <v>641</v>
      </c>
      <c r="B642" s="1">
        <v>979.2</v>
      </c>
    </row>
    <row r="643" spans="1:2" ht="12.75" customHeight="1" x14ac:dyDescent="0.2">
      <c r="A643" s="1" t="s">
        <v>642</v>
      </c>
      <c r="B643" s="1">
        <v>1958.4</v>
      </c>
    </row>
    <row r="644" spans="1:2" ht="12.75" customHeight="1" x14ac:dyDescent="0.2">
      <c r="A644" s="1" t="s">
        <v>643</v>
      </c>
      <c r="B644" s="1">
        <v>1224</v>
      </c>
    </row>
    <row r="645" spans="1:2" ht="12.75" customHeight="1" x14ac:dyDescent="0.2">
      <c r="A645" s="1" t="s">
        <v>644</v>
      </c>
      <c r="B645" s="1">
        <v>504.6</v>
      </c>
    </row>
    <row r="646" spans="1:2" ht="12.75" customHeight="1" x14ac:dyDescent="0.2">
      <c r="A646" s="1" t="s">
        <v>645</v>
      </c>
      <c r="B646" s="1">
        <v>1738.6</v>
      </c>
    </row>
    <row r="647" spans="1:2" ht="12.75" customHeight="1" x14ac:dyDescent="0.2">
      <c r="A647" s="1" t="s">
        <v>646</v>
      </c>
      <c r="B647" s="1">
        <v>1224</v>
      </c>
    </row>
    <row r="648" spans="1:2" ht="12.75" customHeight="1" x14ac:dyDescent="0.2">
      <c r="A648" s="1" t="s">
        <v>647</v>
      </c>
      <c r="B648" s="1">
        <v>612</v>
      </c>
    </row>
    <row r="649" spans="1:2" ht="12.75" customHeight="1" x14ac:dyDescent="0.2">
      <c r="A649" s="1" t="s">
        <v>648</v>
      </c>
      <c r="B649" s="1">
        <v>749.4</v>
      </c>
    </row>
    <row r="650" spans="1:2" ht="12.75" customHeight="1" x14ac:dyDescent="0.2">
      <c r="A650" s="1" t="s">
        <v>649</v>
      </c>
      <c r="B650" s="1">
        <v>259.8</v>
      </c>
    </row>
    <row r="651" spans="1:2" ht="12.75" customHeight="1" x14ac:dyDescent="0.2">
      <c r="A651" s="1" t="s">
        <v>650</v>
      </c>
      <c r="B651" s="1">
        <v>497.1</v>
      </c>
    </row>
    <row r="652" spans="1:2" ht="12.75" customHeight="1" x14ac:dyDescent="0.2">
      <c r="A652" s="1" t="s">
        <v>651</v>
      </c>
      <c r="B652" s="1">
        <v>749.4</v>
      </c>
    </row>
    <row r="653" spans="1:2" ht="12.75" customHeight="1" x14ac:dyDescent="0.2">
      <c r="A653" s="1" t="s">
        <v>652</v>
      </c>
      <c r="B653" s="1">
        <v>5508</v>
      </c>
    </row>
    <row r="654" spans="1:2" ht="12.75" customHeight="1" x14ac:dyDescent="0.2">
      <c r="A654" s="1" t="s">
        <v>653</v>
      </c>
      <c r="B654" s="1">
        <v>979.2</v>
      </c>
    </row>
    <row r="655" spans="1:2" ht="12.75" customHeight="1" x14ac:dyDescent="0.2">
      <c r="A655" s="1" t="s">
        <v>654</v>
      </c>
      <c r="B655" s="1">
        <v>1958.4</v>
      </c>
    </row>
    <row r="656" spans="1:2" ht="12.75" customHeight="1" x14ac:dyDescent="0.2">
      <c r="A656" s="1" t="s">
        <v>655</v>
      </c>
      <c r="B656" s="1">
        <v>1224</v>
      </c>
    </row>
    <row r="657" spans="1:2" ht="12.75" customHeight="1" x14ac:dyDescent="0.2">
      <c r="A657" s="1" t="s">
        <v>656</v>
      </c>
      <c r="B657" s="1">
        <v>504.6</v>
      </c>
    </row>
    <row r="658" spans="1:2" ht="12.75" customHeight="1" x14ac:dyDescent="0.2">
      <c r="A658" s="1" t="s">
        <v>657</v>
      </c>
      <c r="B658" s="1">
        <v>1738.6</v>
      </c>
    </row>
    <row r="659" spans="1:2" ht="12.75" customHeight="1" x14ac:dyDescent="0.2">
      <c r="A659" s="1" t="s">
        <v>658</v>
      </c>
      <c r="B659" s="1">
        <v>1224</v>
      </c>
    </row>
    <row r="660" spans="1:2" ht="12.75" customHeight="1" x14ac:dyDescent="0.2">
      <c r="A660" s="1" t="s">
        <v>659</v>
      </c>
      <c r="B660" s="1">
        <v>612</v>
      </c>
    </row>
    <row r="661" spans="1:2" ht="12.75" customHeight="1" x14ac:dyDescent="0.2">
      <c r="A661" s="1" t="s">
        <v>660</v>
      </c>
      <c r="B661" s="1">
        <v>749.4</v>
      </c>
    </row>
    <row r="662" spans="1:2" ht="12.75" customHeight="1" x14ac:dyDescent="0.2">
      <c r="A662" s="1" t="s">
        <v>661</v>
      </c>
      <c r="B662" s="1">
        <v>259.8</v>
      </c>
    </row>
    <row r="663" spans="1:2" ht="12.75" customHeight="1" x14ac:dyDescent="0.2">
      <c r="A663" s="1" t="s">
        <v>662</v>
      </c>
      <c r="B663" s="1">
        <v>497.1</v>
      </c>
    </row>
    <row r="664" spans="1:2" ht="12.75" customHeight="1" x14ac:dyDescent="0.2">
      <c r="A664" s="1" t="s">
        <v>663</v>
      </c>
      <c r="B664" s="1">
        <v>63.5</v>
      </c>
    </row>
    <row r="665" spans="1:2" ht="12.75" customHeight="1" x14ac:dyDescent="0.2">
      <c r="A665" s="1" t="s">
        <v>664</v>
      </c>
      <c r="B665" s="1">
        <v>31.75</v>
      </c>
    </row>
    <row r="666" spans="1:2" ht="12.75" customHeight="1" x14ac:dyDescent="0.2">
      <c r="A666" s="1" t="s">
        <v>665</v>
      </c>
      <c r="B666" s="1">
        <v>95.25</v>
      </c>
    </row>
    <row r="667" spans="1:2" ht="12.75" customHeight="1" x14ac:dyDescent="0.2">
      <c r="A667" s="1" t="s">
        <v>666</v>
      </c>
      <c r="B667" s="1">
        <v>63.5</v>
      </c>
    </row>
    <row r="668" spans="1:2" ht="12.75" customHeight="1" x14ac:dyDescent="0.2">
      <c r="A668" s="1" t="s">
        <v>667</v>
      </c>
      <c r="B668" s="1">
        <v>31.75</v>
      </c>
    </row>
    <row r="669" spans="1:2" ht="12.75" customHeight="1" x14ac:dyDescent="0.2">
      <c r="A669" s="1" t="s">
        <v>668</v>
      </c>
      <c r="B669" s="1">
        <v>95.25</v>
      </c>
    </row>
    <row r="670" spans="1:2" ht="12.75" customHeight="1" x14ac:dyDescent="0.2">
      <c r="A670" s="1" t="s">
        <v>669</v>
      </c>
      <c r="B670" s="1">
        <v>63.5</v>
      </c>
    </row>
    <row r="671" spans="1:2" ht="12.75" customHeight="1" x14ac:dyDescent="0.2">
      <c r="A671" s="1" t="s">
        <v>670</v>
      </c>
      <c r="B671" s="1">
        <v>1</v>
      </c>
    </row>
    <row r="672" spans="1:2" ht="12.75" customHeight="1" x14ac:dyDescent="0.2">
      <c r="A672" s="1" t="s">
        <v>671</v>
      </c>
      <c r="B672" s="1">
        <v>1</v>
      </c>
    </row>
    <row r="673" spans="1:2" ht="12.75" customHeight="1" x14ac:dyDescent="0.2">
      <c r="A673" s="1" t="s">
        <v>672</v>
      </c>
      <c r="B673" s="1">
        <v>1</v>
      </c>
    </row>
    <row r="674" spans="1:2" ht="12.75" customHeight="1" x14ac:dyDescent="0.2">
      <c r="A674" s="1" t="s">
        <v>673</v>
      </c>
      <c r="B674" s="1">
        <v>85.5</v>
      </c>
    </row>
    <row r="675" spans="1:2" ht="12.75" customHeight="1" x14ac:dyDescent="0.2">
      <c r="A675" s="1" t="s">
        <v>674</v>
      </c>
      <c r="B675" s="1">
        <v>0</v>
      </c>
    </row>
    <row r="676" spans="1:2" ht="12.75" customHeight="1" x14ac:dyDescent="0.2">
      <c r="A676" s="1" t="s">
        <v>675</v>
      </c>
      <c r="B676" s="1">
        <v>0</v>
      </c>
    </row>
    <row r="677" spans="1:2" ht="12.75" customHeight="1" x14ac:dyDescent="0.2">
      <c r="A677" s="1" t="s">
        <v>676</v>
      </c>
      <c r="B677" s="1">
        <v>0</v>
      </c>
    </row>
    <row r="678" spans="1:2" ht="12.75" customHeight="1" x14ac:dyDescent="0.2">
      <c r="A678" s="1" t="s">
        <v>677</v>
      </c>
      <c r="B678" s="1">
        <v>0</v>
      </c>
    </row>
    <row r="679" spans="1:2" ht="12.75" customHeight="1" x14ac:dyDescent="0.2">
      <c r="A679" s="1" t="s">
        <v>678</v>
      </c>
      <c r="B679" s="1">
        <v>100</v>
      </c>
    </row>
    <row r="680" spans="1:2" ht="12.75" customHeight="1" x14ac:dyDescent="0.2">
      <c r="A680" s="1" t="s">
        <v>679</v>
      </c>
      <c r="B680" s="1">
        <v>52876.800000000003</v>
      </c>
    </row>
    <row r="681" spans="1:2" ht="12.75" customHeight="1" x14ac:dyDescent="0.2">
      <c r="A681" s="1" t="s">
        <v>680</v>
      </c>
      <c r="B681" s="1">
        <v>2937.6</v>
      </c>
    </row>
    <row r="682" spans="1:2" ht="12.75" customHeight="1" x14ac:dyDescent="0.2">
      <c r="A682" s="1" t="s">
        <v>681</v>
      </c>
      <c r="B682" s="1">
        <v>2937.6</v>
      </c>
    </row>
    <row r="683" spans="1:2" ht="12.75" customHeight="1" x14ac:dyDescent="0.2">
      <c r="A683" s="1" t="s">
        <v>682</v>
      </c>
      <c r="B683" s="1">
        <v>100</v>
      </c>
    </row>
    <row r="684" spans="1:2" ht="12.75" customHeight="1" x14ac:dyDescent="0.2">
      <c r="A684" s="1" t="s">
        <v>683</v>
      </c>
      <c r="B684" s="1">
        <v>52876.800000000003</v>
      </c>
    </row>
    <row r="685" spans="1:2" ht="12.75" customHeight="1" x14ac:dyDescent="0.2">
      <c r="A685" s="1" t="s">
        <v>684</v>
      </c>
      <c r="B685" s="1">
        <v>2937.6</v>
      </c>
    </row>
    <row r="686" spans="1:2" ht="12.75" customHeight="1" x14ac:dyDescent="0.2">
      <c r="A686" s="1" t="s">
        <v>685</v>
      </c>
      <c r="B686" s="1">
        <v>2937.6</v>
      </c>
    </row>
    <row r="687" spans="1:2" ht="12.75" customHeight="1" x14ac:dyDescent="0.2">
      <c r="A687" s="1" t="s">
        <v>686</v>
      </c>
      <c r="B687" s="1">
        <v>2.75</v>
      </c>
    </row>
    <row r="688" spans="1:2" ht="12.75" customHeight="1" x14ac:dyDescent="0.2">
      <c r="A688" s="1" t="s">
        <v>687</v>
      </c>
      <c r="B688" s="1">
        <v>24.75</v>
      </c>
    </row>
    <row r="689" spans="1:2" ht="12.75" customHeight="1" x14ac:dyDescent="0.2">
      <c r="A689" s="1" t="s">
        <v>688</v>
      </c>
      <c r="B689" s="1">
        <v>2.75</v>
      </c>
    </row>
    <row r="690" spans="1:2" ht="12.75" customHeight="1" x14ac:dyDescent="0.2">
      <c r="A690" s="1" t="s">
        <v>689</v>
      </c>
      <c r="B690" s="1">
        <v>24.75</v>
      </c>
    </row>
    <row r="691" spans="1:2" ht="12.75" customHeight="1" x14ac:dyDescent="0.2">
      <c r="A691" s="1" t="s">
        <v>690</v>
      </c>
      <c r="B691" s="1">
        <v>33.15</v>
      </c>
    </row>
    <row r="692" spans="1:2" ht="12.75" customHeight="1" x14ac:dyDescent="0.2">
      <c r="A692" s="1" t="s">
        <v>691</v>
      </c>
      <c r="B692" s="1">
        <v>33.15</v>
      </c>
    </row>
    <row r="693" spans="1:2" ht="12.75" customHeight="1" x14ac:dyDescent="0.2">
      <c r="A693" s="1" t="s">
        <v>692</v>
      </c>
      <c r="B693" s="1">
        <v>78</v>
      </c>
    </row>
    <row r="694" spans="1:2" ht="12.75" customHeight="1" x14ac:dyDescent="0.2">
      <c r="A694" s="1" t="s">
        <v>693</v>
      </c>
      <c r="B694" s="1">
        <v>0</v>
      </c>
    </row>
    <row r="695" spans="1:2" ht="12.75" customHeight="1" x14ac:dyDescent="0.2">
      <c r="A695" s="1" t="s">
        <v>694</v>
      </c>
      <c r="B695" s="1">
        <v>0</v>
      </c>
    </row>
    <row r="696" spans="1:2" ht="12.75" customHeight="1" x14ac:dyDescent="0.2">
      <c r="A696" s="1" t="s">
        <v>695</v>
      </c>
      <c r="B696" s="1">
        <v>1</v>
      </c>
    </row>
    <row r="697" spans="1:2" ht="12.75" customHeight="1" x14ac:dyDescent="0.2">
      <c r="A697" s="1" t="s">
        <v>696</v>
      </c>
      <c r="B697" s="1">
        <v>0</v>
      </c>
    </row>
    <row r="698" spans="1:2" ht="12.75" customHeight="1" x14ac:dyDescent="0.2">
      <c r="A698" s="1" t="s">
        <v>697</v>
      </c>
      <c r="B698" s="1">
        <v>0</v>
      </c>
    </row>
    <row r="699" spans="1:2" ht="12.75" customHeight="1" x14ac:dyDescent="0.2">
      <c r="A699" s="1" t="s">
        <v>698</v>
      </c>
      <c r="B699" s="1">
        <v>4896</v>
      </c>
    </row>
    <row r="700" spans="1:2" ht="12.75" customHeight="1" x14ac:dyDescent="0.2">
      <c r="A700" s="1" t="s">
        <v>699</v>
      </c>
      <c r="B700" s="1">
        <v>119</v>
      </c>
    </row>
    <row r="701" spans="1:2" ht="12.75" customHeight="1" x14ac:dyDescent="0.2">
      <c r="A701" s="1" t="s">
        <v>700</v>
      </c>
      <c r="B701" s="1">
        <v>1071</v>
      </c>
    </row>
    <row r="702" spans="1:2" ht="12.75" customHeight="1" x14ac:dyDescent="0.2">
      <c r="A702" s="1" t="s">
        <v>701</v>
      </c>
      <c r="B702" s="1">
        <v>119</v>
      </c>
    </row>
    <row r="703" spans="1:2" ht="12.75" customHeight="1" x14ac:dyDescent="0.2">
      <c r="A703" s="1" t="s">
        <v>702</v>
      </c>
      <c r="B703" s="1">
        <v>1071</v>
      </c>
    </row>
    <row r="704" spans="1:2" ht="12.75" customHeight="1" x14ac:dyDescent="0.2">
      <c r="A704" s="1" t="s">
        <v>703</v>
      </c>
      <c r="B704" s="1">
        <v>119</v>
      </c>
    </row>
    <row r="705" spans="1:2" ht="12.75" customHeight="1" x14ac:dyDescent="0.2">
      <c r="A705" s="1" t="s">
        <v>704</v>
      </c>
      <c r="B705" s="1">
        <v>979.2</v>
      </c>
    </row>
    <row r="706" spans="1:2" ht="12.75" customHeight="1" x14ac:dyDescent="0.2">
      <c r="A706" s="1" t="s">
        <v>705</v>
      </c>
      <c r="B706" s="1">
        <v>4930</v>
      </c>
    </row>
    <row r="707" spans="1:2" ht="12.75" customHeight="1" x14ac:dyDescent="0.2">
      <c r="A707" s="1" t="s">
        <v>706</v>
      </c>
      <c r="B707" s="1">
        <v>979.2</v>
      </c>
    </row>
    <row r="708" spans="1:2" ht="12.75" customHeight="1" x14ac:dyDescent="0.2">
      <c r="A708" s="1" t="s">
        <v>707</v>
      </c>
      <c r="B708" s="1">
        <v>4930</v>
      </c>
    </row>
    <row r="709" spans="1:2" ht="12.75" customHeight="1" x14ac:dyDescent="0.2">
      <c r="A709" s="1" t="s">
        <v>708</v>
      </c>
      <c r="B709" s="1">
        <v>499.6</v>
      </c>
    </row>
    <row r="710" spans="1:2" ht="12.75" customHeight="1" x14ac:dyDescent="0.2">
      <c r="A710" s="1" t="s">
        <v>709</v>
      </c>
      <c r="B710" s="1">
        <v>499.6</v>
      </c>
    </row>
    <row r="711" spans="1:2" ht="12.75" customHeight="1" x14ac:dyDescent="0.2">
      <c r="A711" s="1" t="s">
        <v>710</v>
      </c>
      <c r="B711" s="1">
        <v>4</v>
      </c>
    </row>
    <row r="712" spans="1:2" ht="12.75" customHeight="1" x14ac:dyDescent="0.2">
      <c r="A712" s="1" t="s">
        <v>711</v>
      </c>
      <c r="B712" s="1">
        <v>459.05</v>
      </c>
    </row>
    <row r="713" spans="1:2" ht="12.75" customHeight="1" x14ac:dyDescent="0.2">
      <c r="A713" s="1" t="s">
        <v>712</v>
      </c>
      <c r="B713" s="1">
        <v>0</v>
      </c>
    </row>
    <row r="714" spans="1:2" ht="12.75" customHeight="1" x14ac:dyDescent="0.2">
      <c r="A714" s="1" t="s">
        <v>713</v>
      </c>
      <c r="B714" s="1">
        <v>0</v>
      </c>
    </row>
    <row r="715" spans="1:2" ht="12.75" customHeight="1" x14ac:dyDescent="0.2">
      <c r="A715" s="1" t="s">
        <v>714</v>
      </c>
      <c r="B715" s="1">
        <v>0</v>
      </c>
    </row>
    <row r="716" spans="1:2" ht="12.75" customHeight="1" x14ac:dyDescent="0.2">
      <c r="A716" s="1" t="s">
        <v>715</v>
      </c>
      <c r="B716" s="1">
        <v>14.31</v>
      </c>
    </row>
    <row r="717" spans="1:2" ht="12.75" customHeight="1" x14ac:dyDescent="0.2">
      <c r="A717" s="1" t="s">
        <v>716</v>
      </c>
      <c r="B717" s="1">
        <v>15</v>
      </c>
    </row>
    <row r="718" spans="1:2" ht="12.75" customHeight="1" x14ac:dyDescent="0.2">
      <c r="A718" s="1" t="s">
        <v>717</v>
      </c>
      <c r="B718" s="1">
        <v>7.5</v>
      </c>
    </row>
    <row r="719" spans="1:2" ht="12.75" customHeight="1" x14ac:dyDescent="0.2">
      <c r="A719" s="1" t="s">
        <v>718</v>
      </c>
      <c r="B719" s="1">
        <v>22.5</v>
      </c>
    </row>
    <row r="720" spans="1:2" ht="12.75" customHeight="1" x14ac:dyDescent="0.2">
      <c r="A720" s="1" t="s">
        <v>719</v>
      </c>
      <c r="B720" s="1">
        <v>15</v>
      </c>
    </row>
    <row r="721" spans="1:2" ht="12.75" customHeight="1" x14ac:dyDescent="0.2">
      <c r="A721" s="1" t="s">
        <v>720</v>
      </c>
      <c r="B721" s="1">
        <v>15</v>
      </c>
    </row>
    <row r="722" spans="1:2" ht="12.75" customHeight="1" x14ac:dyDescent="0.2">
      <c r="A722" s="1" t="s">
        <v>721</v>
      </c>
      <c r="B722" s="1">
        <v>4</v>
      </c>
    </row>
    <row r="723" spans="1:2" ht="12.75" customHeight="1" x14ac:dyDescent="0.2">
      <c r="A723" s="1" t="s">
        <v>722</v>
      </c>
      <c r="B723" s="1">
        <v>459.05</v>
      </c>
    </row>
    <row r="724" spans="1:2" ht="12.75" customHeight="1" x14ac:dyDescent="0.2">
      <c r="A724" s="1" t="s">
        <v>723</v>
      </c>
      <c r="B724" s="1">
        <v>44.5</v>
      </c>
    </row>
    <row r="725" spans="1:2" ht="12.75" customHeight="1" x14ac:dyDescent="0.2">
      <c r="A725" s="1" t="s">
        <v>724</v>
      </c>
      <c r="B725" s="1">
        <v>44.5</v>
      </c>
    </row>
    <row r="726" spans="1:2" ht="12.75" customHeight="1" x14ac:dyDescent="0.2">
      <c r="A726" s="1" t="s">
        <v>725</v>
      </c>
      <c r="B726" s="1">
        <v>32</v>
      </c>
    </row>
    <row r="727" spans="1:2" ht="12.75" customHeight="1" x14ac:dyDescent="0.2">
      <c r="A727" s="1" t="s">
        <v>726</v>
      </c>
      <c r="B727" s="1">
        <v>44.5</v>
      </c>
    </row>
    <row r="728" spans="1:2" ht="12.75" customHeight="1" x14ac:dyDescent="0.2">
      <c r="A728" s="1" t="s">
        <v>727</v>
      </c>
      <c r="B728" s="1">
        <v>44.5</v>
      </c>
    </row>
    <row r="729" spans="1:2" ht="12.75" customHeight="1" x14ac:dyDescent="0.2">
      <c r="A729" s="1" t="s">
        <v>728</v>
      </c>
      <c r="B729" s="1">
        <v>0</v>
      </c>
    </row>
    <row r="730" spans="1:2" ht="12.75" customHeight="1" x14ac:dyDescent="0.2">
      <c r="A730" s="1" t="s">
        <v>729</v>
      </c>
      <c r="B730" s="1">
        <v>0</v>
      </c>
    </row>
    <row r="731" spans="1:2" ht="12.75" customHeight="1" x14ac:dyDescent="0.2">
      <c r="A731" s="1" t="s">
        <v>730</v>
      </c>
      <c r="B731" s="1">
        <v>0</v>
      </c>
    </row>
    <row r="732" spans="1:2" ht="12.75" customHeight="1" x14ac:dyDescent="0.2">
      <c r="A732" s="1" t="s">
        <v>731</v>
      </c>
      <c r="B732" s="1">
        <v>0</v>
      </c>
    </row>
    <row r="733" spans="1:2" ht="12.75" customHeight="1" x14ac:dyDescent="0.2">
      <c r="A733" s="1" t="s">
        <v>732</v>
      </c>
      <c r="B733" s="1">
        <v>32</v>
      </c>
    </row>
    <row r="734" spans="1:2" ht="12.75" customHeight="1" x14ac:dyDescent="0.2">
      <c r="A734" s="1" t="s">
        <v>733</v>
      </c>
      <c r="B734" s="1">
        <v>0</v>
      </c>
    </row>
    <row r="735" spans="1:2" ht="12.75" customHeight="1" x14ac:dyDescent="0.2">
      <c r="A735" s="1" t="s">
        <v>734</v>
      </c>
      <c r="B735" s="1">
        <v>0</v>
      </c>
    </row>
    <row r="736" spans="1:2" ht="12.75" customHeight="1" x14ac:dyDescent="0.2">
      <c r="A736" s="1" t="s">
        <v>735</v>
      </c>
      <c r="B736" s="1">
        <v>0</v>
      </c>
    </row>
    <row r="737" spans="1:2" ht="12.75" customHeight="1" x14ac:dyDescent="0.2">
      <c r="A737" s="1" t="s">
        <v>736</v>
      </c>
      <c r="B737" s="1">
        <v>14.31</v>
      </c>
    </row>
    <row r="738" spans="1:2" ht="12.75" customHeight="1" x14ac:dyDescent="0.2">
      <c r="A738" s="1" t="s">
        <v>737</v>
      </c>
      <c r="B738" s="1">
        <v>15</v>
      </c>
    </row>
    <row r="739" spans="1:2" ht="12.75" customHeight="1" x14ac:dyDescent="0.2">
      <c r="A739" s="1" t="s">
        <v>738</v>
      </c>
      <c r="B739" s="1">
        <v>15</v>
      </c>
    </row>
    <row r="740" spans="1:2" ht="12.75" customHeight="1" x14ac:dyDescent="0.2">
      <c r="A740" s="1" t="s">
        <v>739</v>
      </c>
      <c r="B740" s="1">
        <v>7.5</v>
      </c>
    </row>
    <row r="741" spans="1:2" ht="12.75" customHeight="1" x14ac:dyDescent="0.2">
      <c r="A741" s="1" t="s">
        <v>740</v>
      </c>
      <c r="B741" s="1">
        <v>22.5</v>
      </c>
    </row>
    <row r="742" spans="1:2" ht="12.75" customHeight="1" x14ac:dyDescent="0.2">
      <c r="A742" s="1" t="s">
        <v>741</v>
      </c>
      <c r="B742" s="1">
        <v>15</v>
      </c>
    </row>
    <row r="743" spans="1:2" ht="12.75" customHeight="1" x14ac:dyDescent="0.2">
      <c r="A743" s="1" t="s">
        <v>742</v>
      </c>
      <c r="B743" s="1">
        <v>0</v>
      </c>
    </row>
    <row r="744" spans="1:2" ht="12.75" customHeight="1" x14ac:dyDescent="0.2">
      <c r="A744" s="1" t="s">
        <v>743</v>
      </c>
      <c r="B744" s="1">
        <v>0</v>
      </c>
    </row>
    <row r="745" spans="1:2" ht="12.75" customHeight="1" x14ac:dyDescent="0.2">
      <c r="A745" s="1" t="s">
        <v>744</v>
      </c>
      <c r="B745" s="1">
        <v>200</v>
      </c>
    </row>
    <row r="746" spans="1:2" ht="12.75" customHeight="1" x14ac:dyDescent="0.2">
      <c r="A746" s="1" t="s">
        <v>745</v>
      </c>
      <c r="B746" s="1">
        <v>200</v>
      </c>
    </row>
    <row r="747" spans="1:2" ht="12.75" customHeight="1" x14ac:dyDescent="0.2">
      <c r="A747" s="1" t="s">
        <v>746</v>
      </c>
      <c r="B747" s="1">
        <v>89.68</v>
      </c>
    </row>
    <row r="748" spans="1:2" ht="12.75" customHeight="1" x14ac:dyDescent="0.2">
      <c r="A748" s="1" t="s">
        <v>747</v>
      </c>
      <c r="B748" s="1">
        <v>89.68</v>
      </c>
    </row>
    <row r="749" spans="1:2" ht="12.75" customHeight="1" x14ac:dyDescent="0.2">
      <c r="A749" s="1" t="s">
        <v>748</v>
      </c>
      <c r="B749" s="1">
        <v>44.84</v>
      </c>
    </row>
    <row r="750" spans="1:2" ht="12.75" customHeight="1" x14ac:dyDescent="0.2">
      <c r="A750" s="1" t="s">
        <v>749</v>
      </c>
      <c r="B750" s="1">
        <v>59.79</v>
      </c>
    </row>
    <row r="751" spans="1:2" ht="12.75" customHeight="1" x14ac:dyDescent="0.2">
      <c r="A751" s="1" t="s">
        <v>750</v>
      </c>
      <c r="B751" s="1">
        <v>89.68</v>
      </c>
    </row>
    <row r="752" spans="1:2" ht="12.75" customHeight="1" x14ac:dyDescent="0.2">
      <c r="A752" s="1" t="s">
        <v>751</v>
      </c>
      <c r="B752" s="1">
        <v>89.68</v>
      </c>
    </row>
    <row r="753" spans="1:2" ht="12.75" customHeight="1" x14ac:dyDescent="0.2">
      <c r="A753" s="1" t="s">
        <v>752</v>
      </c>
      <c r="B753" s="1">
        <v>44.84</v>
      </c>
    </row>
    <row r="754" spans="1:2" ht="12.75" customHeight="1" x14ac:dyDescent="0.2">
      <c r="A754" s="1" t="s">
        <v>753</v>
      </c>
      <c r="B754" s="1">
        <v>59.79</v>
      </c>
    </row>
    <row r="755" spans="1:2" ht="12.75" customHeight="1" x14ac:dyDescent="0.2">
      <c r="A755" s="1" t="s">
        <v>754</v>
      </c>
      <c r="B755" s="1">
        <v>1</v>
      </c>
    </row>
    <row r="756" spans="1:2" ht="12.75" customHeight="1" x14ac:dyDescent="0.2">
      <c r="A756" s="1" t="s">
        <v>755</v>
      </c>
      <c r="B756" s="1">
        <v>3</v>
      </c>
    </row>
    <row r="757" spans="1:2" ht="12.75" customHeight="1" x14ac:dyDescent="0.2">
      <c r="A757" s="1" t="s">
        <v>756</v>
      </c>
      <c r="B757" s="1">
        <v>3</v>
      </c>
    </row>
    <row r="758" spans="1:2" ht="12.75" customHeight="1" x14ac:dyDescent="0.2">
      <c r="A758" s="1" t="s">
        <v>757</v>
      </c>
      <c r="B758" s="1">
        <v>4</v>
      </c>
    </row>
    <row r="759" spans="1:2" ht="12.75" customHeight="1" x14ac:dyDescent="0.2">
      <c r="A759" s="1" t="s">
        <v>758</v>
      </c>
      <c r="B759" s="1">
        <v>4</v>
      </c>
    </row>
    <row r="760" spans="1:2" ht="12.75" customHeight="1" x14ac:dyDescent="0.2">
      <c r="A760" s="1" t="s">
        <v>759</v>
      </c>
      <c r="B760" s="1">
        <v>9.5</v>
      </c>
    </row>
    <row r="761" spans="1:2" ht="12.75" customHeight="1" x14ac:dyDescent="0.2">
      <c r="A761" s="1" t="s">
        <v>760</v>
      </c>
      <c r="B761" s="1">
        <v>9.5</v>
      </c>
    </row>
    <row r="762" spans="1:2" ht="12.75" customHeight="1" x14ac:dyDescent="0.2">
      <c r="A762" s="1" t="s">
        <v>761</v>
      </c>
      <c r="B762" s="1">
        <v>0.3</v>
      </c>
    </row>
    <row r="763" spans="1:2" ht="12.75" customHeight="1" x14ac:dyDescent="0.2">
      <c r="A763" s="1" t="s">
        <v>762</v>
      </c>
      <c r="B763" s="1">
        <v>0</v>
      </c>
    </row>
    <row r="764" spans="1:2" ht="12.75" customHeight="1" x14ac:dyDescent="0.2">
      <c r="A764" s="1" t="s">
        <v>763</v>
      </c>
      <c r="B764" s="1">
        <v>0</v>
      </c>
    </row>
    <row r="765" spans="1:2" ht="12.75" customHeight="1" x14ac:dyDescent="0.2">
      <c r="A765" s="1" t="s">
        <v>764</v>
      </c>
      <c r="B765" s="1">
        <v>0</v>
      </c>
    </row>
    <row r="766" spans="1:2" ht="12.75" customHeight="1" x14ac:dyDescent="0.2">
      <c r="A766" s="1" t="s">
        <v>765</v>
      </c>
      <c r="B766" s="1">
        <v>7.5</v>
      </c>
    </row>
    <row r="767" spans="1:2" ht="12.75" customHeight="1" x14ac:dyDescent="0.2">
      <c r="A767" s="1" t="s">
        <v>766</v>
      </c>
      <c r="B767" s="1">
        <v>20</v>
      </c>
    </row>
    <row r="768" spans="1:2" ht="12.75" customHeight="1" x14ac:dyDescent="0.2">
      <c r="A768" s="1" t="s">
        <v>767</v>
      </c>
      <c r="B768" s="1">
        <v>30</v>
      </c>
    </row>
    <row r="769" spans="1:2" ht="12.75" customHeight="1" x14ac:dyDescent="0.2">
      <c r="A769" s="1" t="s">
        <v>768</v>
      </c>
      <c r="B769" s="1">
        <v>20</v>
      </c>
    </row>
    <row r="770" spans="1:2" ht="12.75" customHeight="1" x14ac:dyDescent="0.2">
      <c r="A770" s="1" t="s">
        <v>769</v>
      </c>
      <c r="B770" s="1">
        <v>20</v>
      </c>
    </row>
    <row r="771" spans="1:2" ht="12.75" customHeight="1" x14ac:dyDescent="0.2">
      <c r="A771" s="1" t="s">
        <v>770</v>
      </c>
      <c r="B771" s="1">
        <v>7.5</v>
      </c>
    </row>
    <row r="772" spans="1:2" ht="12.75" customHeight="1" x14ac:dyDescent="0.2">
      <c r="A772" s="1" t="s">
        <v>771</v>
      </c>
      <c r="B772" s="1">
        <v>20</v>
      </c>
    </row>
    <row r="773" spans="1:2" ht="12.75" customHeight="1" x14ac:dyDescent="0.2">
      <c r="A773" s="1" t="s">
        <v>772</v>
      </c>
      <c r="B773" s="1">
        <v>30</v>
      </c>
    </row>
    <row r="774" spans="1:2" ht="12.75" customHeight="1" x14ac:dyDescent="0.2">
      <c r="A774" s="1" t="s">
        <v>773</v>
      </c>
      <c r="B774" s="1">
        <v>20</v>
      </c>
    </row>
    <row r="775" spans="1:2" ht="12.75" customHeight="1" x14ac:dyDescent="0.2">
      <c r="A775" s="1" t="s">
        <v>774</v>
      </c>
      <c r="B775" s="1">
        <v>20</v>
      </c>
    </row>
    <row r="776" spans="1:2" ht="12.75" customHeight="1" x14ac:dyDescent="0.2">
      <c r="A776" s="1" t="s">
        <v>775</v>
      </c>
      <c r="B776" s="1">
        <v>25</v>
      </c>
    </row>
    <row r="777" spans="1:2" ht="12.75" customHeight="1" x14ac:dyDescent="0.2">
      <c r="A777" s="1" t="s">
        <v>776</v>
      </c>
      <c r="B777" s="1">
        <v>45</v>
      </c>
    </row>
    <row r="778" spans="1:2" ht="12.75" customHeight="1" x14ac:dyDescent="0.2">
      <c r="A778" s="1" t="s">
        <v>777</v>
      </c>
      <c r="B778" s="1">
        <v>25</v>
      </c>
    </row>
    <row r="779" spans="1:2" ht="12.75" customHeight="1" x14ac:dyDescent="0.2">
      <c r="A779" s="1" t="s">
        <v>778</v>
      </c>
      <c r="B779" s="1">
        <v>25</v>
      </c>
    </row>
    <row r="780" spans="1:2" ht="12.75" customHeight="1" x14ac:dyDescent="0.2">
      <c r="A780" s="1" t="s">
        <v>779</v>
      </c>
      <c r="B780" s="1">
        <v>45</v>
      </c>
    </row>
    <row r="781" spans="1:2" ht="12.75" customHeight="1" x14ac:dyDescent="0.2">
      <c r="A781" s="1" t="s">
        <v>780</v>
      </c>
      <c r="B781" s="1">
        <v>45</v>
      </c>
    </row>
    <row r="782" spans="1:2" ht="12.75" customHeight="1" x14ac:dyDescent="0.2">
      <c r="A782" s="1" t="s">
        <v>781</v>
      </c>
      <c r="B782" s="1">
        <v>25</v>
      </c>
    </row>
    <row r="783" spans="1:2" ht="12.75" customHeight="1" x14ac:dyDescent="0.2">
      <c r="A783" s="1" t="s">
        <v>782</v>
      </c>
      <c r="B783" s="1">
        <v>11</v>
      </c>
    </row>
    <row r="784" spans="1:2" ht="12.75" customHeight="1" x14ac:dyDescent="0.2">
      <c r="A784" s="1" t="s">
        <v>783</v>
      </c>
      <c r="B784" s="1">
        <v>11</v>
      </c>
    </row>
    <row r="785" spans="1:2" ht="12.75" customHeight="1" x14ac:dyDescent="0.2">
      <c r="A785" s="1" t="s">
        <v>784</v>
      </c>
      <c r="B785" s="1">
        <v>10</v>
      </c>
    </row>
    <row r="786" spans="1:2" ht="12.75" customHeight="1" x14ac:dyDescent="0.2">
      <c r="A786" s="1" t="s">
        <v>785</v>
      </c>
      <c r="B786" s="1">
        <v>10</v>
      </c>
    </row>
    <row r="787" spans="1:2" ht="12.75" customHeight="1" x14ac:dyDescent="0.2">
      <c r="A787" s="1" t="s">
        <v>786</v>
      </c>
      <c r="B787" s="1">
        <v>1</v>
      </c>
    </row>
    <row r="788" spans="1:2" ht="12.75" customHeight="1" x14ac:dyDescent="0.2">
      <c r="A788" s="1" t="s">
        <v>787</v>
      </c>
      <c r="B788" s="1">
        <v>18.75</v>
      </c>
    </row>
    <row r="789" spans="1:2" ht="12.75" customHeight="1" x14ac:dyDescent="0.2">
      <c r="A789" s="1" t="s">
        <v>788</v>
      </c>
      <c r="B789" s="1">
        <v>18.75</v>
      </c>
    </row>
    <row r="790" spans="1:2" ht="12.75" customHeight="1" x14ac:dyDescent="0.2">
      <c r="A790" s="1" t="s">
        <v>789</v>
      </c>
      <c r="B790" s="1">
        <v>5.5</v>
      </c>
    </row>
    <row r="791" spans="1:2" ht="12.75" customHeight="1" x14ac:dyDescent="0.2">
      <c r="A791" s="1" t="s">
        <v>790</v>
      </c>
      <c r="B791" s="1">
        <v>23.25</v>
      </c>
    </row>
    <row r="792" spans="1:2" ht="12.75" customHeight="1" x14ac:dyDescent="0.2">
      <c r="A792" s="1" t="s">
        <v>791</v>
      </c>
      <c r="B792" s="1">
        <v>5.5</v>
      </c>
    </row>
    <row r="793" spans="1:2" ht="12.75" customHeight="1" x14ac:dyDescent="0.2">
      <c r="A793" s="1" t="s">
        <v>792</v>
      </c>
      <c r="B793" s="1">
        <v>72</v>
      </c>
    </row>
    <row r="794" spans="1:2" ht="12.75" customHeight="1" x14ac:dyDescent="0.2">
      <c r="A794" s="1" t="s">
        <v>793</v>
      </c>
      <c r="B794" s="1">
        <v>3</v>
      </c>
    </row>
    <row r="795" spans="1:2" ht="12.75" customHeight="1" x14ac:dyDescent="0.2">
      <c r="A795" s="1" t="s">
        <v>794</v>
      </c>
      <c r="B795" s="1">
        <v>72</v>
      </c>
    </row>
    <row r="796" spans="1:2" ht="12.75" customHeight="1" x14ac:dyDescent="0.2">
      <c r="A796" s="1" t="s">
        <v>795</v>
      </c>
      <c r="B796" s="1">
        <v>3</v>
      </c>
    </row>
    <row r="797" spans="1:2" ht="12.75" customHeight="1" x14ac:dyDescent="0.2">
      <c r="A797" s="1" t="s">
        <v>796</v>
      </c>
      <c r="B797" s="1">
        <v>23.25</v>
      </c>
    </row>
    <row r="798" spans="1:2" ht="12.75" customHeight="1" x14ac:dyDescent="0.2">
      <c r="A798" s="1" t="s">
        <v>797</v>
      </c>
      <c r="B798" s="1">
        <v>0</v>
      </c>
    </row>
    <row r="799" spans="1:2" ht="12.75" customHeight="1" x14ac:dyDescent="0.2">
      <c r="A799" s="1" t="s">
        <v>798</v>
      </c>
      <c r="B799" s="1">
        <v>0</v>
      </c>
    </row>
    <row r="800" spans="1:2" ht="12.75" customHeight="1" x14ac:dyDescent="0.2">
      <c r="A800" s="1" t="s">
        <v>799</v>
      </c>
      <c r="B800" s="1">
        <v>5</v>
      </c>
    </row>
    <row r="801" spans="1:2" ht="12.75" customHeight="1" x14ac:dyDescent="0.2">
      <c r="A801" s="1" t="s">
        <v>800</v>
      </c>
      <c r="B801" s="1">
        <v>5</v>
      </c>
    </row>
    <row r="802" spans="1:2" ht="12.75" customHeight="1" x14ac:dyDescent="0.2">
      <c r="A802" s="1" t="s">
        <v>801</v>
      </c>
      <c r="B802" s="1">
        <v>60</v>
      </c>
    </row>
    <row r="803" spans="1:2" ht="12.75" customHeight="1" x14ac:dyDescent="0.2">
      <c r="A803" s="1" t="s">
        <v>802</v>
      </c>
      <c r="B803" s="1">
        <v>806.25</v>
      </c>
    </row>
    <row r="804" spans="1:2" ht="12.75" customHeight="1" x14ac:dyDescent="0.2">
      <c r="A804" s="1" t="s">
        <v>803</v>
      </c>
      <c r="B804" s="1">
        <v>806.25</v>
      </c>
    </row>
    <row r="805" spans="1:2" ht="12.75" customHeight="1" x14ac:dyDescent="0.2">
      <c r="A805" s="1" t="s">
        <v>804</v>
      </c>
      <c r="B805" s="1">
        <v>0</v>
      </c>
    </row>
    <row r="806" spans="1:2" ht="12.75" customHeight="1" x14ac:dyDescent="0.2">
      <c r="A806" s="1" t="s">
        <v>805</v>
      </c>
      <c r="B806" s="1">
        <v>244.8</v>
      </c>
    </row>
    <row r="807" spans="1:2" ht="12.75" customHeight="1" x14ac:dyDescent="0.2">
      <c r="A807" s="1" t="s">
        <v>806</v>
      </c>
      <c r="B807" s="1">
        <v>0</v>
      </c>
    </row>
    <row r="808" spans="1:2" ht="12.75" customHeight="1" x14ac:dyDescent="0.2">
      <c r="A808" s="1" t="s">
        <v>807</v>
      </c>
      <c r="B808" s="1">
        <v>244.8</v>
      </c>
    </row>
    <row r="809" spans="1:2" ht="12.75" customHeight="1" x14ac:dyDescent="0.2">
      <c r="A809" s="1" t="s">
        <v>808</v>
      </c>
      <c r="B809" s="1">
        <v>54.72</v>
      </c>
    </row>
    <row r="810" spans="1:2" ht="12.75" customHeight="1" x14ac:dyDescent="0.2">
      <c r="A810" s="1" t="s">
        <v>809</v>
      </c>
      <c r="B810" s="1">
        <v>54.72</v>
      </c>
    </row>
    <row r="811" spans="1:2" ht="12.75" customHeight="1" x14ac:dyDescent="0.2">
      <c r="A811" s="1" t="s">
        <v>810</v>
      </c>
      <c r="B811" s="1">
        <v>24.25</v>
      </c>
    </row>
    <row r="812" spans="1:2" ht="12.75" customHeight="1" x14ac:dyDescent="0.2">
      <c r="A812" s="1" t="s">
        <v>811</v>
      </c>
      <c r="B812" s="1">
        <v>24.25</v>
      </c>
    </row>
    <row r="813" spans="1:2" ht="12.75" customHeight="1" x14ac:dyDescent="0.2">
      <c r="A813" s="1" t="s">
        <v>812</v>
      </c>
      <c r="B813" s="1">
        <v>9.09</v>
      </c>
    </row>
    <row r="814" spans="1:2" ht="12.75" customHeight="1" x14ac:dyDescent="0.2">
      <c r="A814" s="1" t="s">
        <v>813</v>
      </c>
      <c r="B814" s="1">
        <v>24.25</v>
      </c>
    </row>
    <row r="815" spans="1:2" ht="12.75" customHeight="1" x14ac:dyDescent="0.2">
      <c r="A815" s="1" t="s">
        <v>814</v>
      </c>
      <c r="B815" s="1">
        <v>9.09</v>
      </c>
    </row>
    <row r="816" spans="1:2" ht="12.75" customHeight="1" x14ac:dyDescent="0.2">
      <c r="A816" s="1" t="s">
        <v>815</v>
      </c>
      <c r="B816" s="1">
        <v>122.94</v>
      </c>
    </row>
    <row r="817" spans="1:2" ht="12.75" customHeight="1" x14ac:dyDescent="0.2">
      <c r="A817" s="1" t="s">
        <v>816</v>
      </c>
      <c r="B817" s="1">
        <v>122.94</v>
      </c>
    </row>
    <row r="818" spans="1:2" ht="12.75" customHeight="1" x14ac:dyDescent="0.2">
      <c r="A818" s="1" t="s">
        <v>817</v>
      </c>
      <c r="B818" s="1">
        <v>476</v>
      </c>
    </row>
    <row r="819" spans="1:2" ht="12.75" customHeight="1" x14ac:dyDescent="0.2">
      <c r="A819" s="1" t="s">
        <v>818</v>
      </c>
      <c r="B819" s="1">
        <v>476</v>
      </c>
    </row>
    <row r="820" spans="1:2" ht="12.75" customHeight="1" x14ac:dyDescent="0.2">
      <c r="A820" s="1" t="s">
        <v>819</v>
      </c>
      <c r="B820" s="1">
        <v>3.75</v>
      </c>
    </row>
    <row r="821" spans="1:2" ht="12.75" customHeight="1" x14ac:dyDescent="0.2">
      <c r="A821" s="1" t="s">
        <v>820</v>
      </c>
      <c r="B821" s="1">
        <v>4.5</v>
      </c>
    </row>
    <row r="822" spans="1:2" ht="12.75" customHeight="1" x14ac:dyDescent="0.2">
      <c r="A822" s="1" t="s">
        <v>821</v>
      </c>
      <c r="B822" s="1">
        <v>22.5</v>
      </c>
    </row>
    <row r="823" spans="1:2" ht="12.75" customHeight="1" x14ac:dyDescent="0.2">
      <c r="A823" s="1" t="s">
        <v>822</v>
      </c>
      <c r="B823" s="1">
        <v>2</v>
      </c>
    </row>
    <row r="824" spans="1:2" ht="12.75" customHeight="1" x14ac:dyDescent="0.2">
      <c r="A824" s="1" t="s">
        <v>823</v>
      </c>
      <c r="B824" s="1">
        <v>0</v>
      </c>
    </row>
    <row r="825" spans="1:2" ht="12.75" customHeight="1" x14ac:dyDescent="0.2">
      <c r="A825" s="1" t="s">
        <v>824</v>
      </c>
      <c r="B825" s="1">
        <v>3.75</v>
      </c>
    </row>
    <row r="826" spans="1:2" ht="12.75" customHeight="1" x14ac:dyDescent="0.2">
      <c r="A826" s="1" t="s">
        <v>825</v>
      </c>
      <c r="B826" s="1">
        <v>4.5</v>
      </c>
    </row>
    <row r="827" spans="1:2" ht="12.75" customHeight="1" x14ac:dyDescent="0.2">
      <c r="A827" s="1" t="s">
        <v>826</v>
      </c>
      <c r="B827" s="1">
        <v>22.5</v>
      </c>
    </row>
    <row r="828" spans="1:2" ht="12.75" customHeight="1" x14ac:dyDescent="0.2">
      <c r="A828" s="1" t="s">
        <v>827</v>
      </c>
      <c r="B828" s="1">
        <v>2</v>
      </c>
    </row>
    <row r="829" spans="1:2" ht="12.75" customHeight="1" x14ac:dyDescent="0.2">
      <c r="A829" s="1" t="s">
        <v>828</v>
      </c>
      <c r="B829" s="1">
        <v>0</v>
      </c>
    </row>
    <row r="830" spans="1:2" ht="12.75" customHeight="1" x14ac:dyDescent="0.2">
      <c r="A830" s="1" t="s">
        <v>829</v>
      </c>
      <c r="B830" s="1">
        <v>80</v>
      </c>
    </row>
    <row r="831" spans="1:2" ht="12.75" customHeight="1" x14ac:dyDescent="0.2">
      <c r="A831" s="1" t="s">
        <v>830</v>
      </c>
      <c r="B831" s="1">
        <v>20</v>
      </c>
    </row>
    <row r="832" spans="1:2" ht="12.75" customHeight="1" x14ac:dyDescent="0.2">
      <c r="A832" s="1" t="s">
        <v>831</v>
      </c>
      <c r="B832" s="1">
        <v>20</v>
      </c>
    </row>
    <row r="833" spans="1:2" ht="12.75" customHeight="1" x14ac:dyDescent="0.2">
      <c r="A833" s="1" t="s">
        <v>832</v>
      </c>
      <c r="B833" s="1">
        <v>0</v>
      </c>
    </row>
    <row r="834" spans="1:2" ht="12.75" customHeight="1" x14ac:dyDescent="0.2">
      <c r="A834" s="1" t="s">
        <v>833</v>
      </c>
      <c r="B834" s="1">
        <v>0</v>
      </c>
    </row>
    <row r="835" spans="1:2" ht="12.75" customHeight="1" x14ac:dyDescent="0.2">
      <c r="A835" s="1" t="s">
        <v>834</v>
      </c>
      <c r="B835" s="1">
        <v>614.25</v>
      </c>
    </row>
    <row r="836" spans="1:2" ht="12.75" customHeight="1" x14ac:dyDescent="0.2">
      <c r="A836" s="1" t="s">
        <v>835</v>
      </c>
      <c r="B836" s="1">
        <v>68.25</v>
      </c>
    </row>
    <row r="837" spans="1:2" ht="12.75" customHeight="1" x14ac:dyDescent="0.2">
      <c r="A837" s="1" t="s">
        <v>836</v>
      </c>
      <c r="B837" s="1">
        <v>7.56</v>
      </c>
    </row>
    <row r="838" spans="1:2" ht="12.75" customHeight="1" x14ac:dyDescent="0.2">
      <c r="A838" s="1" t="s">
        <v>837</v>
      </c>
      <c r="B838" s="1">
        <v>68</v>
      </c>
    </row>
    <row r="839" spans="1:2" ht="12.75" customHeight="1" x14ac:dyDescent="0.2">
      <c r="A839" s="1" t="s">
        <v>838</v>
      </c>
      <c r="B839" s="1">
        <v>614.25</v>
      </c>
    </row>
    <row r="840" spans="1:2" ht="12.75" customHeight="1" x14ac:dyDescent="0.2">
      <c r="A840" s="1" t="s">
        <v>839</v>
      </c>
      <c r="B840" s="1">
        <v>562</v>
      </c>
    </row>
    <row r="841" spans="1:2" ht="12.75" customHeight="1" x14ac:dyDescent="0.2">
      <c r="A841" s="1" t="s">
        <v>840</v>
      </c>
      <c r="B841" s="1">
        <v>219.75</v>
      </c>
    </row>
    <row r="842" spans="1:2" ht="12.75" customHeight="1" x14ac:dyDescent="0.2">
      <c r="A842" s="1" t="s">
        <v>841</v>
      </c>
      <c r="B842" s="1">
        <v>273</v>
      </c>
    </row>
    <row r="843" spans="1:2" ht="12.75" customHeight="1" x14ac:dyDescent="0.2">
      <c r="A843" s="1" t="s">
        <v>842</v>
      </c>
      <c r="B843" s="1">
        <v>61.44</v>
      </c>
    </row>
    <row r="844" spans="1:2" ht="12.75" customHeight="1" x14ac:dyDescent="0.2">
      <c r="A844" s="1" t="s">
        <v>843</v>
      </c>
      <c r="B844" s="1">
        <v>546</v>
      </c>
    </row>
    <row r="845" spans="1:2" ht="12.75" customHeight="1" x14ac:dyDescent="0.2">
      <c r="A845" s="1" t="s">
        <v>844</v>
      </c>
      <c r="B845" s="1">
        <v>341.25</v>
      </c>
    </row>
    <row r="846" spans="1:2" ht="12.75" customHeight="1" x14ac:dyDescent="0.2">
      <c r="A846" s="1" t="s">
        <v>845</v>
      </c>
      <c r="B846" s="1">
        <v>151.5</v>
      </c>
    </row>
    <row r="847" spans="1:2" ht="12.75" customHeight="1" x14ac:dyDescent="0.2">
      <c r="A847" s="1" t="s">
        <v>846</v>
      </c>
      <c r="B847" s="1">
        <v>502.75</v>
      </c>
    </row>
    <row r="848" spans="1:2" ht="12.75" customHeight="1" x14ac:dyDescent="0.2">
      <c r="A848" s="1" t="s">
        <v>847</v>
      </c>
      <c r="B848" s="1">
        <v>477.75</v>
      </c>
    </row>
    <row r="849" spans="1:2" ht="12.75" customHeight="1" x14ac:dyDescent="0.2">
      <c r="A849" s="1" t="s">
        <v>848</v>
      </c>
      <c r="B849" s="1">
        <v>219.75</v>
      </c>
    </row>
    <row r="850" spans="1:2" ht="12.75" customHeight="1" x14ac:dyDescent="0.2">
      <c r="A850" s="1" t="s">
        <v>849</v>
      </c>
      <c r="B850" s="1">
        <v>1</v>
      </c>
    </row>
    <row r="851" spans="1:2" ht="12.75" customHeight="1" x14ac:dyDescent="0.2">
      <c r="A851" s="1" t="s">
        <v>850</v>
      </c>
      <c r="B851" s="1">
        <v>83.25</v>
      </c>
    </row>
    <row r="852" spans="1:2" ht="12.75" customHeight="1" x14ac:dyDescent="0.2">
      <c r="A852" s="1" t="s">
        <v>851</v>
      </c>
      <c r="B852" s="1">
        <v>144</v>
      </c>
    </row>
    <row r="853" spans="1:2" ht="12.75" customHeight="1" x14ac:dyDescent="0.2">
      <c r="A853" s="1" t="s">
        <v>852</v>
      </c>
      <c r="B853" s="1">
        <v>562</v>
      </c>
    </row>
    <row r="854" spans="1:2" ht="12.75" customHeight="1" x14ac:dyDescent="0.2">
      <c r="A854" s="1" t="s">
        <v>853</v>
      </c>
      <c r="B854" s="1">
        <v>219.75</v>
      </c>
    </row>
    <row r="855" spans="1:2" ht="12.75" customHeight="1" x14ac:dyDescent="0.2">
      <c r="A855" s="1" t="s">
        <v>854</v>
      </c>
      <c r="B855" s="1">
        <v>273</v>
      </c>
    </row>
    <row r="856" spans="1:2" ht="12.75" customHeight="1" x14ac:dyDescent="0.2">
      <c r="A856" s="1" t="s">
        <v>855</v>
      </c>
      <c r="B856" s="1">
        <v>61.44</v>
      </c>
    </row>
    <row r="857" spans="1:2" ht="12.75" customHeight="1" x14ac:dyDescent="0.2">
      <c r="A857" s="1" t="s">
        <v>856</v>
      </c>
      <c r="B857" s="1">
        <v>546</v>
      </c>
    </row>
    <row r="858" spans="1:2" ht="12.75" customHeight="1" x14ac:dyDescent="0.2">
      <c r="A858" s="1" t="s">
        <v>857</v>
      </c>
      <c r="B858" s="1">
        <v>341.25</v>
      </c>
    </row>
    <row r="859" spans="1:2" ht="12.75" customHeight="1" x14ac:dyDescent="0.2">
      <c r="A859" s="1" t="s">
        <v>858</v>
      </c>
      <c r="B859" s="1">
        <v>151.5</v>
      </c>
    </row>
    <row r="860" spans="1:2" ht="12.75" customHeight="1" x14ac:dyDescent="0.2">
      <c r="A860" s="1" t="s">
        <v>859</v>
      </c>
      <c r="B860" s="1">
        <v>502.75</v>
      </c>
    </row>
    <row r="861" spans="1:2" ht="12.75" customHeight="1" x14ac:dyDescent="0.2">
      <c r="A861" s="1" t="s">
        <v>860</v>
      </c>
      <c r="B861" s="1">
        <v>477.75</v>
      </c>
    </row>
    <row r="862" spans="1:2" ht="12.75" customHeight="1" x14ac:dyDescent="0.2">
      <c r="A862" s="1" t="s">
        <v>861</v>
      </c>
      <c r="B862" s="1">
        <v>219.75</v>
      </c>
    </row>
    <row r="863" spans="1:2" ht="12.75" customHeight="1" x14ac:dyDescent="0.2">
      <c r="A863" s="1" t="s">
        <v>862</v>
      </c>
      <c r="B863" s="1">
        <v>1</v>
      </c>
    </row>
    <row r="864" spans="1:2" ht="12.75" customHeight="1" x14ac:dyDescent="0.2">
      <c r="A864" s="1" t="s">
        <v>863</v>
      </c>
      <c r="B864" s="1">
        <v>83.25</v>
      </c>
    </row>
    <row r="865" spans="1:2" ht="12.75" customHeight="1" x14ac:dyDescent="0.2">
      <c r="A865" s="1" t="s">
        <v>864</v>
      </c>
      <c r="B865" s="1">
        <v>144</v>
      </c>
    </row>
    <row r="866" spans="1:2" ht="12.75" customHeight="1" x14ac:dyDescent="0.2">
      <c r="A866" s="1" t="s">
        <v>865</v>
      </c>
      <c r="B866" s="1">
        <v>68.25</v>
      </c>
    </row>
    <row r="867" spans="1:2" ht="12.75" customHeight="1" x14ac:dyDescent="0.2">
      <c r="A867" s="1" t="s">
        <v>866</v>
      </c>
      <c r="B867" s="1">
        <v>7.56</v>
      </c>
    </row>
    <row r="868" spans="1:2" ht="12.75" customHeight="1" x14ac:dyDescent="0.2">
      <c r="A868" s="1" t="s">
        <v>867</v>
      </c>
      <c r="B868" s="1">
        <v>68</v>
      </c>
    </row>
    <row r="869" spans="1:2" ht="12.75" customHeight="1" x14ac:dyDescent="0.2">
      <c r="A869" s="1" t="s">
        <v>868</v>
      </c>
      <c r="B869" s="1">
        <v>79.63</v>
      </c>
    </row>
    <row r="870" spans="1:2" ht="12.75" customHeight="1" x14ac:dyDescent="0.2">
      <c r="A870" s="1" t="s">
        <v>869</v>
      </c>
      <c r="B870" s="1">
        <v>39.81</v>
      </c>
    </row>
    <row r="871" spans="1:2" ht="12.75" customHeight="1" x14ac:dyDescent="0.2">
      <c r="A871" s="1" t="s">
        <v>870</v>
      </c>
      <c r="B871" s="1">
        <v>119.44</v>
      </c>
    </row>
    <row r="872" spans="1:2" ht="12.75" customHeight="1" x14ac:dyDescent="0.2">
      <c r="A872" s="1" t="s">
        <v>871</v>
      </c>
      <c r="B872" s="1">
        <v>79.63</v>
      </c>
    </row>
    <row r="873" spans="1:2" ht="12.75" customHeight="1" x14ac:dyDescent="0.2">
      <c r="A873" s="1" t="s">
        <v>872</v>
      </c>
      <c r="B873" s="1">
        <v>39.81</v>
      </c>
    </row>
    <row r="874" spans="1:2" ht="12.75" customHeight="1" x14ac:dyDescent="0.2">
      <c r="A874" s="1" t="s">
        <v>873</v>
      </c>
      <c r="B874" s="1">
        <v>119.44</v>
      </c>
    </row>
    <row r="875" spans="1:2" ht="12.75" customHeight="1" x14ac:dyDescent="0.2">
      <c r="A875" s="1" t="s">
        <v>874</v>
      </c>
      <c r="B875" s="1">
        <v>79.63</v>
      </c>
    </row>
    <row r="876" spans="1:2" ht="12.75" customHeight="1" x14ac:dyDescent="0.2">
      <c r="A876" s="1" t="s">
        <v>875</v>
      </c>
      <c r="B876" s="1">
        <v>0.3</v>
      </c>
    </row>
    <row r="877" spans="1:2" ht="12.75" customHeight="1" x14ac:dyDescent="0.2">
      <c r="A877" s="1" t="s">
        <v>876</v>
      </c>
      <c r="B877" s="1">
        <v>1.5</v>
      </c>
    </row>
    <row r="878" spans="1:2" ht="12.75" customHeight="1" x14ac:dyDescent="0.2">
      <c r="A878" s="1" t="s">
        <v>877</v>
      </c>
      <c r="B878" s="1">
        <v>1.5</v>
      </c>
    </row>
    <row r="879" spans="1:2" ht="12.75" customHeight="1" x14ac:dyDescent="0.2">
      <c r="A879" s="1" t="s">
        <v>878</v>
      </c>
      <c r="B879" s="1">
        <v>3</v>
      </c>
    </row>
    <row r="880" spans="1:2" ht="12.75" customHeight="1" x14ac:dyDescent="0.2">
      <c r="A880" s="1" t="s">
        <v>879</v>
      </c>
      <c r="B880" s="1">
        <v>30</v>
      </c>
    </row>
    <row r="881" spans="1:2" ht="12.75" customHeight="1" x14ac:dyDescent="0.2">
      <c r="A881" s="1" t="s">
        <v>880</v>
      </c>
      <c r="B881" s="1">
        <v>29</v>
      </c>
    </row>
    <row r="882" spans="1:2" ht="12.75" customHeight="1" x14ac:dyDescent="0.2">
      <c r="A882" s="1" t="s">
        <v>881</v>
      </c>
      <c r="B882" s="1">
        <v>18.88</v>
      </c>
    </row>
    <row r="883" spans="1:2" ht="12.75" customHeight="1" x14ac:dyDescent="0.2">
      <c r="A883" s="1" t="s">
        <v>882</v>
      </c>
      <c r="B883" s="1">
        <v>58.88</v>
      </c>
    </row>
    <row r="884" spans="1:2" ht="12.75" customHeight="1" x14ac:dyDescent="0.2">
      <c r="A884" s="1" t="s">
        <v>883</v>
      </c>
      <c r="B884" s="1">
        <v>3.33</v>
      </c>
    </row>
    <row r="885" spans="1:2" ht="12.75" customHeight="1" x14ac:dyDescent="0.2">
      <c r="A885" s="1" t="s">
        <v>884</v>
      </c>
      <c r="B885" s="1">
        <v>25</v>
      </c>
    </row>
    <row r="886" spans="1:2" ht="12.75" customHeight="1" x14ac:dyDescent="0.2">
      <c r="A886" s="1" t="s">
        <v>885</v>
      </c>
      <c r="B886" s="1">
        <v>25</v>
      </c>
    </row>
    <row r="887" spans="1:2" ht="12.75" customHeight="1" x14ac:dyDescent="0.2">
      <c r="A887" s="1" t="s">
        <v>886</v>
      </c>
      <c r="B887" s="1">
        <v>5</v>
      </c>
    </row>
    <row r="888" spans="1:2" ht="12.75" customHeight="1" x14ac:dyDescent="0.2">
      <c r="A888" s="1" t="s">
        <v>887</v>
      </c>
      <c r="B888" s="1">
        <v>1.75</v>
      </c>
    </row>
    <row r="889" spans="1:2" ht="12.75" customHeight="1" x14ac:dyDescent="0.2">
      <c r="A889" s="1" t="s">
        <v>888</v>
      </c>
      <c r="B889" s="1">
        <v>1107.4000000000001</v>
      </c>
    </row>
    <row r="890" spans="1:2" ht="12.75" customHeight="1" x14ac:dyDescent="0.2">
      <c r="A890" s="1" t="s">
        <v>889</v>
      </c>
      <c r="B890" s="1">
        <v>25.25</v>
      </c>
    </row>
    <row r="891" spans="1:2" ht="12.75" customHeight="1" x14ac:dyDescent="0.2">
      <c r="A891" s="1" t="s">
        <v>890</v>
      </c>
      <c r="B891" s="1">
        <v>9.4700000000000006</v>
      </c>
    </row>
    <row r="892" spans="1:2" ht="12.75" customHeight="1" x14ac:dyDescent="0.2">
      <c r="A892" s="1" t="s">
        <v>891</v>
      </c>
      <c r="B892" s="1">
        <v>1.5</v>
      </c>
    </row>
    <row r="893" spans="1:2" ht="12.75" customHeight="1" x14ac:dyDescent="0.2">
      <c r="A893" s="1" t="s">
        <v>892</v>
      </c>
      <c r="B893" s="1">
        <v>30</v>
      </c>
    </row>
    <row r="894" spans="1:2" ht="12.75" customHeight="1" x14ac:dyDescent="0.2">
      <c r="A894" s="1" t="s">
        <v>893</v>
      </c>
      <c r="B894" s="1">
        <v>5</v>
      </c>
    </row>
    <row r="895" spans="1:2" ht="12.75" customHeight="1" x14ac:dyDescent="0.2">
      <c r="A895" s="1" t="s">
        <v>894</v>
      </c>
      <c r="B895" s="1">
        <v>30</v>
      </c>
    </row>
    <row r="896" spans="1:2" ht="12.75" customHeight="1" x14ac:dyDescent="0.2">
      <c r="A896" s="1" t="s">
        <v>895</v>
      </c>
      <c r="B896" s="1">
        <v>29</v>
      </c>
    </row>
    <row r="897" spans="1:2" ht="12.75" customHeight="1" x14ac:dyDescent="0.2">
      <c r="A897" s="1" t="s">
        <v>896</v>
      </c>
      <c r="B897" s="1">
        <v>18.88</v>
      </c>
    </row>
    <row r="898" spans="1:2" ht="12.75" customHeight="1" x14ac:dyDescent="0.2">
      <c r="A898" s="1" t="s">
        <v>897</v>
      </c>
      <c r="B898" s="1">
        <v>58.88</v>
      </c>
    </row>
    <row r="899" spans="1:2" ht="12.75" customHeight="1" x14ac:dyDescent="0.2">
      <c r="A899" s="1" t="s">
        <v>898</v>
      </c>
      <c r="B899" s="1">
        <v>3.33</v>
      </c>
    </row>
    <row r="900" spans="1:2" ht="12.75" customHeight="1" x14ac:dyDescent="0.2">
      <c r="A900" s="1" t="s">
        <v>899</v>
      </c>
      <c r="B900" s="1">
        <v>25</v>
      </c>
    </row>
    <row r="901" spans="1:2" ht="12.75" customHeight="1" x14ac:dyDescent="0.2">
      <c r="A901" s="1" t="s">
        <v>900</v>
      </c>
      <c r="B901" s="1">
        <v>25</v>
      </c>
    </row>
    <row r="902" spans="1:2" ht="12.75" customHeight="1" x14ac:dyDescent="0.2">
      <c r="A902" s="1" t="s">
        <v>901</v>
      </c>
      <c r="B902" s="1">
        <v>5</v>
      </c>
    </row>
    <row r="903" spans="1:2" ht="12.75" customHeight="1" x14ac:dyDescent="0.2">
      <c r="A903" s="1" t="s">
        <v>902</v>
      </c>
      <c r="B903" s="1">
        <v>1.75</v>
      </c>
    </row>
    <row r="904" spans="1:2" ht="12.75" customHeight="1" x14ac:dyDescent="0.2">
      <c r="A904" s="1" t="s">
        <v>903</v>
      </c>
      <c r="B904" s="1">
        <v>1107.4000000000001</v>
      </c>
    </row>
    <row r="905" spans="1:2" ht="12.75" customHeight="1" x14ac:dyDescent="0.2">
      <c r="A905" s="1" t="s">
        <v>904</v>
      </c>
      <c r="B905" s="1">
        <v>25.25</v>
      </c>
    </row>
    <row r="906" spans="1:2" ht="12.75" customHeight="1" x14ac:dyDescent="0.2">
      <c r="A906" s="1" t="s">
        <v>905</v>
      </c>
      <c r="B906" s="1">
        <v>9.4700000000000006</v>
      </c>
    </row>
    <row r="907" spans="1:2" ht="12.75" customHeight="1" x14ac:dyDescent="0.2">
      <c r="A907" s="1" t="s">
        <v>906</v>
      </c>
      <c r="B907" s="1">
        <v>1.5</v>
      </c>
    </row>
    <row r="908" spans="1:2" ht="12.75" customHeight="1" x14ac:dyDescent="0.2">
      <c r="A908" s="1" t="s">
        <v>907</v>
      </c>
      <c r="B908" s="1">
        <v>30</v>
      </c>
    </row>
    <row r="909" spans="1:2" ht="12.75" customHeight="1" x14ac:dyDescent="0.2">
      <c r="A909" s="1" t="s">
        <v>908</v>
      </c>
      <c r="B909" s="1">
        <v>5</v>
      </c>
    </row>
    <row r="910" spans="1:2" ht="12.75" customHeight="1" x14ac:dyDescent="0.2">
      <c r="A910" s="1" t="s">
        <v>909</v>
      </c>
      <c r="B910" s="1">
        <v>28.25</v>
      </c>
    </row>
    <row r="911" spans="1:2" ht="12.75" customHeight="1" x14ac:dyDescent="0.2">
      <c r="A911" s="1" t="s">
        <v>910</v>
      </c>
      <c r="B911" s="1">
        <v>27.25</v>
      </c>
    </row>
    <row r="912" spans="1:2" ht="12.75" customHeight="1" x14ac:dyDescent="0.2">
      <c r="A912" s="1" t="s">
        <v>911</v>
      </c>
      <c r="B912" s="1">
        <v>17.13</v>
      </c>
    </row>
    <row r="913" spans="1:2" ht="12.75" customHeight="1" x14ac:dyDescent="0.2">
      <c r="A913" s="1" t="s">
        <v>912</v>
      </c>
      <c r="B913" s="1">
        <v>57.13</v>
      </c>
    </row>
    <row r="914" spans="1:2" ht="12.75" customHeight="1" x14ac:dyDescent="0.2">
      <c r="A914" s="1" t="s">
        <v>913</v>
      </c>
      <c r="B914" s="1">
        <v>3.33</v>
      </c>
    </row>
    <row r="915" spans="1:2" ht="12.75" customHeight="1" x14ac:dyDescent="0.2">
      <c r="A915" s="1" t="s">
        <v>914</v>
      </c>
      <c r="B915" s="1">
        <v>23.25</v>
      </c>
    </row>
    <row r="916" spans="1:2" ht="12.75" customHeight="1" x14ac:dyDescent="0.2">
      <c r="A916" s="1" t="s">
        <v>915</v>
      </c>
      <c r="B916" s="1">
        <v>23.25</v>
      </c>
    </row>
    <row r="917" spans="1:2" ht="12.75" customHeight="1" x14ac:dyDescent="0.2">
      <c r="A917" s="1" t="s">
        <v>916</v>
      </c>
      <c r="B917" s="1">
        <v>3.25</v>
      </c>
    </row>
    <row r="918" spans="1:2" ht="12.75" customHeight="1" x14ac:dyDescent="0.2">
      <c r="A918" s="1" t="s">
        <v>917</v>
      </c>
      <c r="B918" s="1">
        <v>1.75</v>
      </c>
    </row>
    <row r="919" spans="1:2" ht="12.75" customHeight="1" x14ac:dyDescent="0.2">
      <c r="A919" s="1" t="s">
        <v>918</v>
      </c>
      <c r="B919" s="1">
        <v>1107.4000000000001</v>
      </c>
    </row>
    <row r="920" spans="1:2" ht="12.75" customHeight="1" x14ac:dyDescent="0.2">
      <c r="A920" s="1" t="s">
        <v>919</v>
      </c>
      <c r="B920" s="1">
        <v>25.25</v>
      </c>
    </row>
    <row r="921" spans="1:2" ht="12.75" customHeight="1" x14ac:dyDescent="0.2">
      <c r="A921" s="1" t="s">
        <v>920</v>
      </c>
      <c r="B921" s="1">
        <v>9.4700000000000006</v>
      </c>
    </row>
    <row r="922" spans="1:2" ht="12.75" customHeight="1" x14ac:dyDescent="0.2">
      <c r="A922" s="1" t="s">
        <v>921</v>
      </c>
      <c r="B922" s="1">
        <v>1.5</v>
      </c>
    </row>
    <row r="923" spans="1:2" ht="12.75" customHeight="1" x14ac:dyDescent="0.2">
      <c r="A923" s="1" t="s">
        <v>922</v>
      </c>
      <c r="B923" s="1">
        <v>28.25</v>
      </c>
    </row>
    <row r="924" spans="1:2" ht="12.75" customHeight="1" x14ac:dyDescent="0.2">
      <c r="A924" s="1" t="s">
        <v>923</v>
      </c>
      <c r="B924" s="1">
        <v>5</v>
      </c>
    </row>
    <row r="925" spans="1:2" ht="12.75" customHeight="1" x14ac:dyDescent="0.2">
      <c r="A925" s="1" t="s">
        <v>924</v>
      </c>
      <c r="B925" s="1">
        <v>28.25</v>
      </c>
    </row>
    <row r="926" spans="1:2" ht="12.75" customHeight="1" x14ac:dyDescent="0.2">
      <c r="A926" s="1" t="s">
        <v>925</v>
      </c>
      <c r="B926" s="1">
        <v>27.25</v>
      </c>
    </row>
    <row r="927" spans="1:2" ht="12.75" customHeight="1" x14ac:dyDescent="0.2">
      <c r="A927" s="1" t="s">
        <v>926</v>
      </c>
      <c r="B927" s="1">
        <v>17.13</v>
      </c>
    </row>
    <row r="928" spans="1:2" ht="12.75" customHeight="1" x14ac:dyDescent="0.2">
      <c r="A928" s="1" t="s">
        <v>927</v>
      </c>
      <c r="B928" s="1">
        <v>57.13</v>
      </c>
    </row>
    <row r="929" spans="1:2" ht="12.75" customHeight="1" x14ac:dyDescent="0.2">
      <c r="A929" s="1" t="s">
        <v>928</v>
      </c>
      <c r="B929" s="1">
        <v>3.33</v>
      </c>
    </row>
    <row r="930" spans="1:2" ht="12.75" customHeight="1" x14ac:dyDescent="0.2">
      <c r="A930" s="1" t="s">
        <v>929</v>
      </c>
      <c r="B930" s="1">
        <v>23.25</v>
      </c>
    </row>
    <row r="931" spans="1:2" ht="12.75" customHeight="1" x14ac:dyDescent="0.2">
      <c r="A931" s="1" t="s">
        <v>930</v>
      </c>
      <c r="B931" s="1">
        <v>23.25</v>
      </c>
    </row>
    <row r="932" spans="1:2" ht="12.75" customHeight="1" x14ac:dyDescent="0.2">
      <c r="A932" s="1" t="s">
        <v>931</v>
      </c>
      <c r="B932" s="1">
        <v>3.25</v>
      </c>
    </row>
    <row r="933" spans="1:2" ht="12.75" customHeight="1" x14ac:dyDescent="0.2">
      <c r="A933" s="1" t="s">
        <v>932</v>
      </c>
      <c r="B933" s="1">
        <v>1.75</v>
      </c>
    </row>
    <row r="934" spans="1:2" ht="12.75" customHeight="1" x14ac:dyDescent="0.2">
      <c r="A934" s="1" t="s">
        <v>933</v>
      </c>
      <c r="B934" s="1">
        <v>1107.4000000000001</v>
      </c>
    </row>
    <row r="935" spans="1:2" ht="12.75" customHeight="1" x14ac:dyDescent="0.2">
      <c r="A935" s="1" t="s">
        <v>934</v>
      </c>
      <c r="B935" s="1">
        <v>25.25</v>
      </c>
    </row>
    <row r="936" spans="1:2" ht="12.75" customHeight="1" x14ac:dyDescent="0.2">
      <c r="A936" s="1" t="s">
        <v>935</v>
      </c>
      <c r="B936" s="1">
        <v>9.4700000000000006</v>
      </c>
    </row>
    <row r="937" spans="1:2" ht="12.75" customHeight="1" x14ac:dyDescent="0.2">
      <c r="A937" s="1" t="s">
        <v>936</v>
      </c>
      <c r="B937" s="1">
        <v>1.5</v>
      </c>
    </row>
    <row r="938" spans="1:2" ht="12.75" customHeight="1" x14ac:dyDescent="0.2">
      <c r="A938" s="1" t="s">
        <v>937</v>
      </c>
      <c r="B938" s="1">
        <v>28.25</v>
      </c>
    </row>
    <row r="939" spans="1:2" ht="12.75" customHeight="1" x14ac:dyDescent="0.2">
      <c r="A939" s="1" t="s">
        <v>938</v>
      </c>
      <c r="B939" s="1">
        <v>5</v>
      </c>
    </row>
    <row r="940" spans="1:2" ht="12.75" customHeight="1" x14ac:dyDescent="0.2">
      <c r="A940" s="1" t="s">
        <v>939</v>
      </c>
      <c r="B940" s="1">
        <v>424.72</v>
      </c>
    </row>
    <row r="941" spans="1:2" ht="12.75" customHeight="1" x14ac:dyDescent="0.2">
      <c r="A941" s="1" t="s">
        <v>940</v>
      </c>
      <c r="B941" s="1">
        <v>0</v>
      </c>
    </row>
    <row r="942" spans="1:2" ht="12.75" customHeight="1" x14ac:dyDescent="0.2">
      <c r="A942" s="1" t="s">
        <v>941</v>
      </c>
      <c r="B942" s="1">
        <v>0</v>
      </c>
    </row>
    <row r="943" spans="1:2" ht="12.75" customHeight="1" x14ac:dyDescent="0.2">
      <c r="A943" s="1" t="s">
        <v>942</v>
      </c>
      <c r="B943" s="1">
        <v>8</v>
      </c>
    </row>
    <row r="944" spans="1:2" ht="12.75" customHeight="1" x14ac:dyDescent="0.2">
      <c r="A944" s="1" t="s">
        <v>943</v>
      </c>
      <c r="B944" s="1">
        <v>4</v>
      </c>
    </row>
    <row r="945" spans="1:2" ht="12.75" customHeight="1" x14ac:dyDescent="0.2">
      <c r="A945" s="1" t="s">
        <v>944</v>
      </c>
      <c r="B945" s="1">
        <v>4</v>
      </c>
    </row>
    <row r="946" spans="1:2" ht="12.75" customHeight="1" x14ac:dyDescent="0.2">
      <c r="A946" s="1" t="s">
        <v>945</v>
      </c>
      <c r="B946" s="1">
        <v>18</v>
      </c>
    </row>
    <row r="947" spans="1:2" ht="12.75" customHeight="1" x14ac:dyDescent="0.2">
      <c r="A947" s="1" t="s">
        <v>946</v>
      </c>
      <c r="B947" s="1">
        <v>18</v>
      </c>
    </row>
    <row r="948" spans="1:2" ht="12.75" customHeight="1" x14ac:dyDescent="0.2">
      <c r="A948" s="1" t="s">
        <v>947</v>
      </c>
      <c r="B948" s="1">
        <v>6120</v>
      </c>
    </row>
    <row r="949" spans="1:2" ht="12.75" customHeight="1" x14ac:dyDescent="0.2">
      <c r="A949" s="1" t="s">
        <v>948</v>
      </c>
      <c r="B949" s="1">
        <v>6120</v>
      </c>
    </row>
    <row r="950" spans="1:2" ht="12.75" customHeight="1" x14ac:dyDescent="0.2">
      <c r="A950" s="1" t="s">
        <v>949</v>
      </c>
      <c r="B950" s="1">
        <v>35.5</v>
      </c>
    </row>
    <row r="951" spans="1:2" ht="12.75" customHeight="1" x14ac:dyDescent="0.2">
      <c r="A951" s="1" t="s">
        <v>950</v>
      </c>
      <c r="B951" s="1">
        <v>35.5</v>
      </c>
    </row>
    <row r="952" spans="1:2" ht="12.75" customHeight="1" x14ac:dyDescent="0.2">
      <c r="A952" s="1" t="s">
        <v>951</v>
      </c>
      <c r="B952" s="1">
        <v>0</v>
      </c>
    </row>
    <row r="953" spans="1:2" ht="12.75" customHeight="1" x14ac:dyDescent="0.2">
      <c r="A953" s="1" t="s">
        <v>952</v>
      </c>
      <c r="B953" s="1">
        <v>0</v>
      </c>
    </row>
    <row r="954" spans="1:2" ht="12.75" customHeight="1" x14ac:dyDescent="0.2">
      <c r="A954" s="1" t="s">
        <v>953</v>
      </c>
      <c r="B954" s="1">
        <v>99</v>
      </c>
    </row>
    <row r="955" spans="1:2" ht="12.75" customHeight="1" x14ac:dyDescent="0.2">
      <c r="A955" s="1" t="s">
        <v>954</v>
      </c>
      <c r="B955" s="1">
        <v>24.75</v>
      </c>
    </row>
    <row r="956" spans="1:2" ht="12.75" customHeight="1" x14ac:dyDescent="0.2">
      <c r="A956" s="1" t="s">
        <v>955</v>
      </c>
      <c r="B956" s="1">
        <v>99</v>
      </c>
    </row>
    <row r="957" spans="1:2" ht="12.75" customHeight="1" x14ac:dyDescent="0.2">
      <c r="A957" s="1" t="s">
        <v>956</v>
      </c>
      <c r="B957" s="1">
        <v>24.75</v>
      </c>
    </row>
    <row r="958" spans="1:2" ht="12.75" customHeight="1" x14ac:dyDescent="0.2">
      <c r="A958" s="1" t="s">
        <v>957</v>
      </c>
      <c r="B958" s="1">
        <v>12.38</v>
      </c>
    </row>
    <row r="959" spans="1:2" ht="12.75" customHeight="1" x14ac:dyDescent="0.2">
      <c r="A959" s="1" t="s">
        <v>958</v>
      </c>
      <c r="B959" s="1">
        <v>49.5</v>
      </c>
    </row>
    <row r="960" spans="1:2" ht="12.75" customHeight="1" x14ac:dyDescent="0.2">
      <c r="A960" s="1" t="s">
        <v>959</v>
      </c>
      <c r="B960" s="1">
        <v>49.5</v>
      </c>
    </row>
    <row r="961" spans="1:2" ht="12.75" customHeight="1" x14ac:dyDescent="0.2">
      <c r="A961" s="1" t="s">
        <v>960</v>
      </c>
      <c r="B961" s="1">
        <v>104.75</v>
      </c>
    </row>
    <row r="962" spans="1:2" ht="12.75" customHeight="1" x14ac:dyDescent="0.2">
      <c r="A962" s="1" t="s">
        <v>961</v>
      </c>
      <c r="B962" s="1">
        <v>851</v>
      </c>
    </row>
    <row r="963" spans="1:2" ht="12.75" customHeight="1" x14ac:dyDescent="0.2">
      <c r="A963" s="1" t="s">
        <v>962</v>
      </c>
      <c r="B963" s="1">
        <v>851</v>
      </c>
    </row>
    <row r="964" spans="1:2" ht="12.75" customHeight="1" x14ac:dyDescent="0.2">
      <c r="A964" s="1" t="s">
        <v>963</v>
      </c>
      <c r="B964" s="1">
        <v>20</v>
      </c>
    </row>
    <row r="965" spans="1:2" ht="12.75" customHeight="1" x14ac:dyDescent="0.2">
      <c r="A965" s="1" t="s">
        <v>964</v>
      </c>
      <c r="B965" s="1">
        <v>30</v>
      </c>
    </row>
    <row r="966" spans="1:2" ht="12.75" customHeight="1" x14ac:dyDescent="0.2">
      <c r="A966" s="1" t="s">
        <v>965</v>
      </c>
      <c r="B966" s="1">
        <v>20</v>
      </c>
    </row>
    <row r="967" spans="1:2" ht="12.75" customHeight="1" x14ac:dyDescent="0.2">
      <c r="A967" s="1" t="s">
        <v>966</v>
      </c>
      <c r="B967" s="1">
        <v>20</v>
      </c>
    </row>
    <row r="968" spans="1:2" ht="12.75" customHeight="1" x14ac:dyDescent="0.2">
      <c r="A968" s="1" t="s">
        <v>967</v>
      </c>
      <c r="B968" s="1">
        <v>20</v>
      </c>
    </row>
    <row r="969" spans="1:2" ht="12.75" customHeight="1" x14ac:dyDescent="0.2">
      <c r="A969" s="1" t="s">
        <v>968</v>
      </c>
      <c r="B969" s="1">
        <v>30</v>
      </c>
    </row>
    <row r="970" spans="1:2" ht="12.75" customHeight="1" x14ac:dyDescent="0.2">
      <c r="A970" s="1" t="s">
        <v>969</v>
      </c>
      <c r="B970" s="1">
        <v>20</v>
      </c>
    </row>
    <row r="971" spans="1:2" ht="12.75" customHeight="1" x14ac:dyDescent="0.2">
      <c r="A971" s="1" t="s">
        <v>970</v>
      </c>
      <c r="B971" s="1">
        <v>20</v>
      </c>
    </row>
    <row r="972" spans="1:2" ht="12.75" customHeight="1" x14ac:dyDescent="0.2">
      <c r="A972" s="1" t="s">
        <v>971</v>
      </c>
      <c r="B972" s="1">
        <v>4</v>
      </c>
    </row>
    <row r="973" spans="1:2" ht="12.75" customHeight="1" x14ac:dyDescent="0.2">
      <c r="A973" s="1" t="s">
        <v>972</v>
      </c>
      <c r="B973" s="1">
        <v>5</v>
      </c>
    </row>
    <row r="974" spans="1:2" ht="12.75" customHeight="1" x14ac:dyDescent="0.2">
      <c r="A974" s="1" t="s">
        <v>973</v>
      </c>
      <c r="B974" s="1">
        <v>132.58000000000001</v>
      </c>
    </row>
    <row r="975" spans="1:2" ht="12.75" customHeight="1" x14ac:dyDescent="0.2">
      <c r="A975" s="1" t="s">
        <v>974</v>
      </c>
      <c r="B975" s="1">
        <v>15</v>
      </c>
    </row>
    <row r="976" spans="1:2" ht="12.75" customHeight="1" x14ac:dyDescent="0.2">
      <c r="A976" s="1" t="s">
        <v>975</v>
      </c>
      <c r="B976" s="1">
        <v>66.790000000000006</v>
      </c>
    </row>
    <row r="977" spans="1:2" ht="12.75" customHeight="1" x14ac:dyDescent="0.2">
      <c r="A977" s="1" t="s">
        <v>976</v>
      </c>
      <c r="B977" s="1">
        <v>66.290000000000006</v>
      </c>
    </row>
    <row r="978" spans="1:2" ht="12.75" customHeight="1" x14ac:dyDescent="0.2">
      <c r="A978" s="1" t="s">
        <v>977</v>
      </c>
      <c r="B978" s="1">
        <v>90.29</v>
      </c>
    </row>
    <row r="979" spans="1:2" ht="12.75" customHeight="1" x14ac:dyDescent="0.2">
      <c r="A979" s="1" t="s">
        <v>978</v>
      </c>
      <c r="B979" s="1">
        <v>66.290000000000006</v>
      </c>
    </row>
    <row r="980" spans="1:2" ht="12.75" customHeight="1" x14ac:dyDescent="0.2">
      <c r="A980" s="1" t="s">
        <v>979</v>
      </c>
      <c r="B980" s="1">
        <v>66.290000000000006</v>
      </c>
    </row>
    <row r="981" spans="1:2" ht="12.75" customHeight="1" x14ac:dyDescent="0.2">
      <c r="A981" s="1" t="s">
        <v>980</v>
      </c>
      <c r="B981" s="1">
        <v>132.58000000000001</v>
      </c>
    </row>
    <row r="982" spans="1:2" ht="12.75" customHeight="1" x14ac:dyDescent="0.2">
      <c r="A982" s="1" t="s">
        <v>981</v>
      </c>
      <c r="B982" s="1">
        <v>15</v>
      </c>
    </row>
    <row r="983" spans="1:2" ht="12.75" customHeight="1" x14ac:dyDescent="0.2">
      <c r="A983" s="1" t="s">
        <v>982</v>
      </c>
      <c r="B983" s="1">
        <v>66.790000000000006</v>
      </c>
    </row>
    <row r="984" spans="1:2" ht="12.75" customHeight="1" x14ac:dyDescent="0.2">
      <c r="A984" s="1" t="s">
        <v>983</v>
      </c>
      <c r="B984" s="1">
        <v>66.290000000000006</v>
      </c>
    </row>
    <row r="985" spans="1:2" ht="12.75" customHeight="1" x14ac:dyDescent="0.2">
      <c r="A985" s="1" t="s">
        <v>984</v>
      </c>
      <c r="B985" s="1">
        <v>90.29</v>
      </c>
    </row>
    <row r="986" spans="1:2" ht="12.75" customHeight="1" x14ac:dyDescent="0.2">
      <c r="A986" s="1" t="s">
        <v>985</v>
      </c>
      <c r="B986" s="1">
        <v>66.290000000000006</v>
      </c>
    </row>
    <row r="987" spans="1:2" ht="12.75" customHeight="1" x14ac:dyDescent="0.2">
      <c r="A987" s="1" t="s">
        <v>986</v>
      </c>
      <c r="B987" s="1">
        <v>66.290000000000006</v>
      </c>
    </row>
    <row r="988" spans="1:2" ht="12.75" customHeight="1" x14ac:dyDescent="0.2">
      <c r="A988" s="1" t="s">
        <v>987</v>
      </c>
      <c r="B988" s="1">
        <v>3</v>
      </c>
    </row>
    <row r="989" spans="1:2" ht="12.75" customHeight="1" x14ac:dyDescent="0.2">
      <c r="A989" s="1" t="s">
        <v>988</v>
      </c>
      <c r="B989" s="1">
        <v>3</v>
      </c>
    </row>
    <row r="990" spans="1:2" ht="12.75" customHeight="1" x14ac:dyDescent="0.2">
      <c r="A990" s="1" t="s">
        <v>989</v>
      </c>
      <c r="B990" s="1">
        <v>55.25</v>
      </c>
    </row>
    <row r="991" spans="1:2" ht="12.75" customHeight="1" x14ac:dyDescent="0.2">
      <c r="A991" s="1" t="s">
        <v>990</v>
      </c>
      <c r="B991" s="1">
        <v>6.66</v>
      </c>
    </row>
    <row r="992" spans="1:2" ht="12.75" customHeight="1" x14ac:dyDescent="0.2">
      <c r="A992" s="1" t="s">
        <v>991</v>
      </c>
      <c r="B992" s="1">
        <v>159.75</v>
      </c>
    </row>
    <row r="993" spans="1:2" ht="12.75" customHeight="1" x14ac:dyDescent="0.2">
      <c r="A993" s="1" t="s">
        <v>992</v>
      </c>
      <c r="B993" s="1">
        <v>71</v>
      </c>
    </row>
    <row r="994" spans="1:2" ht="12.75" customHeight="1" x14ac:dyDescent="0.2">
      <c r="A994" s="1" t="s">
        <v>993</v>
      </c>
      <c r="B994" s="1">
        <v>142</v>
      </c>
    </row>
    <row r="995" spans="1:2" ht="12.75" customHeight="1" x14ac:dyDescent="0.2">
      <c r="A995" s="1" t="s">
        <v>994</v>
      </c>
      <c r="B995" s="1">
        <v>35.5</v>
      </c>
    </row>
    <row r="996" spans="1:2" ht="12.75" customHeight="1" x14ac:dyDescent="0.2">
      <c r="A996" s="1" t="s">
        <v>995</v>
      </c>
      <c r="B996" s="1">
        <v>88.75</v>
      </c>
    </row>
    <row r="997" spans="1:2" ht="12.75" customHeight="1" x14ac:dyDescent="0.2">
      <c r="A997" s="1" t="s">
        <v>996</v>
      </c>
      <c r="B997" s="1">
        <v>37.5</v>
      </c>
    </row>
    <row r="998" spans="1:2" ht="12.75" customHeight="1" x14ac:dyDescent="0.2">
      <c r="A998" s="1" t="s">
        <v>997</v>
      </c>
      <c r="B998" s="1">
        <v>149.25</v>
      </c>
    </row>
    <row r="999" spans="1:2" ht="12.75" customHeight="1" x14ac:dyDescent="0.2">
      <c r="A999" s="1" t="s">
        <v>998</v>
      </c>
      <c r="B999" s="1">
        <v>17.75</v>
      </c>
    </row>
    <row r="1000" spans="1:2" ht="12.75" customHeight="1" x14ac:dyDescent="0.2">
      <c r="A1000" s="1" t="s">
        <v>999</v>
      </c>
      <c r="B1000" s="1">
        <v>124.25</v>
      </c>
    </row>
    <row r="1001" spans="1:2" ht="12.75" customHeight="1" x14ac:dyDescent="0.2">
      <c r="A1001" s="1" t="s">
        <v>1000</v>
      </c>
      <c r="B1001" s="1">
        <v>1.97</v>
      </c>
    </row>
    <row r="1002" spans="1:2" ht="12.75" customHeight="1" x14ac:dyDescent="0.2">
      <c r="A1002" s="1" t="s">
        <v>1001</v>
      </c>
      <c r="B1002" s="1">
        <v>34</v>
      </c>
    </row>
    <row r="1003" spans="1:2" ht="12.75" customHeight="1" x14ac:dyDescent="0.2">
      <c r="A1003" s="1" t="s">
        <v>1002</v>
      </c>
      <c r="B1003" s="1">
        <v>55.25</v>
      </c>
    </row>
    <row r="1004" spans="1:2" ht="12.75" customHeight="1" x14ac:dyDescent="0.2">
      <c r="A1004" s="1" t="s">
        <v>1003</v>
      </c>
      <c r="B1004" s="1">
        <v>19.75</v>
      </c>
    </row>
    <row r="1005" spans="1:2" ht="12.75" customHeight="1" x14ac:dyDescent="0.2">
      <c r="A1005" s="1" t="s">
        <v>1004</v>
      </c>
      <c r="B1005" s="1">
        <v>36.5</v>
      </c>
    </row>
    <row r="1006" spans="1:2" ht="12.75" customHeight="1" x14ac:dyDescent="0.2">
      <c r="A1006" s="1" t="s">
        <v>1005</v>
      </c>
      <c r="B1006" s="1">
        <v>71</v>
      </c>
    </row>
    <row r="1007" spans="1:2" ht="12.75" customHeight="1" x14ac:dyDescent="0.2">
      <c r="A1007" s="1" t="s">
        <v>1006</v>
      </c>
      <c r="B1007" s="1">
        <v>55.25</v>
      </c>
    </row>
    <row r="1008" spans="1:2" ht="12.75" customHeight="1" x14ac:dyDescent="0.2">
      <c r="A1008" s="1" t="s">
        <v>1007</v>
      </c>
      <c r="B1008" s="1">
        <v>6.66</v>
      </c>
    </row>
    <row r="1009" spans="1:2" ht="12.75" customHeight="1" x14ac:dyDescent="0.2">
      <c r="A1009" s="1" t="s">
        <v>1008</v>
      </c>
      <c r="B1009" s="1">
        <v>159.75</v>
      </c>
    </row>
    <row r="1010" spans="1:2" ht="12.75" customHeight="1" x14ac:dyDescent="0.2">
      <c r="A1010" s="1" t="s">
        <v>1009</v>
      </c>
      <c r="B1010" s="1">
        <v>71</v>
      </c>
    </row>
    <row r="1011" spans="1:2" ht="12.75" customHeight="1" x14ac:dyDescent="0.2">
      <c r="A1011" s="1" t="s">
        <v>1010</v>
      </c>
      <c r="B1011" s="1">
        <v>142</v>
      </c>
    </row>
    <row r="1012" spans="1:2" ht="12.75" customHeight="1" x14ac:dyDescent="0.2">
      <c r="A1012" s="1" t="s">
        <v>1011</v>
      </c>
      <c r="B1012" s="1">
        <v>35.5</v>
      </c>
    </row>
    <row r="1013" spans="1:2" ht="12.75" customHeight="1" x14ac:dyDescent="0.2">
      <c r="A1013" s="1" t="s">
        <v>1012</v>
      </c>
      <c r="B1013" s="1">
        <v>88.75</v>
      </c>
    </row>
    <row r="1014" spans="1:2" ht="12.75" customHeight="1" x14ac:dyDescent="0.2">
      <c r="A1014" s="1" t="s">
        <v>1013</v>
      </c>
      <c r="B1014" s="1">
        <v>37.5</v>
      </c>
    </row>
    <row r="1015" spans="1:2" ht="12.75" customHeight="1" x14ac:dyDescent="0.2">
      <c r="A1015" s="1" t="s">
        <v>1014</v>
      </c>
      <c r="B1015" s="1">
        <v>149.25</v>
      </c>
    </row>
    <row r="1016" spans="1:2" ht="12.75" customHeight="1" x14ac:dyDescent="0.2">
      <c r="A1016" s="1" t="s">
        <v>1015</v>
      </c>
      <c r="B1016" s="1">
        <v>17.75</v>
      </c>
    </row>
    <row r="1017" spans="1:2" ht="12.75" customHeight="1" x14ac:dyDescent="0.2">
      <c r="A1017" s="1" t="s">
        <v>1016</v>
      </c>
      <c r="B1017" s="1">
        <v>124.25</v>
      </c>
    </row>
    <row r="1018" spans="1:2" ht="12.75" customHeight="1" x14ac:dyDescent="0.2">
      <c r="A1018" s="1" t="s">
        <v>1017</v>
      </c>
      <c r="B1018" s="1">
        <v>1.97</v>
      </c>
    </row>
    <row r="1019" spans="1:2" ht="12.75" customHeight="1" x14ac:dyDescent="0.2">
      <c r="A1019" s="1" t="s">
        <v>1018</v>
      </c>
      <c r="B1019" s="1">
        <v>34</v>
      </c>
    </row>
    <row r="1020" spans="1:2" ht="12.75" customHeight="1" x14ac:dyDescent="0.2">
      <c r="A1020" s="1" t="s">
        <v>1019</v>
      </c>
      <c r="B1020" s="1">
        <v>55.25</v>
      </c>
    </row>
    <row r="1021" spans="1:2" ht="12.75" customHeight="1" x14ac:dyDescent="0.2">
      <c r="A1021" s="1" t="s">
        <v>1020</v>
      </c>
      <c r="B1021" s="1">
        <v>19.75</v>
      </c>
    </row>
    <row r="1022" spans="1:2" ht="12.75" customHeight="1" x14ac:dyDescent="0.2">
      <c r="A1022" s="1" t="s">
        <v>1021</v>
      </c>
      <c r="B1022" s="1">
        <v>36.5</v>
      </c>
    </row>
    <row r="1023" spans="1:2" ht="12.75" customHeight="1" x14ac:dyDescent="0.2">
      <c r="A1023" s="1" t="s">
        <v>1022</v>
      </c>
      <c r="B1023" s="1">
        <v>71</v>
      </c>
    </row>
    <row r="1024" spans="1:2" ht="12.75" customHeight="1" x14ac:dyDescent="0.2">
      <c r="A1024" s="1" t="s">
        <v>1023</v>
      </c>
      <c r="B1024" s="1">
        <v>18</v>
      </c>
    </row>
    <row r="1025" spans="1:2" ht="12.75" customHeight="1" x14ac:dyDescent="0.2">
      <c r="A1025" s="1" t="s">
        <v>1024</v>
      </c>
      <c r="B1025" s="1">
        <v>18</v>
      </c>
    </row>
    <row r="1026" spans="1:2" ht="12.75" customHeight="1" x14ac:dyDescent="0.2">
      <c r="A1026" s="1" t="s">
        <v>1025</v>
      </c>
      <c r="B1026" s="1">
        <v>10.5</v>
      </c>
    </row>
    <row r="1027" spans="1:2" ht="12.75" customHeight="1" x14ac:dyDescent="0.2">
      <c r="A1027" s="1" t="s">
        <v>1026</v>
      </c>
      <c r="B1027" s="1">
        <v>10.5</v>
      </c>
    </row>
    <row r="1028" spans="1:2" ht="12.75" customHeight="1" x14ac:dyDescent="0.2">
      <c r="A1028" s="1" t="s">
        <v>1027</v>
      </c>
      <c r="B1028" s="1">
        <v>0</v>
      </c>
    </row>
    <row r="1029" spans="1:2" ht="12.75" customHeight="1" x14ac:dyDescent="0.2">
      <c r="A1029" s="1" t="s">
        <v>1028</v>
      </c>
      <c r="B1029" s="1">
        <v>260.8</v>
      </c>
    </row>
    <row r="1030" spans="1:2" ht="12.75" customHeight="1" x14ac:dyDescent="0.2">
      <c r="A1030" s="1" t="s">
        <v>1029</v>
      </c>
      <c r="B1030" s="1">
        <v>15</v>
      </c>
    </row>
    <row r="1031" spans="1:2" ht="12.75" customHeight="1" x14ac:dyDescent="0.2">
      <c r="A1031" s="1" t="s">
        <v>1030</v>
      </c>
      <c r="B1031" s="1">
        <v>3</v>
      </c>
    </row>
    <row r="1032" spans="1:2" ht="12.75" customHeight="1" x14ac:dyDescent="0.2">
      <c r="A1032" s="1" t="s">
        <v>1031</v>
      </c>
      <c r="B1032" s="1">
        <v>18</v>
      </c>
    </row>
    <row r="1033" spans="1:2" ht="12.75" customHeight="1" x14ac:dyDescent="0.2">
      <c r="A1033" s="1" t="s">
        <v>1032</v>
      </c>
      <c r="B1033" s="1">
        <v>38.67</v>
      </c>
    </row>
    <row r="1034" spans="1:2" ht="12.75" customHeight="1" x14ac:dyDescent="0.2">
      <c r="A1034" s="1" t="s">
        <v>1033</v>
      </c>
      <c r="B1034" s="1">
        <v>59.33</v>
      </c>
    </row>
    <row r="1035" spans="1:2" ht="12.75" customHeight="1" x14ac:dyDescent="0.2">
      <c r="A1035" s="1" t="s">
        <v>1034</v>
      </c>
      <c r="B1035" s="1">
        <v>3</v>
      </c>
    </row>
    <row r="1036" spans="1:2" ht="12.75" customHeight="1" x14ac:dyDescent="0.2">
      <c r="A1036" s="1" t="s">
        <v>1035</v>
      </c>
      <c r="B1036" s="1">
        <v>12</v>
      </c>
    </row>
    <row r="1037" spans="1:2" ht="12.75" customHeight="1" x14ac:dyDescent="0.2">
      <c r="A1037" s="1" t="s">
        <v>1036</v>
      </c>
      <c r="B1037" s="1">
        <v>3</v>
      </c>
    </row>
    <row r="1038" spans="1:2" ht="12.75" customHeight="1" x14ac:dyDescent="0.2">
      <c r="A1038" s="1" t="s">
        <v>1037</v>
      </c>
      <c r="B1038" s="1">
        <v>6</v>
      </c>
    </row>
    <row r="1039" spans="1:2" ht="12.75" customHeight="1" x14ac:dyDescent="0.2">
      <c r="A1039" s="1" t="s">
        <v>1038</v>
      </c>
      <c r="B1039" s="1">
        <v>36</v>
      </c>
    </row>
    <row r="1040" spans="1:2" ht="12.75" customHeight="1" x14ac:dyDescent="0.2">
      <c r="A1040" s="1" t="s">
        <v>1039</v>
      </c>
      <c r="B1040" s="1">
        <v>31.33</v>
      </c>
    </row>
    <row r="1041" spans="1:2" ht="12.75" customHeight="1" x14ac:dyDescent="0.2">
      <c r="A1041" s="1" t="s">
        <v>1040</v>
      </c>
      <c r="B1041" s="1">
        <v>1.5</v>
      </c>
    </row>
    <row r="1042" spans="1:2" ht="12.75" customHeight="1" x14ac:dyDescent="0.2">
      <c r="A1042" s="1" t="s">
        <v>1041</v>
      </c>
      <c r="B1042" s="1">
        <v>4.5</v>
      </c>
    </row>
    <row r="1043" spans="1:2" ht="12.75" customHeight="1" x14ac:dyDescent="0.2">
      <c r="A1043" s="1" t="s">
        <v>1042</v>
      </c>
      <c r="B1043" s="1">
        <v>9</v>
      </c>
    </row>
    <row r="1044" spans="1:2" ht="12.75" customHeight="1" x14ac:dyDescent="0.2">
      <c r="A1044" s="1" t="s">
        <v>1043</v>
      </c>
      <c r="B1044" s="1">
        <v>31.33</v>
      </c>
    </row>
    <row r="1045" spans="1:2" ht="12.75" customHeight="1" x14ac:dyDescent="0.2">
      <c r="A1045" s="1" t="s">
        <v>1044</v>
      </c>
      <c r="B1045" s="1">
        <v>16</v>
      </c>
    </row>
    <row r="1046" spans="1:2" ht="12.75" customHeight="1" x14ac:dyDescent="0.2">
      <c r="A1046" s="1" t="s">
        <v>1045</v>
      </c>
      <c r="B1046" s="1">
        <v>15</v>
      </c>
    </row>
    <row r="1047" spans="1:2" ht="12.75" customHeight="1" x14ac:dyDescent="0.2">
      <c r="A1047" s="1" t="s">
        <v>1046</v>
      </c>
      <c r="B1047" s="1">
        <v>3</v>
      </c>
    </row>
    <row r="1048" spans="1:2" ht="12.75" customHeight="1" x14ac:dyDescent="0.2">
      <c r="A1048" s="1" t="s">
        <v>1047</v>
      </c>
      <c r="B1048" s="1">
        <v>18</v>
      </c>
    </row>
    <row r="1049" spans="1:2" ht="12.75" customHeight="1" x14ac:dyDescent="0.2">
      <c r="A1049" s="1" t="s">
        <v>1048</v>
      </c>
      <c r="B1049" s="1">
        <v>38.67</v>
      </c>
    </row>
    <row r="1050" spans="1:2" ht="12.75" customHeight="1" x14ac:dyDescent="0.2">
      <c r="A1050" s="1" t="s">
        <v>1049</v>
      </c>
      <c r="B1050" s="1">
        <v>59.33</v>
      </c>
    </row>
    <row r="1051" spans="1:2" ht="12.75" customHeight="1" x14ac:dyDescent="0.2">
      <c r="A1051" s="1" t="s">
        <v>1050</v>
      </c>
      <c r="B1051" s="1">
        <v>3</v>
      </c>
    </row>
    <row r="1052" spans="1:2" ht="12.75" customHeight="1" x14ac:dyDescent="0.2">
      <c r="A1052" s="1" t="s">
        <v>1051</v>
      </c>
      <c r="B1052" s="1">
        <v>12</v>
      </c>
    </row>
    <row r="1053" spans="1:2" ht="12.75" customHeight="1" x14ac:dyDescent="0.2">
      <c r="A1053" s="1" t="s">
        <v>1052</v>
      </c>
      <c r="B1053" s="1">
        <v>3</v>
      </c>
    </row>
    <row r="1054" spans="1:2" ht="12.75" customHeight="1" x14ac:dyDescent="0.2">
      <c r="A1054" s="1" t="s">
        <v>1053</v>
      </c>
      <c r="B1054" s="1">
        <v>6</v>
      </c>
    </row>
    <row r="1055" spans="1:2" ht="12.75" customHeight="1" x14ac:dyDescent="0.2">
      <c r="A1055" s="1" t="s">
        <v>1054</v>
      </c>
      <c r="B1055" s="1">
        <v>36</v>
      </c>
    </row>
    <row r="1056" spans="1:2" ht="12.75" customHeight="1" x14ac:dyDescent="0.2">
      <c r="A1056" s="1" t="s">
        <v>1055</v>
      </c>
      <c r="B1056" s="1">
        <v>31.33</v>
      </c>
    </row>
    <row r="1057" spans="1:2" ht="12.75" customHeight="1" x14ac:dyDescent="0.2">
      <c r="A1057" s="1" t="s">
        <v>1056</v>
      </c>
      <c r="B1057" s="1">
        <v>1.5</v>
      </c>
    </row>
    <row r="1058" spans="1:2" ht="12.75" customHeight="1" x14ac:dyDescent="0.2">
      <c r="A1058" s="1" t="s">
        <v>1057</v>
      </c>
      <c r="B1058" s="1">
        <v>4.5</v>
      </c>
    </row>
    <row r="1059" spans="1:2" ht="12.75" customHeight="1" x14ac:dyDescent="0.2">
      <c r="A1059" s="1" t="s">
        <v>1058</v>
      </c>
      <c r="B1059" s="1">
        <v>9</v>
      </c>
    </row>
    <row r="1060" spans="1:2" ht="12.75" customHeight="1" x14ac:dyDescent="0.2">
      <c r="A1060" s="1" t="s">
        <v>1059</v>
      </c>
      <c r="B1060" s="1">
        <v>31.33</v>
      </c>
    </row>
    <row r="1061" spans="1:2" ht="12.75" customHeight="1" x14ac:dyDescent="0.2">
      <c r="A1061" s="1" t="s">
        <v>1060</v>
      </c>
      <c r="B1061" s="1">
        <v>16</v>
      </c>
    </row>
    <row r="1062" spans="1:2" ht="12.75" customHeight="1" x14ac:dyDescent="0.2">
      <c r="A1062" s="1" t="s">
        <v>1061</v>
      </c>
      <c r="B1062" s="1">
        <v>2.5</v>
      </c>
    </row>
    <row r="1063" spans="1:2" ht="12.75" customHeight="1" x14ac:dyDescent="0.2">
      <c r="A1063" s="1" t="s">
        <v>1062</v>
      </c>
      <c r="B1063" s="1">
        <v>979.2</v>
      </c>
    </row>
    <row r="1064" spans="1:2" ht="12.75" customHeight="1" x14ac:dyDescent="0.2">
      <c r="A1064" s="1" t="s">
        <v>1063</v>
      </c>
      <c r="B1064" s="1">
        <v>979.2</v>
      </c>
    </row>
    <row r="1065" spans="1:2" ht="12.75" customHeight="1" x14ac:dyDescent="0.2">
      <c r="A1065" s="1" t="s">
        <v>1064</v>
      </c>
      <c r="B1065" s="1">
        <v>2.33</v>
      </c>
    </row>
    <row r="1066" spans="1:2" ht="12.75" customHeight="1" x14ac:dyDescent="0.2">
      <c r="A1066" s="1" t="s">
        <v>1065</v>
      </c>
      <c r="B1066" s="1">
        <v>18.78</v>
      </c>
    </row>
    <row r="1067" spans="1:2" ht="12.75" customHeight="1" x14ac:dyDescent="0.2">
      <c r="A1067" s="1" t="s">
        <v>1066</v>
      </c>
      <c r="B1067" s="1">
        <v>329.54</v>
      </c>
    </row>
    <row r="1068" spans="1:2" ht="12.75" customHeight="1" x14ac:dyDescent="0.2">
      <c r="A1068" s="1" t="s">
        <v>1067</v>
      </c>
      <c r="B1068" s="1">
        <v>36.619999999999997</v>
      </c>
    </row>
    <row r="1069" spans="1:2" ht="12.75" customHeight="1" x14ac:dyDescent="0.2">
      <c r="A1069" s="1" t="s">
        <v>1068</v>
      </c>
      <c r="B1069" s="1">
        <v>238</v>
      </c>
    </row>
    <row r="1070" spans="1:2" ht="12.75" customHeight="1" x14ac:dyDescent="0.2">
      <c r="A1070" s="1" t="s">
        <v>1069</v>
      </c>
      <c r="B1070" s="1">
        <v>329.54</v>
      </c>
    </row>
    <row r="1071" spans="1:2" ht="12.75" customHeight="1" x14ac:dyDescent="0.2">
      <c r="A1071" s="1" t="s">
        <v>1070</v>
      </c>
      <c r="B1071" s="1">
        <v>36.619999999999997</v>
      </c>
    </row>
    <row r="1072" spans="1:2" ht="12.75" customHeight="1" x14ac:dyDescent="0.2">
      <c r="A1072" s="1" t="s">
        <v>1071</v>
      </c>
      <c r="B1072" s="1">
        <v>238</v>
      </c>
    </row>
    <row r="1073" spans="1:2" ht="12.75" customHeight="1" x14ac:dyDescent="0.2">
      <c r="A1073" s="1" t="s">
        <v>1072</v>
      </c>
      <c r="B1073" s="1">
        <v>114.75</v>
      </c>
    </row>
    <row r="1074" spans="1:2" ht="12.75" customHeight="1" x14ac:dyDescent="0.2">
      <c r="A1074" s="1" t="s">
        <v>1073</v>
      </c>
      <c r="B1074" s="1">
        <v>1</v>
      </c>
    </row>
    <row r="1075" spans="1:2" ht="12.75" customHeight="1" x14ac:dyDescent="0.2">
      <c r="A1075" s="1" t="s">
        <v>1074</v>
      </c>
      <c r="B1075" s="1">
        <v>114.75</v>
      </c>
    </row>
    <row r="1076" spans="1:2" ht="12.75" customHeight="1" x14ac:dyDescent="0.2">
      <c r="A1076" s="1" t="s">
        <v>1075</v>
      </c>
      <c r="B1076" s="1">
        <v>1</v>
      </c>
    </row>
    <row r="1077" spans="1:2" ht="12.75" customHeight="1" x14ac:dyDescent="0.2">
      <c r="A1077" s="1" t="s">
        <v>1076</v>
      </c>
      <c r="B1077" s="1">
        <v>0</v>
      </c>
    </row>
    <row r="1078" spans="1:2" ht="12.75" customHeight="1" x14ac:dyDescent="0.2">
      <c r="A1078" s="1" t="s">
        <v>1077</v>
      </c>
      <c r="B1078" s="1">
        <v>53.25</v>
      </c>
    </row>
    <row r="1079" spans="1:2" ht="12.75" customHeight="1" x14ac:dyDescent="0.2">
      <c r="A1079" s="1" t="s">
        <v>1078</v>
      </c>
      <c r="B1079" s="1">
        <v>124.25</v>
      </c>
    </row>
    <row r="1080" spans="1:2" ht="12.75" customHeight="1" x14ac:dyDescent="0.2">
      <c r="A1080" s="1" t="s">
        <v>1079</v>
      </c>
      <c r="B1080" s="1">
        <v>53.25</v>
      </c>
    </row>
    <row r="1081" spans="1:2" ht="12.75" customHeight="1" x14ac:dyDescent="0.2">
      <c r="A1081" s="1" t="s">
        <v>1080</v>
      </c>
      <c r="B1081" s="1">
        <v>124.25</v>
      </c>
    </row>
    <row r="1082" spans="1:2" ht="12.75" customHeight="1" x14ac:dyDescent="0.2">
      <c r="A1082" s="1" t="s">
        <v>1081</v>
      </c>
      <c r="B1082" s="1">
        <v>75.5</v>
      </c>
    </row>
    <row r="1083" spans="1:2" ht="12.75" customHeight="1" x14ac:dyDescent="0.2">
      <c r="A1083" s="1" t="s">
        <v>1082</v>
      </c>
      <c r="B1083" s="1">
        <v>10</v>
      </c>
    </row>
    <row r="1084" spans="1:2" ht="12.75" customHeight="1" x14ac:dyDescent="0.2">
      <c r="A1084" s="1" t="s">
        <v>1083</v>
      </c>
      <c r="B1084" s="1">
        <v>40</v>
      </c>
    </row>
    <row r="1085" spans="1:2" ht="12.75" customHeight="1" x14ac:dyDescent="0.2">
      <c r="A1085" s="1" t="s">
        <v>1084</v>
      </c>
      <c r="B1085" s="1">
        <v>80</v>
      </c>
    </row>
    <row r="1086" spans="1:2" ht="12.75" customHeight="1" x14ac:dyDescent="0.2">
      <c r="A1086" s="1" t="s">
        <v>1085</v>
      </c>
      <c r="B1086" s="1">
        <v>50</v>
      </c>
    </row>
    <row r="1087" spans="1:2" ht="12.75" customHeight="1" x14ac:dyDescent="0.2">
      <c r="A1087" s="1" t="s">
        <v>1086</v>
      </c>
      <c r="B1087" s="1">
        <v>70</v>
      </c>
    </row>
    <row r="1088" spans="1:2" ht="12.75" customHeight="1" x14ac:dyDescent="0.2">
      <c r="A1088" s="1" t="s">
        <v>1087</v>
      </c>
      <c r="B1088" s="1">
        <v>70</v>
      </c>
    </row>
    <row r="1089" spans="1:2" ht="12.75" customHeight="1" x14ac:dyDescent="0.2">
      <c r="A1089" s="1" t="s">
        <v>1088</v>
      </c>
      <c r="B1089" s="1">
        <v>40</v>
      </c>
    </row>
    <row r="1090" spans="1:2" ht="12.75" customHeight="1" x14ac:dyDescent="0.2">
      <c r="A1090" s="1" t="s">
        <v>1089</v>
      </c>
      <c r="B1090" s="1">
        <v>80</v>
      </c>
    </row>
    <row r="1091" spans="1:2" ht="12.75" customHeight="1" x14ac:dyDescent="0.2">
      <c r="A1091" s="1" t="s">
        <v>1090</v>
      </c>
      <c r="B1091" s="1">
        <v>50</v>
      </c>
    </row>
    <row r="1092" spans="1:2" ht="12.75" customHeight="1" x14ac:dyDescent="0.2">
      <c r="A1092" s="1" t="s">
        <v>1091</v>
      </c>
      <c r="B1092" s="1">
        <v>70</v>
      </c>
    </row>
    <row r="1093" spans="1:2" ht="12.75" customHeight="1" x14ac:dyDescent="0.2">
      <c r="A1093" s="1" t="s">
        <v>1092</v>
      </c>
      <c r="B1093" s="1">
        <v>70</v>
      </c>
    </row>
    <row r="1094" spans="1:2" ht="12.75" customHeight="1" x14ac:dyDescent="0.2">
      <c r="A1094" s="1" t="s">
        <v>1093</v>
      </c>
      <c r="B1094" s="1">
        <v>66</v>
      </c>
    </row>
    <row r="1095" spans="1:2" ht="12.75" customHeight="1" x14ac:dyDescent="0.2">
      <c r="A1095" s="1" t="s">
        <v>1094</v>
      </c>
      <c r="B1095" s="1">
        <v>8.5</v>
      </c>
    </row>
    <row r="1096" spans="1:2" ht="12.75" customHeight="1" x14ac:dyDescent="0.2">
      <c r="A1096" s="1" t="s">
        <v>1095</v>
      </c>
      <c r="B1096" s="1">
        <v>0</v>
      </c>
    </row>
    <row r="1097" spans="1:2" ht="12.75" customHeight="1" x14ac:dyDescent="0.2">
      <c r="A1097" s="1" t="s">
        <v>1096</v>
      </c>
      <c r="B1097" s="1">
        <v>31</v>
      </c>
    </row>
    <row r="1098" spans="1:2" ht="12.75" customHeight="1" x14ac:dyDescent="0.2">
      <c r="A1098" s="1" t="s">
        <v>1097</v>
      </c>
      <c r="B1098" s="1">
        <v>30</v>
      </c>
    </row>
    <row r="1099" spans="1:2" ht="12.75" customHeight="1" x14ac:dyDescent="0.2">
      <c r="A1099" s="1" t="s">
        <v>1098</v>
      </c>
      <c r="B1099" s="1">
        <v>19.88</v>
      </c>
    </row>
    <row r="1100" spans="1:2" ht="12.75" customHeight="1" x14ac:dyDescent="0.2">
      <c r="A1100" s="1" t="s">
        <v>1099</v>
      </c>
      <c r="B1100" s="1">
        <v>59.88</v>
      </c>
    </row>
    <row r="1101" spans="1:2" ht="12.75" customHeight="1" x14ac:dyDescent="0.2">
      <c r="A1101" s="1" t="s">
        <v>1100</v>
      </c>
      <c r="B1101" s="1">
        <v>3.33</v>
      </c>
    </row>
    <row r="1102" spans="1:2" ht="12.75" customHeight="1" x14ac:dyDescent="0.2">
      <c r="A1102" s="1" t="s">
        <v>1101</v>
      </c>
      <c r="B1102" s="1">
        <v>26</v>
      </c>
    </row>
    <row r="1103" spans="1:2" ht="12.75" customHeight="1" x14ac:dyDescent="0.2">
      <c r="A1103" s="1" t="s">
        <v>1102</v>
      </c>
      <c r="B1103" s="1">
        <v>26</v>
      </c>
    </row>
    <row r="1104" spans="1:2" ht="12.75" customHeight="1" x14ac:dyDescent="0.2">
      <c r="A1104" s="1" t="s">
        <v>1103</v>
      </c>
      <c r="B1104" s="1">
        <v>6</v>
      </c>
    </row>
    <row r="1105" spans="1:2" ht="12.75" customHeight="1" x14ac:dyDescent="0.2">
      <c r="A1105" s="1" t="s">
        <v>1104</v>
      </c>
      <c r="B1105" s="1">
        <v>1.75</v>
      </c>
    </row>
    <row r="1106" spans="1:2" ht="12.75" customHeight="1" x14ac:dyDescent="0.2">
      <c r="A1106" s="1" t="s">
        <v>1105</v>
      </c>
      <c r="B1106" s="1">
        <v>1107.4000000000001</v>
      </c>
    </row>
    <row r="1107" spans="1:2" ht="12.75" customHeight="1" x14ac:dyDescent="0.2">
      <c r="A1107" s="1" t="s">
        <v>1106</v>
      </c>
      <c r="B1107" s="1">
        <v>25.25</v>
      </c>
    </row>
    <row r="1108" spans="1:2" ht="12.75" customHeight="1" x14ac:dyDescent="0.2">
      <c r="A1108" s="1" t="s">
        <v>1107</v>
      </c>
      <c r="B1108" s="1">
        <v>9.4700000000000006</v>
      </c>
    </row>
    <row r="1109" spans="1:2" ht="12.75" customHeight="1" x14ac:dyDescent="0.2">
      <c r="A1109" s="1" t="s">
        <v>1108</v>
      </c>
      <c r="B1109" s="1">
        <v>1.5</v>
      </c>
    </row>
    <row r="1110" spans="1:2" ht="12.75" customHeight="1" x14ac:dyDescent="0.2">
      <c r="A1110" s="1" t="s">
        <v>1109</v>
      </c>
      <c r="B1110" s="1">
        <v>31</v>
      </c>
    </row>
    <row r="1111" spans="1:2" ht="12.75" customHeight="1" x14ac:dyDescent="0.2">
      <c r="A1111" s="1" t="s">
        <v>1110</v>
      </c>
      <c r="B1111" s="1">
        <v>5</v>
      </c>
    </row>
    <row r="1112" spans="1:2" ht="12.75" customHeight="1" x14ac:dyDescent="0.2">
      <c r="A1112" s="1" t="s">
        <v>1111</v>
      </c>
      <c r="B1112" s="1">
        <v>32</v>
      </c>
    </row>
    <row r="1113" spans="1:2" ht="12.75" customHeight="1" x14ac:dyDescent="0.2">
      <c r="A1113" s="1" t="s">
        <v>1112</v>
      </c>
      <c r="B1113" s="1">
        <v>31</v>
      </c>
    </row>
    <row r="1114" spans="1:2" ht="12.75" customHeight="1" x14ac:dyDescent="0.2">
      <c r="A1114" s="1" t="s">
        <v>1113</v>
      </c>
      <c r="B1114" s="1">
        <v>20.88</v>
      </c>
    </row>
    <row r="1115" spans="1:2" ht="12.75" customHeight="1" x14ac:dyDescent="0.2">
      <c r="A1115" s="1" t="s">
        <v>1114</v>
      </c>
      <c r="B1115" s="1">
        <v>60.88</v>
      </c>
    </row>
    <row r="1116" spans="1:2" ht="12.75" customHeight="1" x14ac:dyDescent="0.2">
      <c r="A1116" s="1" t="s">
        <v>1115</v>
      </c>
      <c r="B1116" s="1">
        <v>3.33</v>
      </c>
    </row>
    <row r="1117" spans="1:2" ht="12.75" customHeight="1" x14ac:dyDescent="0.2">
      <c r="A1117" s="1" t="s">
        <v>1116</v>
      </c>
      <c r="B1117" s="1">
        <v>27</v>
      </c>
    </row>
    <row r="1118" spans="1:2" ht="12.75" customHeight="1" x14ac:dyDescent="0.2">
      <c r="A1118" s="1" t="s">
        <v>1117</v>
      </c>
      <c r="B1118" s="1">
        <v>27</v>
      </c>
    </row>
    <row r="1119" spans="1:2" ht="12.75" customHeight="1" x14ac:dyDescent="0.2">
      <c r="A1119" s="1" t="s">
        <v>1118</v>
      </c>
      <c r="B1119" s="1">
        <v>7</v>
      </c>
    </row>
    <row r="1120" spans="1:2" ht="12.75" customHeight="1" x14ac:dyDescent="0.2">
      <c r="A1120" s="1" t="s">
        <v>1119</v>
      </c>
      <c r="B1120" s="1">
        <v>1.75</v>
      </c>
    </row>
    <row r="1121" spans="1:2" ht="12.75" customHeight="1" x14ac:dyDescent="0.2">
      <c r="A1121" s="1" t="s">
        <v>1120</v>
      </c>
      <c r="B1121" s="1">
        <v>1106.4000000000001</v>
      </c>
    </row>
    <row r="1122" spans="1:2" ht="12.75" customHeight="1" x14ac:dyDescent="0.2">
      <c r="A1122" s="1" t="s">
        <v>1121</v>
      </c>
      <c r="B1122" s="1">
        <v>25.25</v>
      </c>
    </row>
    <row r="1123" spans="1:2" ht="12.75" customHeight="1" x14ac:dyDescent="0.2">
      <c r="A1123" s="1" t="s">
        <v>1122</v>
      </c>
      <c r="B1123" s="1">
        <v>9.4700000000000006</v>
      </c>
    </row>
    <row r="1124" spans="1:2" ht="12.75" customHeight="1" x14ac:dyDescent="0.2">
      <c r="A1124" s="1" t="s">
        <v>1123</v>
      </c>
      <c r="B1124" s="1">
        <v>1.5</v>
      </c>
    </row>
    <row r="1125" spans="1:2" ht="12.75" customHeight="1" x14ac:dyDescent="0.2">
      <c r="A1125" s="1" t="s">
        <v>1124</v>
      </c>
      <c r="B1125" s="1">
        <v>32</v>
      </c>
    </row>
    <row r="1126" spans="1:2" ht="12.75" customHeight="1" x14ac:dyDescent="0.2">
      <c r="A1126" s="1" t="s">
        <v>1125</v>
      </c>
      <c r="B1126" s="1">
        <v>5</v>
      </c>
    </row>
    <row r="1127" spans="1:2" ht="12.75" customHeight="1" x14ac:dyDescent="0.2">
      <c r="A1127" s="1" t="s">
        <v>1126</v>
      </c>
      <c r="B1127" s="1">
        <v>29.89</v>
      </c>
    </row>
    <row r="1128" spans="1:2" ht="12.75" customHeight="1" x14ac:dyDescent="0.2">
      <c r="A1128" s="1" t="s">
        <v>1127</v>
      </c>
      <c r="B1128" s="1">
        <v>31</v>
      </c>
    </row>
    <row r="1129" spans="1:2" ht="12.75" customHeight="1" x14ac:dyDescent="0.2">
      <c r="A1129" s="1" t="s">
        <v>1128</v>
      </c>
      <c r="B1129" s="1">
        <v>30</v>
      </c>
    </row>
    <row r="1130" spans="1:2" ht="12.75" customHeight="1" x14ac:dyDescent="0.2">
      <c r="A1130" s="1" t="s">
        <v>1129</v>
      </c>
      <c r="B1130" s="1">
        <v>19.88</v>
      </c>
    </row>
    <row r="1131" spans="1:2" ht="12.75" customHeight="1" x14ac:dyDescent="0.2">
      <c r="A1131" s="1" t="s">
        <v>1130</v>
      </c>
      <c r="B1131" s="1">
        <v>59.88</v>
      </c>
    </row>
    <row r="1132" spans="1:2" ht="12.75" customHeight="1" x14ac:dyDescent="0.2">
      <c r="A1132" s="1" t="s">
        <v>1131</v>
      </c>
      <c r="B1132" s="1">
        <v>3.33</v>
      </c>
    </row>
    <row r="1133" spans="1:2" ht="12.75" customHeight="1" x14ac:dyDescent="0.2">
      <c r="A1133" s="1" t="s">
        <v>1132</v>
      </c>
      <c r="B1133" s="1">
        <v>26</v>
      </c>
    </row>
    <row r="1134" spans="1:2" ht="12.75" customHeight="1" x14ac:dyDescent="0.2">
      <c r="A1134" s="1" t="s">
        <v>1133</v>
      </c>
      <c r="B1134" s="1">
        <v>26</v>
      </c>
    </row>
    <row r="1135" spans="1:2" ht="12.75" customHeight="1" x14ac:dyDescent="0.2">
      <c r="A1135" s="1" t="s">
        <v>1134</v>
      </c>
      <c r="B1135" s="1">
        <v>6</v>
      </c>
    </row>
    <row r="1136" spans="1:2" ht="12.75" customHeight="1" x14ac:dyDescent="0.2">
      <c r="A1136" s="1" t="s">
        <v>1135</v>
      </c>
      <c r="B1136" s="1">
        <v>1.75</v>
      </c>
    </row>
    <row r="1137" spans="1:2" ht="12.75" customHeight="1" x14ac:dyDescent="0.2">
      <c r="A1137" s="1" t="s">
        <v>1136</v>
      </c>
      <c r="B1137" s="1">
        <v>1107.4000000000001</v>
      </c>
    </row>
    <row r="1138" spans="1:2" ht="12.75" customHeight="1" x14ac:dyDescent="0.2">
      <c r="A1138" s="1" t="s">
        <v>1137</v>
      </c>
      <c r="B1138" s="1">
        <v>25.25</v>
      </c>
    </row>
    <row r="1139" spans="1:2" ht="12.75" customHeight="1" x14ac:dyDescent="0.2">
      <c r="A1139" s="1" t="s">
        <v>1138</v>
      </c>
      <c r="B1139" s="1">
        <v>9.4700000000000006</v>
      </c>
    </row>
    <row r="1140" spans="1:2" ht="12.75" customHeight="1" x14ac:dyDescent="0.2">
      <c r="A1140" s="1" t="s">
        <v>1139</v>
      </c>
      <c r="B1140" s="1">
        <v>1.5</v>
      </c>
    </row>
    <row r="1141" spans="1:2" ht="12.75" customHeight="1" x14ac:dyDescent="0.2">
      <c r="A1141" s="1" t="s">
        <v>1140</v>
      </c>
      <c r="B1141" s="1">
        <v>31</v>
      </c>
    </row>
    <row r="1142" spans="1:2" ht="12.75" customHeight="1" x14ac:dyDescent="0.2">
      <c r="A1142" s="1" t="s">
        <v>1141</v>
      </c>
      <c r="B1142" s="1">
        <v>5</v>
      </c>
    </row>
    <row r="1143" spans="1:2" ht="12.75" customHeight="1" x14ac:dyDescent="0.2">
      <c r="A1143" s="1" t="s">
        <v>1142</v>
      </c>
      <c r="B1143" s="1">
        <v>32</v>
      </c>
    </row>
    <row r="1144" spans="1:2" ht="12.75" customHeight="1" x14ac:dyDescent="0.2">
      <c r="A1144" s="1" t="s">
        <v>1143</v>
      </c>
      <c r="B1144" s="1">
        <v>31</v>
      </c>
    </row>
    <row r="1145" spans="1:2" ht="12.75" customHeight="1" x14ac:dyDescent="0.2">
      <c r="A1145" s="1" t="s">
        <v>1144</v>
      </c>
      <c r="B1145" s="1">
        <v>20.88</v>
      </c>
    </row>
    <row r="1146" spans="1:2" ht="12.75" customHeight="1" x14ac:dyDescent="0.2">
      <c r="A1146" s="1" t="s">
        <v>1145</v>
      </c>
      <c r="B1146" s="1">
        <v>60.88</v>
      </c>
    </row>
    <row r="1147" spans="1:2" ht="12.75" customHeight="1" x14ac:dyDescent="0.2">
      <c r="A1147" s="1" t="s">
        <v>1146</v>
      </c>
      <c r="B1147" s="1">
        <v>3.33</v>
      </c>
    </row>
    <row r="1148" spans="1:2" ht="12.75" customHeight="1" x14ac:dyDescent="0.2">
      <c r="A1148" s="1" t="s">
        <v>1147</v>
      </c>
      <c r="B1148" s="1">
        <v>27</v>
      </c>
    </row>
    <row r="1149" spans="1:2" ht="12.75" customHeight="1" x14ac:dyDescent="0.2">
      <c r="A1149" s="1" t="s">
        <v>1148</v>
      </c>
      <c r="B1149" s="1">
        <v>27</v>
      </c>
    </row>
    <row r="1150" spans="1:2" ht="12.75" customHeight="1" x14ac:dyDescent="0.2">
      <c r="A1150" s="1" t="s">
        <v>1149</v>
      </c>
      <c r="B1150" s="1">
        <v>7</v>
      </c>
    </row>
    <row r="1151" spans="1:2" ht="12.75" customHeight="1" x14ac:dyDescent="0.2">
      <c r="A1151" s="1" t="s">
        <v>1150</v>
      </c>
      <c r="B1151" s="1">
        <v>1.75</v>
      </c>
    </row>
    <row r="1152" spans="1:2" ht="12.75" customHeight="1" x14ac:dyDescent="0.2">
      <c r="A1152" s="1" t="s">
        <v>1151</v>
      </c>
      <c r="B1152" s="1">
        <v>1106.4000000000001</v>
      </c>
    </row>
    <row r="1153" spans="1:2" ht="12.75" customHeight="1" x14ac:dyDescent="0.2">
      <c r="A1153" s="1" t="s">
        <v>1152</v>
      </c>
      <c r="B1153" s="1">
        <v>25.25</v>
      </c>
    </row>
    <row r="1154" spans="1:2" ht="12.75" customHeight="1" x14ac:dyDescent="0.2">
      <c r="A1154" s="1" t="s">
        <v>1153</v>
      </c>
      <c r="B1154" s="1">
        <v>9.4700000000000006</v>
      </c>
    </row>
    <row r="1155" spans="1:2" ht="12.75" customHeight="1" x14ac:dyDescent="0.2">
      <c r="A1155" s="1" t="s">
        <v>1154</v>
      </c>
      <c r="B1155" s="1">
        <v>1.5</v>
      </c>
    </row>
    <row r="1156" spans="1:2" ht="12.75" customHeight="1" x14ac:dyDescent="0.2">
      <c r="A1156" s="1" t="s">
        <v>1155</v>
      </c>
      <c r="B1156" s="1">
        <v>32</v>
      </c>
    </row>
    <row r="1157" spans="1:2" ht="12.75" customHeight="1" x14ac:dyDescent="0.2">
      <c r="A1157" s="1" t="s">
        <v>1156</v>
      </c>
      <c r="B1157" s="1">
        <v>5</v>
      </c>
    </row>
    <row r="1158" spans="1:2" ht="12.75" customHeight="1" x14ac:dyDescent="0.2">
      <c r="A1158" s="1" t="s">
        <v>1157</v>
      </c>
      <c r="B1158" s="1">
        <v>29.89</v>
      </c>
    </row>
    <row r="1159" spans="1:2" ht="12.75" customHeight="1" x14ac:dyDescent="0.2">
      <c r="A1159" s="1" t="s">
        <v>1158</v>
      </c>
      <c r="B1159" s="1">
        <v>29.89</v>
      </c>
    </row>
    <row r="1160" spans="1:2" ht="12.75" customHeight="1" x14ac:dyDescent="0.2">
      <c r="A1160" s="1" t="s">
        <v>1159</v>
      </c>
      <c r="B1160" s="1">
        <v>136.5</v>
      </c>
    </row>
    <row r="1161" spans="1:2" ht="12.75" customHeight="1" x14ac:dyDescent="0.2">
      <c r="A1161" s="1" t="s">
        <v>1160</v>
      </c>
      <c r="B1161" s="1">
        <v>8</v>
      </c>
    </row>
    <row r="1162" spans="1:2" ht="12.75" customHeight="1" x14ac:dyDescent="0.2">
      <c r="A1162" s="1" t="s">
        <v>1161</v>
      </c>
      <c r="B1162" s="1">
        <v>4</v>
      </c>
    </row>
    <row r="1163" spans="1:2" ht="12.75" customHeight="1" x14ac:dyDescent="0.2">
      <c r="A1163" s="1" t="s">
        <v>1162</v>
      </c>
      <c r="B1163" s="1">
        <v>3</v>
      </c>
    </row>
    <row r="1164" spans="1:2" ht="12.75" customHeight="1" x14ac:dyDescent="0.2">
      <c r="A1164" s="1" t="s">
        <v>1163</v>
      </c>
      <c r="B1164" s="1">
        <v>4</v>
      </c>
    </row>
    <row r="1165" spans="1:2" ht="12.75" customHeight="1" x14ac:dyDescent="0.2">
      <c r="A1165" s="1" t="s">
        <v>1164</v>
      </c>
      <c r="B1165" s="1">
        <v>3</v>
      </c>
    </row>
    <row r="1166" spans="1:2" ht="12.75" customHeight="1" x14ac:dyDescent="0.2">
      <c r="A1166" s="1" t="s">
        <v>1165</v>
      </c>
      <c r="B1166" s="1">
        <v>33</v>
      </c>
    </row>
    <row r="1167" spans="1:2" ht="12.75" customHeight="1" x14ac:dyDescent="0.2">
      <c r="A1167" s="1" t="s">
        <v>1166</v>
      </c>
      <c r="B1167" s="1">
        <v>32</v>
      </c>
    </row>
    <row r="1168" spans="1:2" ht="12.75" customHeight="1" x14ac:dyDescent="0.2">
      <c r="A1168" s="1" t="s">
        <v>1167</v>
      </c>
      <c r="B1168" s="1">
        <v>21.88</v>
      </c>
    </row>
    <row r="1169" spans="1:2" ht="12.75" customHeight="1" x14ac:dyDescent="0.2">
      <c r="A1169" s="1" t="s">
        <v>1168</v>
      </c>
      <c r="B1169" s="1">
        <v>61.88</v>
      </c>
    </row>
    <row r="1170" spans="1:2" ht="12.75" customHeight="1" x14ac:dyDescent="0.2">
      <c r="A1170" s="1" t="s">
        <v>1169</v>
      </c>
      <c r="B1170" s="1">
        <v>3.33</v>
      </c>
    </row>
    <row r="1171" spans="1:2" ht="12.75" customHeight="1" x14ac:dyDescent="0.2">
      <c r="A1171" s="1" t="s">
        <v>1170</v>
      </c>
      <c r="B1171" s="1">
        <v>28</v>
      </c>
    </row>
    <row r="1172" spans="1:2" ht="12.75" customHeight="1" x14ac:dyDescent="0.2">
      <c r="A1172" s="1" t="s">
        <v>1171</v>
      </c>
      <c r="B1172" s="1">
        <v>28</v>
      </c>
    </row>
    <row r="1173" spans="1:2" ht="12.75" customHeight="1" x14ac:dyDescent="0.2">
      <c r="A1173" s="1" t="s">
        <v>1172</v>
      </c>
      <c r="B1173" s="1">
        <v>8</v>
      </c>
    </row>
    <row r="1174" spans="1:2" ht="12.75" customHeight="1" x14ac:dyDescent="0.2">
      <c r="A1174" s="1" t="s">
        <v>1173</v>
      </c>
      <c r="B1174" s="1">
        <v>1.75</v>
      </c>
    </row>
    <row r="1175" spans="1:2" ht="12.75" customHeight="1" x14ac:dyDescent="0.2">
      <c r="A1175" s="1" t="s">
        <v>1174</v>
      </c>
      <c r="B1175" s="1">
        <v>1107.4000000000001</v>
      </c>
    </row>
    <row r="1176" spans="1:2" ht="12.75" customHeight="1" x14ac:dyDescent="0.2">
      <c r="A1176" s="1" t="s">
        <v>1175</v>
      </c>
      <c r="B1176" s="1">
        <v>25.25</v>
      </c>
    </row>
    <row r="1177" spans="1:2" ht="12.75" customHeight="1" x14ac:dyDescent="0.2">
      <c r="A1177" s="1" t="s">
        <v>1176</v>
      </c>
      <c r="B1177" s="1">
        <v>9.4700000000000006</v>
      </c>
    </row>
    <row r="1178" spans="1:2" ht="12.75" customHeight="1" x14ac:dyDescent="0.2">
      <c r="A1178" s="1" t="s">
        <v>1177</v>
      </c>
      <c r="B1178" s="1">
        <v>1.5</v>
      </c>
    </row>
    <row r="1179" spans="1:2" ht="12.75" customHeight="1" x14ac:dyDescent="0.2">
      <c r="A1179" s="1" t="s">
        <v>1178</v>
      </c>
      <c r="B1179" s="1">
        <v>33</v>
      </c>
    </row>
    <row r="1180" spans="1:2" ht="12.75" customHeight="1" x14ac:dyDescent="0.2">
      <c r="A1180" s="1" t="s">
        <v>1179</v>
      </c>
      <c r="B1180" s="1">
        <v>5</v>
      </c>
    </row>
    <row r="1181" spans="1:2" ht="12.75" customHeight="1" x14ac:dyDescent="0.2">
      <c r="A1181" s="1" t="s">
        <v>1180</v>
      </c>
      <c r="B1181" s="1">
        <v>33</v>
      </c>
    </row>
    <row r="1182" spans="1:2" ht="12.75" customHeight="1" x14ac:dyDescent="0.2">
      <c r="A1182" s="1" t="s">
        <v>1181</v>
      </c>
      <c r="B1182" s="1">
        <v>32</v>
      </c>
    </row>
    <row r="1183" spans="1:2" ht="12.75" customHeight="1" x14ac:dyDescent="0.2">
      <c r="A1183" s="1" t="s">
        <v>1182</v>
      </c>
      <c r="B1183" s="1">
        <v>21.88</v>
      </c>
    </row>
    <row r="1184" spans="1:2" ht="12.75" customHeight="1" x14ac:dyDescent="0.2">
      <c r="A1184" s="1" t="s">
        <v>1183</v>
      </c>
      <c r="B1184" s="1">
        <v>61.88</v>
      </c>
    </row>
    <row r="1185" spans="1:2" ht="12.75" customHeight="1" x14ac:dyDescent="0.2">
      <c r="A1185" s="1" t="s">
        <v>1184</v>
      </c>
      <c r="B1185" s="1">
        <v>3.33</v>
      </c>
    </row>
    <row r="1186" spans="1:2" ht="12.75" customHeight="1" x14ac:dyDescent="0.2">
      <c r="A1186" s="1" t="s">
        <v>1185</v>
      </c>
      <c r="B1186" s="1">
        <v>28</v>
      </c>
    </row>
    <row r="1187" spans="1:2" ht="12.75" customHeight="1" x14ac:dyDescent="0.2">
      <c r="A1187" s="1" t="s">
        <v>1186</v>
      </c>
      <c r="B1187" s="1">
        <v>28</v>
      </c>
    </row>
    <row r="1188" spans="1:2" ht="12.75" customHeight="1" x14ac:dyDescent="0.2">
      <c r="A1188" s="1" t="s">
        <v>1187</v>
      </c>
      <c r="B1188" s="1">
        <v>8</v>
      </c>
    </row>
    <row r="1189" spans="1:2" ht="12.75" customHeight="1" x14ac:dyDescent="0.2">
      <c r="A1189" s="1" t="s">
        <v>1188</v>
      </c>
      <c r="B1189" s="1">
        <v>1.75</v>
      </c>
    </row>
    <row r="1190" spans="1:2" ht="12.75" customHeight="1" x14ac:dyDescent="0.2">
      <c r="A1190" s="1" t="s">
        <v>1189</v>
      </c>
      <c r="B1190" s="1">
        <v>1107.4000000000001</v>
      </c>
    </row>
    <row r="1191" spans="1:2" ht="12.75" customHeight="1" x14ac:dyDescent="0.2">
      <c r="A1191" s="1" t="s">
        <v>1190</v>
      </c>
      <c r="B1191" s="1">
        <v>25.25</v>
      </c>
    </row>
    <row r="1192" spans="1:2" ht="12.75" customHeight="1" x14ac:dyDescent="0.2">
      <c r="A1192" s="1" t="s">
        <v>1191</v>
      </c>
      <c r="B1192" s="1">
        <v>9.4700000000000006</v>
      </c>
    </row>
    <row r="1193" spans="1:2" ht="12.75" customHeight="1" x14ac:dyDescent="0.2">
      <c r="A1193" s="1" t="s">
        <v>1192</v>
      </c>
      <c r="B1193" s="1">
        <v>1.5</v>
      </c>
    </row>
    <row r="1194" spans="1:2" ht="12.75" customHeight="1" x14ac:dyDescent="0.2">
      <c r="A1194" s="1" t="s">
        <v>1193</v>
      </c>
      <c r="B1194" s="1">
        <v>33</v>
      </c>
    </row>
    <row r="1195" spans="1:2" ht="12.75" customHeight="1" x14ac:dyDescent="0.2">
      <c r="A1195" s="1" t="s">
        <v>1194</v>
      </c>
      <c r="B1195" s="1">
        <v>5</v>
      </c>
    </row>
    <row r="1196" spans="1:2" ht="12.75" customHeight="1" x14ac:dyDescent="0.2">
      <c r="A1196" s="1" t="s">
        <v>1195</v>
      </c>
      <c r="B1196" s="1">
        <v>135</v>
      </c>
    </row>
    <row r="1197" spans="1:2" ht="12.75" customHeight="1" x14ac:dyDescent="0.2">
      <c r="A1197" s="1" t="s">
        <v>1196</v>
      </c>
      <c r="B1197" s="1">
        <v>135</v>
      </c>
    </row>
    <row r="1198" spans="1:2" ht="12.75" customHeight="1" x14ac:dyDescent="0.2">
      <c r="A1198" s="1" t="s">
        <v>1197</v>
      </c>
      <c r="B1198" s="1">
        <v>0</v>
      </c>
    </row>
    <row r="1199" spans="1:2" ht="12.75" customHeight="1" x14ac:dyDescent="0.2">
      <c r="A1199" s="1" t="s">
        <v>1198</v>
      </c>
      <c r="B1199" s="1">
        <v>0</v>
      </c>
    </row>
    <row r="1200" spans="1:2" ht="12.75" customHeight="1" x14ac:dyDescent="0.2">
      <c r="A1200" s="1" t="s">
        <v>1199</v>
      </c>
      <c r="B1200" s="1">
        <v>1249.92</v>
      </c>
    </row>
    <row r="1201" spans="1:2" ht="12.75" customHeight="1" x14ac:dyDescent="0.2">
      <c r="A1201" s="1" t="s">
        <v>1200</v>
      </c>
      <c r="B1201" s="1">
        <v>300.5</v>
      </c>
    </row>
    <row r="1202" spans="1:2" ht="12.75" customHeight="1" x14ac:dyDescent="0.2">
      <c r="A1202" s="1" t="s">
        <v>1201</v>
      </c>
      <c r="B1202" s="1">
        <v>300.5</v>
      </c>
    </row>
    <row r="1203" spans="1:2" ht="12.75" customHeight="1" x14ac:dyDescent="0.2">
      <c r="A1203" s="1" t="s">
        <v>1202</v>
      </c>
      <c r="B1203" s="1">
        <v>7</v>
      </c>
    </row>
    <row r="1204" spans="1:2" ht="12.75" customHeight="1" x14ac:dyDescent="0.2">
      <c r="A1204" s="1" t="s">
        <v>1203</v>
      </c>
      <c r="B1204" s="1">
        <v>39</v>
      </c>
    </row>
    <row r="1205" spans="1:2" ht="12.75" customHeight="1" x14ac:dyDescent="0.2">
      <c r="A1205" s="1" t="s">
        <v>1204</v>
      </c>
      <c r="B1205" s="1">
        <v>38</v>
      </c>
    </row>
    <row r="1206" spans="1:2" ht="12.75" customHeight="1" x14ac:dyDescent="0.2">
      <c r="A1206" s="1" t="s">
        <v>1205</v>
      </c>
      <c r="B1206" s="1">
        <v>27.88</v>
      </c>
    </row>
    <row r="1207" spans="1:2" ht="12.75" customHeight="1" x14ac:dyDescent="0.2">
      <c r="A1207" s="1" t="s">
        <v>1206</v>
      </c>
      <c r="B1207" s="1">
        <v>67.88</v>
      </c>
    </row>
    <row r="1208" spans="1:2" ht="12.75" customHeight="1" x14ac:dyDescent="0.2">
      <c r="A1208" s="1" t="s">
        <v>1207</v>
      </c>
      <c r="B1208" s="1">
        <v>3.33</v>
      </c>
    </row>
    <row r="1209" spans="1:2" ht="12.75" customHeight="1" x14ac:dyDescent="0.2">
      <c r="A1209" s="1" t="s">
        <v>1208</v>
      </c>
      <c r="B1209" s="1">
        <v>34</v>
      </c>
    </row>
    <row r="1210" spans="1:2" ht="12.75" customHeight="1" x14ac:dyDescent="0.2">
      <c r="A1210" s="1" t="s">
        <v>1209</v>
      </c>
      <c r="B1210" s="1">
        <v>34</v>
      </c>
    </row>
    <row r="1211" spans="1:2" ht="12.75" customHeight="1" x14ac:dyDescent="0.2">
      <c r="A1211" s="1" t="s">
        <v>1210</v>
      </c>
      <c r="B1211" s="1">
        <v>14</v>
      </c>
    </row>
    <row r="1212" spans="1:2" ht="12.75" customHeight="1" x14ac:dyDescent="0.2">
      <c r="A1212" s="1" t="s">
        <v>1211</v>
      </c>
      <c r="B1212" s="1">
        <v>1.75</v>
      </c>
    </row>
    <row r="1213" spans="1:2" ht="12.75" customHeight="1" x14ac:dyDescent="0.2">
      <c r="A1213" s="1" t="s">
        <v>1212</v>
      </c>
      <c r="B1213" s="1">
        <v>1107.4000000000001</v>
      </c>
    </row>
    <row r="1214" spans="1:2" ht="12.75" customHeight="1" x14ac:dyDescent="0.2">
      <c r="A1214" s="1" t="s">
        <v>1213</v>
      </c>
      <c r="B1214" s="1">
        <v>25.25</v>
      </c>
    </row>
    <row r="1215" spans="1:2" ht="12.75" customHeight="1" x14ac:dyDescent="0.2">
      <c r="A1215" s="1" t="s">
        <v>1214</v>
      </c>
      <c r="B1215" s="1">
        <v>9.4700000000000006</v>
      </c>
    </row>
    <row r="1216" spans="1:2" ht="12.75" customHeight="1" x14ac:dyDescent="0.2">
      <c r="A1216" s="1" t="s">
        <v>1215</v>
      </c>
      <c r="B1216" s="1">
        <v>1.5</v>
      </c>
    </row>
    <row r="1217" spans="1:2" ht="12.75" customHeight="1" x14ac:dyDescent="0.2">
      <c r="A1217" s="1" t="s">
        <v>1216</v>
      </c>
      <c r="B1217" s="1">
        <v>39</v>
      </c>
    </row>
    <row r="1218" spans="1:2" ht="12.75" customHeight="1" x14ac:dyDescent="0.2">
      <c r="A1218" s="1" t="s">
        <v>1217</v>
      </c>
      <c r="B1218" s="1">
        <v>5</v>
      </c>
    </row>
    <row r="1219" spans="1:2" ht="12.75" customHeight="1" x14ac:dyDescent="0.2">
      <c r="A1219" s="1" t="s">
        <v>1218</v>
      </c>
      <c r="B1219" s="1">
        <v>39</v>
      </c>
    </row>
    <row r="1220" spans="1:2" ht="12.75" customHeight="1" x14ac:dyDescent="0.2">
      <c r="A1220" s="1" t="s">
        <v>1219</v>
      </c>
      <c r="B1220" s="1">
        <v>38</v>
      </c>
    </row>
    <row r="1221" spans="1:2" ht="12.75" customHeight="1" x14ac:dyDescent="0.2">
      <c r="A1221" s="1" t="s">
        <v>1220</v>
      </c>
      <c r="B1221" s="1">
        <v>27.88</v>
      </c>
    </row>
    <row r="1222" spans="1:2" ht="12.75" customHeight="1" x14ac:dyDescent="0.2">
      <c r="A1222" s="1" t="s">
        <v>1221</v>
      </c>
      <c r="B1222" s="1">
        <v>67.88</v>
      </c>
    </row>
    <row r="1223" spans="1:2" ht="12.75" customHeight="1" x14ac:dyDescent="0.2">
      <c r="A1223" s="1" t="s">
        <v>1222</v>
      </c>
      <c r="B1223" s="1">
        <v>3.33</v>
      </c>
    </row>
    <row r="1224" spans="1:2" ht="12.75" customHeight="1" x14ac:dyDescent="0.2">
      <c r="A1224" s="1" t="s">
        <v>1223</v>
      </c>
      <c r="B1224" s="1">
        <v>34</v>
      </c>
    </row>
    <row r="1225" spans="1:2" ht="12.75" customHeight="1" x14ac:dyDescent="0.2">
      <c r="A1225" s="1" t="s">
        <v>1224</v>
      </c>
      <c r="B1225" s="1">
        <v>34</v>
      </c>
    </row>
    <row r="1226" spans="1:2" ht="12.75" customHeight="1" x14ac:dyDescent="0.2">
      <c r="A1226" s="1" t="s">
        <v>1225</v>
      </c>
      <c r="B1226" s="1">
        <v>14</v>
      </c>
    </row>
    <row r="1227" spans="1:2" ht="12.75" customHeight="1" x14ac:dyDescent="0.2">
      <c r="A1227" s="1" t="s">
        <v>1226</v>
      </c>
      <c r="B1227" s="1">
        <v>1.75</v>
      </c>
    </row>
    <row r="1228" spans="1:2" ht="12.75" customHeight="1" x14ac:dyDescent="0.2">
      <c r="A1228" s="1" t="s">
        <v>1227</v>
      </c>
      <c r="B1228" s="1">
        <v>1107.4000000000001</v>
      </c>
    </row>
    <row r="1229" spans="1:2" ht="12.75" customHeight="1" x14ac:dyDescent="0.2">
      <c r="A1229" s="1" t="s">
        <v>1228</v>
      </c>
      <c r="B1229" s="1">
        <v>25.25</v>
      </c>
    </row>
    <row r="1230" spans="1:2" ht="12.75" customHeight="1" x14ac:dyDescent="0.2">
      <c r="A1230" s="1" t="s">
        <v>1229</v>
      </c>
      <c r="B1230" s="1">
        <v>9.4700000000000006</v>
      </c>
    </row>
    <row r="1231" spans="1:2" ht="12.75" customHeight="1" x14ac:dyDescent="0.2">
      <c r="A1231" s="1" t="s">
        <v>1230</v>
      </c>
      <c r="B1231" s="1">
        <v>1.5</v>
      </c>
    </row>
    <row r="1232" spans="1:2" ht="12.75" customHeight="1" x14ac:dyDescent="0.2">
      <c r="A1232" s="1" t="s">
        <v>1231</v>
      </c>
      <c r="B1232" s="1">
        <v>39</v>
      </c>
    </row>
    <row r="1233" spans="1:2" ht="12.75" customHeight="1" x14ac:dyDescent="0.2">
      <c r="A1233" s="1" t="s">
        <v>1232</v>
      </c>
      <c r="B1233" s="1">
        <v>5</v>
      </c>
    </row>
    <row r="1234" spans="1:2" ht="12.75" customHeight="1" x14ac:dyDescent="0.2">
      <c r="A1234" s="1" t="s">
        <v>1233</v>
      </c>
      <c r="B1234" s="1">
        <v>110</v>
      </c>
    </row>
    <row r="1235" spans="1:2" ht="12.75" customHeight="1" x14ac:dyDescent="0.2">
      <c r="A1235" s="1" t="s">
        <v>1234</v>
      </c>
      <c r="B1235" s="1">
        <v>110</v>
      </c>
    </row>
    <row r="1236" spans="1:2" ht="12.75" customHeight="1" x14ac:dyDescent="0.2">
      <c r="A1236" s="1" t="s">
        <v>1235</v>
      </c>
      <c r="B1236" s="1">
        <v>27.5</v>
      </c>
    </row>
    <row r="1237" spans="1:2" ht="12.75" customHeight="1" x14ac:dyDescent="0.2">
      <c r="A1237" s="1" t="s">
        <v>1236</v>
      </c>
      <c r="B1237" s="1">
        <v>0</v>
      </c>
    </row>
    <row r="1238" spans="1:2" ht="12.75" customHeight="1" x14ac:dyDescent="0.2">
      <c r="A1238" s="1" t="s">
        <v>1237</v>
      </c>
      <c r="B1238" s="1">
        <v>110</v>
      </c>
    </row>
    <row r="1239" spans="1:2" ht="12.75" customHeight="1" x14ac:dyDescent="0.2">
      <c r="A1239" s="1" t="s">
        <v>1238</v>
      </c>
      <c r="B1239" s="1">
        <v>27.5</v>
      </c>
    </row>
    <row r="1240" spans="1:2" ht="12.75" customHeight="1" x14ac:dyDescent="0.2">
      <c r="A1240" s="1" t="s">
        <v>1239</v>
      </c>
      <c r="B1240" s="1">
        <v>0</v>
      </c>
    </row>
    <row r="1241" spans="1:2" ht="12.75" customHeight="1" x14ac:dyDescent="0.2">
      <c r="A1241" s="1" t="s">
        <v>1240</v>
      </c>
      <c r="B1241" s="1">
        <v>312.5</v>
      </c>
    </row>
    <row r="1242" spans="1:2" ht="12.75" customHeight="1" x14ac:dyDescent="0.2">
      <c r="A1242" s="1" t="s">
        <v>1241</v>
      </c>
      <c r="B1242" s="1">
        <v>76.5</v>
      </c>
    </row>
    <row r="1243" spans="1:2" ht="12.75" customHeight="1" x14ac:dyDescent="0.2">
      <c r="A1243" s="1" t="s">
        <v>1242</v>
      </c>
      <c r="B1243" s="1">
        <v>76.5</v>
      </c>
    </row>
    <row r="1244" spans="1:2" ht="12.75" customHeight="1" x14ac:dyDescent="0.2">
      <c r="A1244" s="1" t="s">
        <v>1243</v>
      </c>
      <c r="B1244" s="1">
        <v>5</v>
      </c>
    </row>
    <row r="1245" spans="1:2" ht="12.75" customHeight="1" x14ac:dyDescent="0.2">
      <c r="A1245" s="1" t="s">
        <v>1244</v>
      </c>
      <c r="B1245" s="1">
        <v>1</v>
      </c>
    </row>
    <row r="1246" spans="1:2" ht="12.75" customHeight="1" x14ac:dyDescent="0.2">
      <c r="A1246" s="1" t="s">
        <v>1245</v>
      </c>
      <c r="B1246" s="1">
        <v>62.5</v>
      </c>
    </row>
    <row r="1247" spans="1:2" ht="12.75" customHeight="1" x14ac:dyDescent="0.2">
      <c r="A1247" s="1" t="s">
        <v>1246</v>
      </c>
      <c r="B1247" s="1">
        <v>1</v>
      </c>
    </row>
    <row r="1248" spans="1:2" ht="12.75" customHeight="1" x14ac:dyDescent="0.2">
      <c r="A1248" s="1" t="s">
        <v>1247</v>
      </c>
      <c r="B1248" s="1">
        <v>1</v>
      </c>
    </row>
    <row r="1249" spans="1:2" ht="12.75" customHeight="1" x14ac:dyDescent="0.2">
      <c r="A1249" s="1" t="s">
        <v>1248</v>
      </c>
      <c r="B1249" s="1">
        <v>62.5</v>
      </c>
    </row>
    <row r="1250" spans="1:2" ht="12.75" customHeight="1" x14ac:dyDescent="0.2">
      <c r="A1250" s="1" t="s">
        <v>1249</v>
      </c>
      <c r="B1250" s="1">
        <v>1</v>
      </c>
    </row>
    <row r="1251" spans="1:2" ht="12.75" customHeight="1" x14ac:dyDescent="0.2">
      <c r="A1251" s="1" t="s">
        <v>1250</v>
      </c>
      <c r="B1251" s="1">
        <v>55.25</v>
      </c>
    </row>
    <row r="1252" spans="1:2" ht="12.75" customHeight="1" x14ac:dyDescent="0.2">
      <c r="A1252" s="1" t="s">
        <v>1251</v>
      </c>
      <c r="B1252" s="1">
        <v>55.25</v>
      </c>
    </row>
    <row r="1253" spans="1:2" ht="12.75" customHeight="1" x14ac:dyDescent="0.2">
      <c r="A1253" s="1" t="s">
        <v>1252</v>
      </c>
      <c r="B1253" s="1">
        <v>746.25</v>
      </c>
    </row>
    <row r="1254" spans="1:2" ht="12.75" customHeight="1" x14ac:dyDescent="0.2">
      <c r="A1254" s="1" t="s">
        <v>1253</v>
      </c>
      <c r="B1254" s="1">
        <v>4931.5</v>
      </c>
    </row>
    <row r="1255" spans="1:2" ht="12.75" customHeight="1" x14ac:dyDescent="0.2">
      <c r="A1255" s="1" t="s">
        <v>1254</v>
      </c>
      <c r="B1255" s="1">
        <v>4931.5</v>
      </c>
    </row>
    <row r="1256" spans="1:2" ht="12.75" customHeight="1" x14ac:dyDescent="0.2">
      <c r="A1256" s="1" t="s">
        <v>1255</v>
      </c>
      <c r="B1256" s="1">
        <v>0</v>
      </c>
    </row>
    <row r="1257" spans="1:2" ht="12.75" customHeight="1" x14ac:dyDescent="0.2">
      <c r="A1257" s="1" t="s">
        <v>1256</v>
      </c>
      <c r="B1257" s="1">
        <v>0</v>
      </c>
    </row>
    <row r="1258" spans="1:2" ht="12.75" customHeight="1" x14ac:dyDescent="0.2">
      <c r="A1258" s="1" t="s">
        <v>1257</v>
      </c>
      <c r="B1258" s="1">
        <v>2.5</v>
      </c>
    </row>
    <row r="1259" spans="1:2" ht="12.75" customHeight="1" x14ac:dyDescent="0.2">
      <c r="A1259" s="1" t="s">
        <v>1258</v>
      </c>
      <c r="B1259" s="1">
        <v>1.67</v>
      </c>
    </row>
    <row r="1260" spans="1:2" ht="12.75" customHeight="1" x14ac:dyDescent="0.2">
      <c r="A1260" s="1" t="s">
        <v>1259</v>
      </c>
      <c r="B1260" s="1">
        <v>2.5</v>
      </c>
    </row>
    <row r="1261" spans="1:2" ht="12.75" customHeight="1" x14ac:dyDescent="0.2">
      <c r="A1261" s="1" t="s">
        <v>1260</v>
      </c>
      <c r="B1261" s="1">
        <v>1.67</v>
      </c>
    </row>
    <row r="1262" spans="1:2" ht="12.75" customHeight="1" x14ac:dyDescent="0.2">
      <c r="A1262" s="1" t="s">
        <v>1261</v>
      </c>
      <c r="B1262" s="1">
        <v>13.25</v>
      </c>
    </row>
    <row r="1263" spans="1:2" ht="12.75" customHeight="1" x14ac:dyDescent="0.2">
      <c r="A1263" s="1" t="s">
        <v>1262</v>
      </c>
      <c r="B1263" s="1">
        <v>6.63</v>
      </c>
    </row>
    <row r="1264" spans="1:2" ht="12.75" customHeight="1" x14ac:dyDescent="0.2">
      <c r="A1264" s="1" t="s">
        <v>1263</v>
      </c>
      <c r="B1264" s="1">
        <v>19.88</v>
      </c>
    </row>
    <row r="1265" spans="1:2" ht="12.75" customHeight="1" x14ac:dyDescent="0.2">
      <c r="A1265" s="1" t="s">
        <v>1264</v>
      </c>
      <c r="B1265" s="1">
        <v>13.25</v>
      </c>
    </row>
    <row r="1266" spans="1:2" ht="12.75" customHeight="1" x14ac:dyDescent="0.2">
      <c r="A1266" s="1" t="s">
        <v>1265</v>
      </c>
      <c r="B1266" s="1">
        <v>22.57</v>
      </c>
    </row>
    <row r="1267" spans="1:2" ht="12.75" customHeight="1" x14ac:dyDescent="0.2">
      <c r="A1267" s="1" t="s">
        <v>1266</v>
      </c>
      <c r="B1267" s="1">
        <v>67.72</v>
      </c>
    </row>
    <row r="1268" spans="1:2" ht="12.75" customHeight="1" x14ac:dyDescent="0.2">
      <c r="A1268" s="1" t="s">
        <v>1267</v>
      </c>
      <c r="B1268" s="1">
        <v>45.15</v>
      </c>
    </row>
    <row r="1269" spans="1:2" ht="12.75" customHeight="1" x14ac:dyDescent="0.2">
      <c r="A1269" s="1" t="s">
        <v>1268</v>
      </c>
      <c r="B1269" s="1">
        <v>45.15</v>
      </c>
    </row>
    <row r="1270" spans="1:2" ht="12.75" customHeight="1" x14ac:dyDescent="0.2">
      <c r="A1270" s="1" t="s">
        <v>1269</v>
      </c>
      <c r="B1270" s="1">
        <v>13.25</v>
      </c>
    </row>
    <row r="1271" spans="1:2" ht="12.75" customHeight="1" x14ac:dyDescent="0.2">
      <c r="A1271" s="1" t="s">
        <v>1270</v>
      </c>
      <c r="B1271" s="1">
        <v>6.63</v>
      </c>
    </row>
    <row r="1272" spans="1:2" ht="12.75" customHeight="1" x14ac:dyDescent="0.2">
      <c r="A1272" s="1" t="s">
        <v>1271</v>
      </c>
      <c r="B1272" s="1">
        <v>19.88</v>
      </c>
    </row>
    <row r="1273" spans="1:2" ht="12.75" customHeight="1" x14ac:dyDescent="0.2">
      <c r="A1273" s="1" t="s">
        <v>1272</v>
      </c>
      <c r="B1273" s="1">
        <v>13.25</v>
      </c>
    </row>
    <row r="1274" spans="1:2" ht="12.75" customHeight="1" x14ac:dyDescent="0.2">
      <c r="A1274" s="1" t="s">
        <v>1273</v>
      </c>
      <c r="B1274" s="1">
        <v>45.15</v>
      </c>
    </row>
    <row r="1275" spans="1:2" ht="12.75" customHeight="1" x14ac:dyDescent="0.2">
      <c r="A1275" s="1" t="s">
        <v>1274</v>
      </c>
      <c r="B1275" s="1">
        <v>22.57</v>
      </c>
    </row>
    <row r="1276" spans="1:2" ht="12.75" customHeight="1" x14ac:dyDescent="0.2">
      <c r="A1276" s="1" t="s">
        <v>1275</v>
      </c>
      <c r="B1276" s="1">
        <v>67.72</v>
      </c>
    </row>
    <row r="1277" spans="1:2" ht="12.75" customHeight="1" x14ac:dyDescent="0.2">
      <c r="A1277" s="1" t="s">
        <v>1276</v>
      </c>
      <c r="B1277" s="1">
        <v>45.15</v>
      </c>
    </row>
    <row r="1278" spans="1:2" ht="12.75" customHeight="1" x14ac:dyDescent="0.2">
      <c r="A1278" s="1" t="s">
        <v>1277</v>
      </c>
      <c r="B1278" s="1">
        <v>0</v>
      </c>
    </row>
    <row r="1279" spans="1:2" ht="12.75" customHeight="1" x14ac:dyDescent="0.2">
      <c r="A1279" s="1" t="s">
        <v>1278</v>
      </c>
      <c r="B1279" s="1">
        <v>0</v>
      </c>
    </row>
    <row r="1280" spans="1:2" ht="12.75" customHeight="1" x14ac:dyDescent="0.2">
      <c r="A1280" s="1" t="s">
        <v>1279</v>
      </c>
      <c r="B1280" s="1">
        <v>36</v>
      </c>
    </row>
    <row r="1281" spans="1:2" ht="12.75" customHeight="1" x14ac:dyDescent="0.2">
      <c r="A1281" s="1" t="s">
        <v>1280</v>
      </c>
      <c r="B1281" s="1">
        <v>7.75</v>
      </c>
    </row>
    <row r="1282" spans="1:2" ht="12.75" customHeight="1" x14ac:dyDescent="0.2">
      <c r="A1282" s="1" t="s">
        <v>1281</v>
      </c>
      <c r="B1282" s="1">
        <v>36</v>
      </c>
    </row>
    <row r="1283" spans="1:2" ht="12.75" customHeight="1" x14ac:dyDescent="0.2">
      <c r="A1283" s="1" t="s">
        <v>1282</v>
      </c>
      <c r="B1283" s="1">
        <v>7.75</v>
      </c>
    </row>
    <row r="1284" spans="1:2" ht="12.75" customHeight="1" x14ac:dyDescent="0.2">
      <c r="A1284" s="1" t="s">
        <v>1283</v>
      </c>
      <c r="B1284" s="1">
        <v>734.4</v>
      </c>
    </row>
    <row r="1285" spans="1:2" ht="12.75" customHeight="1" x14ac:dyDescent="0.2">
      <c r="A1285" s="1" t="s">
        <v>1284</v>
      </c>
      <c r="B1285" s="1">
        <v>489.6</v>
      </c>
    </row>
    <row r="1286" spans="1:2" ht="12.75" customHeight="1" x14ac:dyDescent="0.2">
      <c r="A1286" s="1" t="s">
        <v>1285</v>
      </c>
      <c r="B1286" s="1">
        <v>734.4</v>
      </c>
    </row>
    <row r="1287" spans="1:2" ht="12.75" customHeight="1" x14ac:dyDescent="0.2">
      <c r="A1287" s="1" t="s">
        <v>1286</v>
      </c>
      <c r="B1287" s="1">
        <v>489.6</v>
      </c>
    </row>
    <row r="1288" spans="1:2" ht="12.75" customHeight="1" x14ac:dyDescent="0.2">
      <c r="A1288" s="1" t="s">
        <v>1287</v>
      </c>
      <c r="B1288" s="1">
        <v>734.4</v>
      </c>
    </row>
    <row r="1289" spans="1:2" ht="12.75" customHeight="1" x14ac:dyDescent="0.2">
      <c r="A1289" s="1" t="s">
        <v>1288</v>
      </c>
      <c r="B1289" s="1">
        <v>734.4</v>
      </c>
    </row>
    <row r="1290" spans="1:2" ht="12.75" customHeight="1" x14ac:dyDescent="0.2">
      <c r="A1290" s="1" t="s">
        <v>1289</v>
      </c>
      <c r="B1290" s="1">
        <v>734.4</v>
      </c>
    </row>
    <row r="1291" spans="1:2" ht="12.75" customHeight="1" x14ac:dyDescent="0.2">
      <c r="A1291" s="1" t="s">
        <v>1290</v>
      </c>
      <c r="B1291" s="1">
        <v>1224</v>
      </c>
    </row>
    <row r="1292" spans="1:2" ht="12.75" customHeight="1" x14ac:dyDescent="0.2">
      <c r="A1292" s="1" t="s">
        <v>1291</v>
      </c>
      <c r="B1292" s="1">
        <v>1713.6</v>
      </c>
    </row>
    <row r="1293" spans="1:2" ht="12.75" customHeight="1" x14ac:dyDescent="0.2">
      <c r="A1293" s="1" t="s">
        <v>1292</v>
      </c>
      <c r="B1293" s="1">
        <v>734.4</v>
      </c>
    </row>
    <row r="1294" spans="1:2" ht="12.75" customHeight="1" x14ac:dyDescent="0.2">
      <c r="A1294" s="1" t="s">
        <v>1293</v>
      </c>
      <c r="B1294" s="1">
        <v>734.4</v>
      </c>
    </row>
    <row r="1295" spans="1:2" ht="12.75" customHeight="1" x14ac:dyDescent="0.2">
      <c r="A1295" s="1" t="s">
        <v>1294</v>
      </c>
      <c r="B1295" s="1">
        <v>1224</v>
      </c>
    </row>
    <row r="1296" spans="1:2" ht="12.75" customHeight="1" x14ac:dyDescent="0.2">
      <c r="A1296" s="1" t="s">
        <v>1295</v>
      </c>
      <c r="B1296" s="1">
        <v>734.4</v>
      </c>
    </row>
    <row r="1297" spans="1:2" ht="12.75" customHeight="1" x14ac:dyDescent="0.2">
      <c r="A1297" s="1" t="s">
        <v>1296</v>
      </c>
      <c r="B1297" s="1">
        <v>2448</v>
      </c>
    </row>
    <row r="1298" spans="1:2" ht="12.75" customHeight="1" x14ac:dyDescent="0.2">
      <c r="A1298" s="1" t="s">
        <v>1297</v>
      </c>
      <c r="B1298" s="1">
        <v>734.4</v>
      </c>
    </row>
    <row r="1299" spans="1:2" ht="12.75" customHeight="1" x14ac:dyDescent="0.2">
      <c r="A1299" s="1" t="s">
        <v>1298</v>
      </c>
      <c r="B1299" s="1">
        <v>489.6</v>
      </c>
    </row>
    <row r="1300" spans="1:2" ht="12.75" customHeight="1" x14ac:dyDescent="0.2">
      <c r="A1300" s="1" t="s">
        <v>1299</v>
      </c>
      <c r="B1300" s="1">
        <v>734.4</v>
      </c>
    </row>
    <row r="1301" spans="1:2" ht="12.75" customHeight="1" x14ac:dyDescent="0.2">
      <c r="A1301" s="1" t="s">
        <v>1300</v>
      </c>
      <c r="B1301" s="1">
        <v>489.6</v>
      </c>
    </row>
    <row r="1302" spans="1:2" ht="12.75" customHeight="1" x14ac:dyDescent="0.2">
      <c r="A1302" s="1" t="s">
        <v>1301</v>
      </c>
      <c r="B1302" s="1">
        <v>734.4</v>
      </c>
    </row>
    <row r="1303" spans="1:2" ht="12.75" customHeight="1" x14ac:dyDescent="0.2">
      <c r="A1303" s="1" t="s">
        <v>1302</v>
      </c>
      <c r="B1303" s="1">
        <v>734.4</v>
      </c>
    </row>
    <row r="1304" spans="1:2" ht="12.75" customHeight="1" x14ac:dyDescent="0.2">
      <c r="A1304" s="1" t="s">
        <v>1303</v>
      </c>
      <c r="B1304" s="1">
        <v>734.4</v>
      </c>
    </row>
    <row r="1305" spans="1:2" ht="12.75" customHeight="1" x14ac:dyDescent="0.2">
      <c r="A1305" s="1" t="s">
        <v>1304</v>
      </c>
      <c r="B1305" s="1">
        <v>1224</v>
      </c>
    </row>
    <row r="1306" spans="1:2" ht="12.75" customHeight="1" x14ac:dyDescent="0.2">
      <c r="A1306" s="1" t="s">
        <v>1305</v>
      </c>
      <c r="B1306" s="1">
        <v>2448</v>
      </c>
    </row>
    <row r="1307" spans="1:2" ht="12.75" customHeight="1" x14ac:dyDescent="0.2">
      <c r="A1307" s="1" t="s">
        <v>1306</v>
      </c>
      <c r="B1307" s="1">
        <v>1713.6</v>
      </c>
    </row>
    <row r="1308" spans="1:2" ht="12.75" customHeight="1" x14ac:dyDescent="0.2">
      <c r="A1308" s="1" t="s">
        <v>1307</v>
      </c>
      <c r="B1308" s="1">
        <v>734.4</v>
      </c>
    </row>
    <row r="1309" spans="1:2" ht="12.75" customHeight="1" x14ac:dyDescent="0.2">
      <c r="A1309" s="1" t="s">
        <v>1308</v>
      </c>
      <c r="B1309" s="1">
        <v>734.4</v>
      </c>
    </row>
    <row r="1310" spans="1:2" ht="12.75" customHeight="1" x14ac:dyDescent="0.2">
      <c r="A1310" s="1" t="s">
        <v>1309</v>
      </c>
      <c r="B1310" s="1">
        <v>1224</v>
      </c>
    </row>
    <row r="1311" spans="1:2" ht="12.75" customHeight="1" x14ac:dyDescent="0.2">
      <c r="A1311" s="1" t="s">
        <v>1310</v>
      </c>
      <c r="B1311" s="1">
        <v>734.4</v>
      </c>
    </row>
    <row r="1312" spans="1:2" ht="12.75" customHeight="1" x14ac:dyDescent="0.2">
      <c r="A1312" s="1" t="s">
        <v>1311</v>
      </c>
      <c r="B1312" s="1">
        <v>4</v>
      </c>
    </row>
    <row r="1313" spans="1:2" ht="12.75" customHeight="1" x14ac:dyDescent="0.2">
      <c r="A1313" s="1" t="s">
        <v>1312</v>
      </c>
      <c r="B1313" s="1">
        <v>4</v>
      </c>
    </row>
    <row r="1314" spans="1:2" ht="12.75" customHeight="1" x14ac:dyDescent="0.2">
      <c r="A1314" s="1" t="s">
        <v>1313</v>
      </c>
      <c r="B1314" s="1">
        <v>476</v>
      </c>
    </row>
    <row r="1315" spans="1:2" ht="12.75" customHeight="1" x14ac:dyDescent="0.2">
      <c r="A1315" s="1" t="s">
        <v>1314</v>
      </c>
      <c r="B1315" s="1">
        <v>476</v>
      </c>
    </row>
    <row r="1316" spans="1:2" ht="12.75" customHeight="1" x14ac:dyDescent="0.2">
      <c r="A1316" s="1" t="s">
        <v>1315</v>
      </c>
      <c r="B1316" s="1">
        <v>1036.5</v>
      </c>
    </row>
    <row r="1317" spans="1:2" ht="12.75" customHeight="1" x14ac:dyDescent="0.2">
      <c r="A1317" s="1" t="s">
        <v>1316</v>
      </c>
      <c r="B1317" s="1">
        <v>1036.5</v>
      </c>
    </row>
    <row r="1318" spans="1:2" ht="12.75" customHeight="1" x14ac:dyDescent="0.2">
      <c r="A1318" s="1" t="s">
        <v>1317</v>
      </c>
      <c r="B1318" s="1">
        <v>1</v>
      </c>
    </row>
    <row r="1319" spans="1:2" ht="12.75" customHeight="1" x14ac:dyDescent="0.2">
      <c r="A1319" s="1" t="s">
        <v>1318</v>
      </c>
      <c r="B1319" s="1">
        <v>18</v>
      </c>
    </row>
    <row r="1320" spans="1:2" ht="12.75" customHeight="1" x14ac:dyDescent="0.2">
      <c r="A1320" s="1" t="s">
        <v>1319</v>
      </c>
      <c r="B1320" s="1">
        <v>2</v>
      </c>
    </row>
    <row r="1321" spans="1:2" ht="12.75" customHeight="1" x14ac:dyDescent="0.2">
      <c r="A1321" s="1" t="s">
        <v>1320</v>
      </c>
      <c r="B1321" s="1">
        <v>6</v>
      </c>
    </row>
    <row r="1322" spans="1:2" ht="12.75" customHeight="1" x14ac:dyDescent="0.2">
      <c r="A1322" s="1" t="s">
        <v>1321</v>
      </c>
      <c r="B1322" s="1">
        <v>4</v>
      </c>
    </row>
    <row r="1323" spans="1:2" ht="12.75" customHeight="1" x14ac:dyDescent="0.2">
      <c r="A1323" s="1" t="s">
        <v>1322</v>
      </c>
      <c r="B1323" s="1">
        <v>4</v>
      </c>
    </row>
    <row r="1324" spans="1:2" ht="12.75" customHeight="1" x14ac:dyDescent="0.2">
      <c r="A1324" s="1" t="s">
        <v>1323</v>
      </c>
      <c r="B1324" s="1">
        <v>30.22</v>
      </c>
    </row>
    <row r="1325" spans="1:2" ht="12.75" customHeight="1" x14ac:dyDescent="0.2">
      <c r="A1325" s="1" t="s">
        <v>1324</v>
      </c>
      <c r="B1325" s="1">
        <v>0</v>
      </c>
    </row>
    <row r="1326" spans="1:2" ht="12.75" customHeight="1" x14ac:dyDescent="0.2">
      <c r="A1326" s="1" t="s">
        <v>1325</v>
      </c>
      <c r="B1326" s="1">
        <v>4</v>
      </c>
    </row>
    <row r="1327" spans="1:2" ht="12.75" customHeight="1" x14ac:dyDescent="0.2">
      <c r="A1327" s="1" t="s">
        <v>1326</v>
      </c>
      <c r="B1327" s="1">
        <v>0.3</v>
      </c>
    </row>
    <row r="1328" spans="1:2" ht="12.75" customHeight="1" x14ac:dyDescent="0.2">
      <c r="A1328" s="1" t="s">
        <v>1327</v>
      </c>
      <c r="B1328" s="1">
        <v>3790.4</v>
      </c>
    </row>
    <row r="1329" spans="1:2" ht="12.75" customHeight="1" x14ac:dyDescent="0.2">
      <c r="A1329" s="1" t="s">
        <v>1328</v>
      </c>
      <c r="B1329" s="1">
        <v>8</v>
      </c>
    </row>
    <row r="1330" spans="1:2" ht="12.75" customHeight="1" x14ac:dyDescent="0.2">
      <c r="A1330" s="1" t="s">
        <v>1329</v>
      </c>
      <c r="B1330" s="1">
        <v>72</v>
      </c>
    </row>
    <row r="1331" spans="1:2" ht="12.75" customHeight="1" x14ac:dyDescent="0.2">
      <c r="A1331" s="1" t="s">
        <v>1330</v>
      </c>
      <c r="B1331" s="1">
        <v>1</v>
      </c>
    </row>
    <row r="1332" spans="1:2" ht="12.75" customHeight="1" x14ac:dyDescent="0.2">
      <c r="A1332" s="1" t="s">
        <v>1331</v>
      </c>
      <c r="B1332" s="1">
        <v>18</v>
      </c>
    </row>
    <row r="1333" spans="1:2" ht="12.75" customHeight="1" x14ac:dyDescent="0.2">
      <c r="A1333" s="1" t="s">
        <v>1332</v>
      </c>
      <c r="B1333" s="1">
        <v>4</v>
      </c>
    </row>
    <row r="1334" spans="1:2" ht="12.75" customHeight="1" x14ac:dyDescent="0.2">
      <c r="A1334" s="1" t="s">
        <v>1333</v>
      </c>
      <c r="B1334" s="1">
        <v>2</v>
      </c>
    </row>
    <row r="1335" spans="1:2" ht="12.75" customHeight="1" x14ac:dyDescent="0.2">
      <c r="A1335" s="1" t="s">
        <v>1334</v>
      </c>
      <c r="B1335" s="1">
        <v>6</v>
      </c>
    </row>
    <row r="1336" spans="1:2" ht="12.75" customHeight="1" x14ac:dyDescent="0.2">
      <c r="A1336" s="1" t="s">
        <v>1335</v>
      </c>
      <c r="B1336" s="1">
        <v>4</v>
      </c>
    </row>
    <row r="1337" spans="1:2" ht="12.75" customHeight="1" x14ac:dyDescent="0.2">
      <c r="A1337" s="1" t="s">
        <v>1336</v>
      </c>
      <c r="B1337" s="1">
        <v>30.22</v>
      </c>
    </row>
    <row r="1338" spans="1:2" ht="12.75" customHeight="1" x14ac:dyDescent="0.2">
      <c r="A1338" s="1" t="s">
        <v>1337</v>
      </c>
      <c r="B1338" s="1">
        <v>964.38</v>
      </c>
    </row>
    <row r="1339" spans="1:2" ht="12.75" customHeight="1" x14ac:dyDescent="0.2">
      <c r="A1339" s="1" t="s">
        <v>1338</v>
      </c>
      <c r="B1339" s="1">
        <v>6476.25</v>
      </c>
    </row>
    <row r="1340" spans="1:2" ht="12.75" customHeight="1" x14ac:dyDescent="0.2">
      <c r="A1340" s="1" t="s">
        <v>1339</v>
      </c>
      <c r="B1340" s="1">
        <v>1698.78</v>
      </c>
    </row>
    <row r="1341" spans="1:2" ht="12.75" customHeight="1" x14ac:dyDescent="0.2">
      <c r="A1341" s="1" t="s">
        <v>1340</v>
      </c>
      <c r="B1341" s="1">
        <v>1698.78</v>
      </c>
    </row>
    <row r="1342" spans="1:2" ht="12.75" customHeight="1" x14ac:dyDescent="0.2">
      <c r="A1342" s="1" t="s">
        <v>1341</v>
      </c>
      <c r="B1342" s="1">
        <v>2677.98</v>
      </c>
    </row>
    <row r="1343" spans="1:2" ht="12.75" customHeight="1" x14ac:dyDescent="0.2">
      <c r="A1343" s="1" t="s">
        <v>1342</v>
      </c>
      <c r="B1343" s="1">
        <v>1943.58</v>
      </c>
    </row>
    <row r="1344" spans="1:2" ht="12.75" customHeight="1" x14ac:dyDescent="0.2">
      <c r="A1344" s="1" t="s">
        <v>1343</v>
      </c>
      <c r="B1344" s="1">
        <v>719.58</v>
      </c>
    </row>
    <row r="1345" spans="1:2" ht="12.75" customHeight="1" x14ac:dyDescent="0.2">
      <c r="A1345" s="1" t="s">
        <v>1344</v>
      </c>
      <c r="B1345" s="1">
        <v>2458.1799999999998</v>
      </c>
    </row>
    <row r="1346" spans="1:2" ht="12.75" customHeight="1" x14ac:dyDescent="0.2">
      <c r="A1346" s="1" t="s">
        <v>1345</v>
      </c>
      <c r="B1346" s="1">
        <v>1331.58</v>
      </c>
    </row>
    <row r="1347" spans="1:2" ht="12.75" customHeight="1" x14ac:dyDescent="0.2">
      <c r="A1347" s="1" t="s">
        <v>1346</v>
      </c>
      <c r="B1347" s="1">
        <v>35.9</v>
      </c>
    </row>
    <row r="1348" spans="1:2" ht="12.75" customHeight="1" x14ac:dyDescent="0.2">
      <c r="A1348" s="1" t="s">
        <v>1347</v>
      </c>
      <c r="B1348" s="1">
        <v>1468.98</v>
      </c>
    </row>
    <row r="1349" spans="1:2" ht="12.75" customHeight="1" x14ac:dyDescent="0.2">
      <c r="A1349" s="1" t="s">
        <v>1348</v>
      </c>
      <c r="B1349" s="1">
        <v>979.38</v>
      </c>
    </row>
    <row r="1350" spans="1:2" ht="12.75" customHeight="1" x14ac:dyDescent="0.2">
      <c r="A1350" s="1" t="s">
        <v>1349</v>
      </c>
      <c r="B1350" s="1">
        <v>964.38</v>
      </c>
    </row>
    <row r="1351" spans="1:2" ht="12.75" customHeight="1" x14ac:dyDescent="0.2">
      <c r="A1351" s="1" t="s">
        <v>1350</v>
      </c>
      <c r="B1351" s="1">
        <v>6476.25</v>
      </c>
    </row>
    <row r="1352" spans="1:2" ht="12.75" customHeight="1" x14ac:dyDescent="0.2">
      <c r="A1352" s="1" t="s">
        <v>1351</v>
      </c>
      <c r="B1352" s="1">
        <v>1698.78</v>
      </c>
    </row>
    <row r="1353" spans="1:2" ht="12.75" customHeight="1" x14ac:dyDescent="0.2">
      <c r="A1353" s="1" t="s">
        <v>1352</v>
      </c>
      <c r="B1353" s="1">
        <v>1698.78</v>
      </c>
    </row>
    <row r="1354" spans="1:2" ht="12.75" customHeight="1" x14ac:dyDescent="0.2">
      <c r="A1354" s="1" t="s">
        <v>1353</v>
      </c>
      <c r="B1354" s="1">
        <v>2677.98</v>
      </c>
    </row>
    <row r="1355" spans="1:2" ht="12.75" customHeight="1" x14ac:dyDescent="0.2">
      <c r="A1355" s="1" t="s">
        <v>1354</v>
      </c>
      <c r="B1355" s="1">
        <v>1943.58</v>
      </c>
    </row>
    <row r="1356" spans="1:2" ht="12.75" customHeight="1" x14ac:dyDescent="0.2">
      <c r="A1356" s="1" t="s">
        <v>1355</v>
      </c>
      <c r="B1356" s="1">
        <v>719.58</v>
      </c>
    </row>
    <row r="1357" spans="1:2" ht="12.75" customHeight="1" x14ac:dyDescent="0.2">
      <c r="A1357" s="1" t="s">
        <v>1356</v>
      </c>
      <c r="B1357" s="1">
        <v>2458.1799999999998</v>
      </c>
    </row>
    <row r="1358" spans="1:2" ht="12.75" customHeight="1" x14ac:dyDescent="0.2">
      <c r="A1358" s="1" t="s">
        <v>1357</v>
      </c>
      <c r="B1358" s="1">
        <v>1331.58</v>
      </c>
    </row>
    <row r="1359" spans="1:2" ht="12.75" customHeight="1" x14ac:dyDescent="0.2">
      <c r="A1359" s="1" t="s">
        <v>1358</v>
      </c>
      <c r="B1359" s="1">
        <v>35.9</v>
      </c>
    </row>
    <row r="1360" spans="1:2" ht="12.75" customHeight="1" x14ac:dyDescent="0.2">
      <c r="A1360" s="1" t="s">
        <v>1359</v>
      </c>
      <c r="B1360" s="1">
        <v>1468.98</v>
      </c>
    </row>
    <row r="1361" spans="1:2" ht="12.75" customHeight="1" x14ac:dyDescent="0.2">
      <c r="A1361" s="1" t="s">
        <v>1360</v>
      </c>
      <c r="B1361" s="1">
        <v>979.38</v>
      </c>
    </row>
    <row r="1362" spans="1:2" ht="12.75" customHeight="1" x14ac:dyDescent="0.2">
      <c r="A1362" s="1" t="s">
        <v>1361</v>
      </c>
      <c r="B1362" s="1">
        <v>0</v>
      </c>
    </row>
    <row r="1363" spans="1:2" ht="12.75" customHeight="1" x14ac:dyDescent="0.2">
      <c r="A1363" s="1" t="s">
        <v>1362</v>
      </c>
      <c r="B1363" s="1">
        <v>4</v>
      </c>
    </row>
    <row r="1364" spans="1:2" ht="12.75" customHeight="1" x14ac:dyDescent="0.2">
      <c r="A1364" s="1" t="s">
        <v>1363</v>
      </c>
      <c r="B1364" s="1">
        <v>0.75</v>
      </c>
    </row>
    <row r="1365" spans="1:2" ht="12.75" customHeight="1" x14ac:dyDescent="0.2">
      <c r="A1365" s="1" t="s">
        <v>1364</v>
      </c>
      <c r="B1365" s="1">
        <v>0.3</v>
      </c>
    </row>
    <row r="1366" spans="1:2" ht="12.75" customHeight="1" x14ac:dyDescent="0.2">
      <c r="A1366" s="1" t="s">
        <v>1365</v>
      </c>
      <c r="B1366" s="1">
        <v>3790.4</v>
      </c>
    </row>
    <row r="1367" spans="1:2" ht="12.75" customHeight="1" x14ac:dyDescent="0.2">
      <c r="A1367" s="1" t="s">
        <v>1366</v>
      </c>
      <c r="B1367" s="1">
        <v>8</v>
      </c>
    </row>
    <row r="1368" spans="1:2" ht="12.75" customHeight="1" x14ac:dyDescent="0.2">
      <c r="A1368" s="1" t="s">
        <v>1367</v>
      </c>
      <c r="B1368" s="1">
        <v>72</v>
      </c>
    </row>
    <row r="1369" spans="1:2" ht="12.75" customHeight="1" x14ac:dyDescent="0.2">
      <c r="A1369" s="1" t="s">
        <v>1368</v>
      </c>
      <c r="B1369" s="1">
        <v>33.5</v>
      </c>
    </row>
    <row r="1370" spans="1:2" ht="12.75" customHeight="1" x14ac:dyDescent="0.2">
      <c r="A1370" s="1" t="s">
        <v>1369</v>
      </c>
      <c r="B1370" s="1">
        <v>33.5</v>
      </c>
    </row>
    <row r="1371" spans="1:2" ht="12.75" customHeight="1" x14ac:dyDescent="0.2">
      <c r="A1371" s="1" t="s">
        <v>1370</v>
      </c>
      <c r="B1371" s="1">
        <v>20</v>
      </c>
    </row>
    <row r="1372" spans="1:2" ht="12.75" customHeight="1" x14ac:dyDescent="0.2">
      <c r="A1372" s="1" t="s">
        <v>1371</v>
      </c>
      <c r="B1372" s="1">
        <v>4</v>
      </c>
    </row>
    <row r="1373" spans="1:2" ht="12.75" customHeight="1" x14ac:dyDescent="0.2">
      <c r="A1373" s="1" t="s">
        <v>1372</v>
      </c>
      <c r="B1373" s="1">
        <v>24</v>
      </c>
    </row>
    <row r="1374" spans="1:2" ht="12.75" customHeight="1" x14ac:dyDescent="0.2">
      <c r="A1374" s="1" t="s">
        <v>1373</v>
      </c>
      <c r="B1374" s="1">
        <v>42.67</v>
      </c>
    </row>
    <row r="1375" spans="1:2" ht="12.75" customHeight="1" x14ac:dyDescent="0.2">
      <c r="A1375" s="1" t="s">
        <v>1374</v>
      </c>
      <c r="B1375" s="1">
        <v>61.33</v>
      </c>
    </row>
    <row r="1376" spans="1:2" ht="12.75" customHeight="1" x14ac:dyDescent="0.2">
      <c r="A1376" s="1" t="s">
        <v>1375</v>
      </c>
      <c r="B1376" s="1">
        <v>3</v>
      </c>
    </row>
    <row r="1377" spans="1:2" ht="12.75" customHeight="1" x14ac:dyDescent="0.2">
      <c r="A1377" s="1" t="s">
        <v>1376</v>
      </c>
      <c r="B1377" s="1">
        <v>8</v>
      </c>
    </row>
    <row r="1378" spans="1:2" ht="12.75" customHeight="1" x14ac:dyDescent="0.2">
      <c r="A1378" s="1" t="s">
        <v>1377</v>
      </c>
      <c r="B1378" s="1">
        <v>2</v>
      </c>
    </row>
    <row r="1379" spans="1:2" ht="12.75" customHeight="1" x14ac:dyDescent="0.2">
      <c r="A1379" s="1" t="s">
        <v>1378</v>
      </c>
      <c r="B1379" s="1">
        <v>4</v>
      </c>
    </row>
    <row r="1380" spans="1:2" ht="12.75" customHeight="1" x14ac:dyDescent="0.2">
      <c r="A1380" s="1" t="s">
        <v>1379</v>
      </c>
      <c r="B1380" s="1">
        <v>24</v>
      </c>
    </row>
    <row r="1381" spans="1:2" ht="12.75" customHeight="1" x14ac:dyDescent="0.2">
      <c r="A1381" s="1" t="s">
        <v>1380</v>
      </c>
      <c r="B1381" s="1">
        <v>19.5</v>
      </c>
    </row>
    <row r="1382" spans="1:2" ht="12.75" customHeight="1" x14ac:dyDescent="0.2">
      <c r="A1382" s="1" t="s">
        <v>1381</v>
      </c>
      <c r="B1382" s="1">
        <v>1</v>
      </c>
    </row>
    <row r="1383" spans="1:2" ht="12.75" customHeight="1" x14ac:dyDescent="0.2">
      <c r="A1383" s="1" t="s">
        <v>1382</v>
      </c>
      <c r="B1383" s="1">
        <v>3</v>
      </c>
    </row>
    <row r="1384" spans="1:2" ht="12.75" customHeight="1" x14ac:dyDescent="0.2">
      <c r="A1384" s="1" t="s">
        <v>1383</v>
      </c>
      <c r="B1384" s="1">
        <v>6</v>
      </c>
    </row>
    <row r="1385" spans="1:2" ht="12.75" customHeight="1" x14ac:dyDescent="0.2">
      <c r="A1385" s="1" t="s">
        <v>1384</v>
      </c>
      <c r="B1385" s="1">
        <v>19.5</v>
      </c>
    </row>
    <row r="1386" spans="1:2" ht="12.75" customHeight="1" x14ac:dyDescent="0.2">
      <c r="A1386" s="1" t="s">
        <v>1385</v>
      </c>
      <c r="B1386" s="1">
        <v>10.67</v>
      </c>
    </row>
    <row r="1387" spans="1:2" ht="12.75" customHeight="1" x14ac:dyDescent="0.2">
      <c r="A1387" s="1" t="s">
        <v>1386</v>
      </c>
      <c r="B1387" s="1">
        <v>20</v>
      </c>
    </row>
    <row r="1388" spans="1:2" ht="12.75" customHeight="1" x14ac:dyDescent="0.2">
      <c r="A1388" s="1" t="s">
        <v>1387</v>
      </c>
      <c r="B1388" s="1">
        <v>4</v>
      </c>
    </row>
    <row r="1389" spans="1:2" ht="12.75" customHeight="1" x14ac:dyDescent="0.2">
      <c r="A1389" s="1" t="s">
        <v>1388</v>
      </c>
      <c r="B1389" s="1">
        <v>24</v>
      </c>
    </row>
    <row r="1390" spans="1:2" ht="12.75" customHeight="1" x14ac:dyDescent="0.2">
      <c r="A1390" s="1" t="s">
        <v>1389</v>
      </c>
      <c r="B1390" s="1">
        <v>42.67</v>
      </c>
    </row>
    <row r="1391" spans="1:2" ht="12.75" customHeight="1" x14ac:dyDescent="0.2">
      <c r="A1391" s="1" t="s">
        <v>1390</v>
      </c>
      <c r="B1391" s="1">
        <v>61.33</v>
      </c>
    </row>
    <row r="1392" spans="1:2" ht="12.75" customHeight="1" x14ac:dyDescent="0.2">
      <c r="A1392" s="1" t="s">
        <v>1391</v>
      </c>
      <c r="B1392" s="1">
        <v>3</v>
      </c>
    </row>
    <row r="1393" spans="1:2" ht="12.75" customHeight="1" x14ac:dyDescent="0.2">
      <c r="A1393" s="1" t="s">
        <v>1392</v>
      </c>
      <c r="B1393" s="1">
        <v>8</v>
      </c>
    </row>
    <row r="1394" spans="1:2" ht="12.75" customHeight="1" x14ac:dyDescent="0.2">
      <c r="A1394" s="1" t="s">
        <v>1393</v>
      </c>
      <c r="B1394" s="1">
        <v>2</v>
      </c>
    </row>
    <row r="1395" spans="1:2" ht="12.75" customHeight="1" x14ac:dyDescent="0.2">
      <c r="A1395" s="1" t="s">
        <v>1394</v>
      </c>
      <c r="B1395" s="1">
        <v>4</v>
      </c>
    </row>
    <row r="1396" spans="1:2" ht="12.75" customHeight="1" x14ac:dyDescent="0.2">
      <c r="A1396" s="1" t="s">
        <v>1395</v>
      </c>
      <c r="B1396" s="1">
        <v>24</v>
      </c>
    </row>
    <row r="1397" spans="1:2" ht="12.75" customHeight="1" x14ac:dyDescent="0.2">
      <c r="A1397" s="1" t="s">
        <v>1396</v>
      </c>
      <c r="B1397" s="1">
        <v>19.5</v>
      </c>
    </row>
    <row r="1398" spans="1:2" ht="12.75" customHeight="1" x14ac:dyDescent="0.2">
      <c r="A1398" s="1" t="s">
        <v>1397</v>
      </c>
      <c r="B1398" s="1">
        <v>1</v>
      </c>
    </row>
    <row r="1399" spans="1:2" ht="12.75" customHeight="1" x14ac:dyDescent="0.2">
      <c r="A1399" s="1" t="s">
        <v>1398</v>
      </c>
      <c r="B1399" s="1">
        <v>3</v>
      </c>
    </row>
    <row r="1400" spans="1:2" ht="12.75" customHeight="1" x14ac:dyDescent="0.2">
      <c r="A1400" s="1" t="s">
        <v>1399</v>
      </c>
      <c r="B1400" s="1">
        <v>6</v>
      </c>
    </row>
    <row r="1401" spans="1:2" ht="12.75" customHeight="1" x14ac:dyDescent="0.2">
      <c r="A1401" s="1" t="s">
        <v>1400</v>
      </c>
      <c r="B1401" s="1">
        <v>19.5</v>
      </c>
    </row>
    <row r="1402" spans="1:2" ht="12.75" customHeight="1" x14ac:dyDescent="0.2">
      <c r="A1402" s="1" t="s">
        <v>1401</v>
      </c>
      <c r="B1402" s="1">
        <v>10.67</v>
      </c>
    </row>
    <row r="1403" spans="1:2" ht="12.75" customHeight="1" x14ac:dyDescent="0.2">
      <c r="A1403" s="1" t="s">
        <v>1402</v>
      </c>
      <c r="B1403" s="1">
        <v>110</v>
      </c>
    </row>
    <row r="1404" spans="1:2" ht="12.75" customHeight="1" x14ac:dyDescent="0.2">
      <c r="A1404" s="1" t="s">
        <v>1403</v>
      </c>
      <c r="B1404" s="1">
        <v>25</v>
      </c>
    </row>
    <row r="1405" spans="1:2" ht="12.75" customHeight="1" x14ac:dyDescent="0.2">
      <c r="A1405" s="1" t="s">
        <v>1404</v>
      </c>
      <c r="B1405" s="1">
        <v>0</v>
      </c>
    </row>
    <row r="1406" spans="1:2" ht="12.75" customHeight="1" x14ac:dyDescent="0.2">
      <c r="A1406" s="1" t="s">
        <v>1405</v>
      </c>
      <c r="B1406" s="1">
        <v>0</v>
      </c>
    </row>
    <row r="1407" spans="1:2" ht="12.75" customHeight="1" x14ac:dyDescent="0.2">
      <c r="A1407" s="1" t="s">
        <v>1406</v>
      </c>
      <c r="B1407" s="1">
        <v>33</v>
      </c>
    </row>
    <row r="1408" spans="1:2" ht="12.75" customHeight="1" x14ac:dyDescent="0.2">
      <c r="A1408" s="1" t="s">
        <v>1407</v>
      </c>
      <c r="B1408" s="1">
        <v>137.25</v>
      </c>
    </row>
    <row r="1409" spans="1:2" ht="12.75" customHeight="1" x14ac:dyDescent="0.2">
      <c r="A1409" s="1" t="s">
        <v>1408</v>
      </c>
      <c r="B1409" s="1">
        <v>21.88</v>
      </c>
    </row>
    <row r="1410" spans="1:2" ht="12.75" customHeight="1" x14ac:dyDescent="0.2">
      <c r="A1410" s="1" t="s">
        <v>1409</v>
      </c>
      <c r="B1410" s="1">
        <v>61.88</v>
      </c>
    </row>
    <row r="1411" spans="1:2" ht="12.75" customHeight="1" x14ac:dyDescent="0.2">
      <c r="A1411" s="1" t="s">
        <v>1410</v>
      </c>
      <c r="B1411" s="1">
        <v>4</v>
      </c>
    </row>
    <row r="1412" spans="1:2" ht="12.75" customHeight="1" x14ac:dyDescent="0.2">
      <c r="A1412" s="1" t="s">
        <v>1411</v>
      </c>
      <c r="B1412" s="1">
        <v>28</v>
      </c>
    </row>
    <row r="1413" spans="1:2" ht="12.75" customHeight="1" x14ac:dyDescent="0.2">
      <c r="A1413" s="1" t="s">
        <v>1412</v>
      </c>
      <c r="B1413" s="1">
        <v>28</v>
      </c>
    </row>
    <row r="1414" spans="1:2" ht="12.75" customHeight="1" x14ac:dyDescent="0.2">
      <c r="A1414" s="1" t="s">
        <v>1413</v>
      </c>
      <c r="B1414" s="1">
        <v>8</v>
      </c>
    </row>
    <row r="1415" spans="1:2" ht="12.75" customHeight="1" x14ac:dyDescent="0.2">
      <c r="A1415" s="1" t="s">
        <v>1414</v>
      </c>
      <c r="B1415" s="1">
        <v>110.9</v>
      </c>
    </row>
    <row r="1416" spans="1:2" ht="12.75" customHeight="1" x14ac:dyDescent="0.2">
      <c r="A1416" s="1" t="s">
        <v>1415</v>
      </c>
      <c r="B1416" s="1">
        <v>1107.4000000000001</v>
      </c>
    </row>
    <row r="1417" spans="1:2" ht="12.75" customHeight="1" x14ac:dyDescent="0.2">
      <c r="A1417" s="1" t="s">
        <v>1416</v>
      </c>
      <c r="B1417" s="1">
        <v>245.8</v>
      </c>
    </row>
    <row r="1418" spans="1:2" ht="12.75" customHeight="1" x14ac:dyDescent="0.2">
      <c r="A1418" s="1" t="s">
        <v>1417</v>
      </c>
      <c r="B1418" s="1">
        <v>92.18</v>
      </c>
    </row>
    <row r="1419" spans="1:2" ht="12.75" customHeight="1" x14ac:dyDescent="0.2">
      <c r="A1419" s="1" t="s">
        <v>1418</v>
      </c>
      <c r="B1419" s="1">
        <v>79</v>
      </c>
    </row>
    <row r="1420" spans="1:2" ht="12.75" customHeight="1" x14ac:dyDescent="0.2">
      <c r="A1420" s="1" t="s">
        <v>1419</v>
      </c>
      <c r="B1420" s="1">
        <v>5</v>
      </c>
    </row>
    <row r="1421" spans="1:2" ht="12.75" customHeight="1" x14ac:dyDescent="0.2">
      <c r="A1421" s="1" t="s">
        <v>1420</v>
      </c>
      <c r="B1421" s="1">
        <v>33</v>
      </c>
    </row>
    <row r="1422" spans="1:2" ht="12.75" customHeight="1" x14ac:dyDescent="0.2">
      <c r="A1422" s="1" t="s">
        <v>1421</v>
      </c>
      <c r="B1422" s="1">
        <v>6</v>
      </c>
    </row>
    <row r="1423" spans="1:2" ht="12.75" customHeight="1" x14ac:dyDescent="0.2">
      <c r="A1423" s="1" t="s">
        <v>1422</v>
      </c>
      <c r="B1423" s="1">
        <v>33</v>
      </c>
    </row>
    <row r="1424" spans="1:2" ht="12.75" customHeight="1" x14ac:dyDescent="0.2">
      <c r="A1424" s="1" t="s">
        <v>1423</v>
      </c>
      <c r="B1424" s="1">
        <v>137.25</v>
      </c>
    </row>
    <row r="1425" spans="1:2" ht="12.75" customHeight="1" x14ac:dyDescent="0.2">
      <c r="A1425" s="1" t="s">
        <v>1424</v>
      </c>
      <c r="B1425" s="1">
        <v>21.88</v>
      </c>
    </row>
    <row r="1426" spans="1:2" ht="12.75" customHeight="1" x14ac:dyDescent="0.2">
      <c r="A1426" s="1" t="s">
        <v>1425</v>
      </c>
      <c r="B1426" s="1">
        <v>61.88</v>
      </c>
    </row>
    <row r="1427" spans="1:2" ht="12.75" customHeight="1" x14ac:dyDescent="0.2">
      <c r="A1427" s="1" t="s">
        <v>1426</v>
      </c>
      <c r="B1427" s="1">
        <v>4</v>
      </c>
    </row>
    <row r="1428" spans="1:2" ht="12.75" customHeight="1" x14ac:dyDescent="0.2">
      <c r="A1428" s="1" t="s">
        <v>1427</v>
      </c>
      <c r="B1428" s="1">
        <v>28</v>
      </c>
    </row>
    <row r="1429" spans="1:2" ht="12.75" customHeight="1" x14ac:dyDescent="0.2">
      <c r="A1429" s="1" t="s">
        <v>1428</v>
      </c>
      <c r="B1429" s="1">
        <v>28</v>
      </c>
    </row>
    <row r="1430" spans="1:2" ht="12.75" customHeight="1" x14ac:dyDescent="0.2">
      <c r="A1430" s="1" t="s">
        <v>1429</v>
      </c>
      <c r="B1430" s="1">
        <v>8</v>
      </c>
    </row>
    <row r="1431" spans="1:2" ht="12.75" customHeight="1" x14ac:dyDescent="0.2">
      <c r="A1431" s="1" t="s">
        <v>1430</v>
      </c>
      <c r="B1431" s="1">
        <v>110.9</v>
      </c>
    </row>
    <row r="1432" spans="1:2" ht="12.75" customHeight="1" x14ac:dyDescent="0.2">
      <c r="A1432" s="1" t="s">
        <v>1431</v>
      </c>
      <c r="B1432" s="1">
        <v>1107.4000000000001</v>
      </c>
    </row>
    <row r="1433" spans="1:2" ht="12.75" customHeight="1" x14ac:dyDescent="0.2">
      <c r="A1433" s="1" t="s">
        <v>1432</v>
      </c>
      <c r="B1433" s="1">
        <v>245.8</v>
      </c>
    </row>
    <row r="1434" spans="1:2" ht="12.75" customHeight="1" x14ac:dyDescent="0.2">
      <c r="A1434" s="1" t="s">
        <v>1433</v>
      </c>
      <c r="B1434" s="1">
        <v>92.18</v>
      </c>
    </row>
    <row r="1435" spans="1:2" ht="12.75" customHeight="1" x14ac:dyDescent="0.2">
      <c r="A1435" s="1" t="s">
        <v>1434</v>
      </c>
      <c r="B1435" s="1">
        <v>79</v>
      </c>
    </row>
    <row r="1436" spans="1:2" ht="12.75" customHeight="1" x14ac:dyDescent="0.2">
      <c r="A1436" s="1" t="s">
        <v>1435</v>
      </c>
      <c r="B1436" s="1">
        <v>5</v>
      </c>
    </row>
    <row r="1437" spans="1:2" ht="12.75" customHeight="1" x14ac:dyDescent="0.2">
      <c r="A1437" s="1" t="s">
        <v>1436</v>
      </c>
      <c r="B1437" s="1">
        <v>33</v>
      </c>
    </row>
    <row r="1438" spans="1:2" ht="12.75" customHeight="1" x14ac:dyDescent="0.2">
      <c r="A1438" s="1" t="s">
        <v>1437</v>
      </c>
      <c r="B1438" s="1">
        <v>6</v>
      </c>
    </row>
    <row r="1439" spans="1:2" ht="12.75" customHeight="1" x14ac:dyDescent="0.2">
      <c r="A1439" s="1" t="s">
        <v>1438</v>
      </c>
      <c r="B1439" s="1">
        <v>4</v>
      </c>
    </row>
    <row r="1440" spans="1:2" ht="12.75" customHeight="1" x14ac:dyDescent="0.2">
      <c r="A1440" s="1" t="s">
        <v>1439</v>
      </c>
      <c r="B1440" s="1">
        <v>4</v>
      </c>
    </row>
    <row r="1441" spans="1:2" ht="12.75" customHeight="1" x14ac:dyDescent="0.2">
      <c r="A1441" s="1" t="s">
        <v>1440</v>
      </c>
      <c r="B1441" s="1">
        <v>4</v>
      </c>
    </row>
    <row r="1442" spans="1:2" ht="12.75" customHeight="1" x14ac:dyDescent="0.2">
      <c r="A1442" s="1" t="s">
        <v>1441</v>
      </c>
      <c r="B1442" s="1">
        <v>89.68</v>
      </c>
    </row>
    <row r="1443" spans="1:2" ht="12.75" customHeight="1" x14ac:dyDescent="0.2">
      <c r="A1443" s="1" t="s">
        <v>1442</v>
      </c>
      <c r="B1443" s="1">
        <v>89.68</v>
      </c>
    </row>
    <row r="1444" spans="1:2" ht="12.75" customHeight="1" x14ac:dyDescent="0.2">
      <c r="A1444" s="1" t="s">
        <v>1443</v>
      </c>
      <c r="B1444" s="1">
        <v>44.84</v>
      </c>
    </row>
    <row r="1445" spans="1:2" ht="12.75" customHeight="1" x14ac:dyDescent="0.2">
      <c r="A1445" s="1" t="s">
        <v>1444</v>
      </c>
      <c r="B1445" s="1">
        <v>59.79</v>
      </c>
    </row>
    <row r="1446" spans="1:2" ht="12.75" customHeight="1" x14ac:dyDescent="0.2">
      <c r="A1446" s="1" t="s">
        <v>1445</v>
      </c>
      <c r="B1446" s="1">
        <v>89.68</v>
      </c>
    </row>
    <row r="1447" spans="1:2" ht="12.75" customHeight="1" x14ac:dyDescent="0.2">
      <c r="A1447" s="1" t="s">
        <v>1446</v>
      </c>
      <c r="B1447" s="1">
        <v>89.68</v>
      </c>
    </row>
    <row r="1448" spans="1:2" ht="12.75" customHeight="1" x14ac:dyDescent="0.2">
      <c r="A1448" s="1" t="s">
        <v>1447</v>
      </c>
      <c r="B1448" s="1">
        <v>44.84</v>
      </c>
    </row>
    <row r="1449" spans="1:2" ht="12.75" customHeight="1" x14ac:dyDescent="0.2">
      <c r="A1449" s="1" t="s">
        <v>1448</v>
      </c>
      <c r="B1449" s="1">
        <v>59.79</v>
      </c>
    </row>
    <row r="1450" spans="1:2" ht="12.75" customHeight="1" x14ac:dyDescent="0.2">
      <c r="A1450" s="1" t="s">
        <v>1449</v>
      </c>
      <c r="B1450" s="1">
        <v>45</v>
      </c>
    </row>
    <row r="1451" spans="1:2" ht="12.75" customHeight="1" x14ac:dyDescent="0.2">
      <c r="A1451" s="1" t="s">
        <v>1450</v>
      </c>
      <c r="B1451" s="1">
        <v>45</v>
      </c>
    </row>
    <row r="1452" spans="1:2" ht="12.75" customHeight="1" x14ac:dyDescent="0.2">
      <c r="A1452" s="1" t="s">
        <v>1451</v>
      </c>
      <c r="B1452" s="1">
        <v>12</v>
      </c>
    </row>
    <row r="1453" spans="1:2" ht="12.75" customHeight="1" x14ac:dyDescent="0.2">
      <c r="A1453" s="1" t="s">
        <v>1452</v>
      </c>
      <c r="B1453" s="1">
        <v>0</v>
      </c>
    </row>
    <row r="1454" spans="1:2" ht="12.75" customHeight="1" x14ac:dyDescent="0.2">
      <c r="A1454" s="1" t="s">
        <v>1453</v>
      </c>
      <c r="B1454" s="1">
        <v>0</v>
      </c>
    </row>
    <row r="1455" spans="1:2" ht="12.75" customHeight="1" x14ac:dyDescent="0.2">
      <c r="A1455" s="1" t="s">
        <v>1454</v>
      </c>
      <c r="B1455" s="1">
        <v>1.5</v>
      </c>
    </row>
    <row r="1456" spans="1:2" ht="12.75" customHeight="1" x14ac:dyDescent="0.2">
      <c r="A1456" s="1" t="s">
        <v>1455</v>
      </c>
      <c r="B1456" s="1">
        <v>0</v>
      </c>
    </row>
    <row r="1457" spans="1:2" ht="12.75" customHeight="1" x14ac:dyDescent="0.2">
      <c r="A1457" s="1" t="s">
        <v>1456</v>
      </c>
      <c r="B1457" s="1">
        <v>0</v>
      </c>
    </row>
    <row r="1458" spans="1:2" ht="12.75" customHeight="1" x14ac:dyDescent="0.2">
      <c r="A1458" s="1" t="s">
        <v>1457</v>
      </c>
      <c r="B1458" s="1">
        <v>8</v>
      </c>
    </row>
    <row r="1459" spans="1:2" ht="12.75" customHeight="1" x14ac:dyDescent="0.2">
      <c r="A1459" s="1" t="s">
        <v>1458</v>
      </c>
      <c r="B1459" s="1">
        <v>1</v>
      </c>
    </row>
    <row r="1460" spans="1:2" ht="12.75" customHeight="1" x14ac:dyDescent="0.2">
      <c r="A1460" s="1" t="s">
        <v>1459</v>
      </c>
      <c r="B1460" s="1">
        <v>1</v>
      </c>
    </row>
    <row r="1461" spans="1:2" ht="12.75" customHeight="1" x14ac:dyDescent="0.2">
      <c r="A1461" s="1" t="s">
        <v>1460</v>
      </c>
      <c r="B1461" s="1">
        <v>25</v>
      </c>
    </row>
    <row r="1462" spans="1:2" ht="12.75" customHeight="1" x14ac:dyDescent="0.2">
      <c r="A1462" s="1" t="s">
        <v>1461</v>
      </c>
      <c r="B1462" s="1">
        <v>0</v>
      </c>
    </row>
    <row r="1463" spans="1:2" ht="12.75" customHeight="1" x14ac:dyDescent="0.2">
      <c r="A1463" s="1" t="s">
        <v>1462</v>
      </c>
      <c r="B1463" s="1">
        <v>25</v>
      </c>
    </row>
    <row r="1464" spans="1:2" ht="12.75" customHeight="1" x14ac:dyDescent="0.2">
      <c r="A1464" s="1" t="s">
        <v>1463</v>
      </c>
      <c r="B1464" s="1">
        <v>0</v>
      </c>
    </row>
    <row r="1465" spans="1:2" ht="12.75" customHeight="1" x14ac:dyDescent="0.2">
      <c r="A1465" s="1" t="s">
        <v>1464</v>
      </c>
      <c r="B1465" s="1">
        <v>0</v>
      </c>
    </row>
    <row r="1466" spans="1:2" ht="12.75" customHeight="1" x14ac:dyDescent="0.2">
      <c r="A1466" s="1" t="s">
        <v>1465</v>
      </c>
      <c r="B1466" s="1">
        <v>1224</v>
      </c>
    </row>
    <row r="1467" spans="1:2" ht="12.75" customHeight="1" x14ac:dyDescent="0.2">
      <c r="A1467" s="1" t="s">
        <v>1466</v>
      </c>
      <c r="B1467" s="1">
        <v>0</v>
      </c>
    </row>
    <row r="1468" spans="1:2" ht="12.75" customHeight="1" x14ac:dyDescent="0.2">
      <c r="A1468" s="1" t="s">
        <v>1467</v>
      </c>
      <c r="B1468" s="1">
        <v>0</v>
      </c>
    </row>
    <row r="1469" spans="1:2" ht="12.75" customHeight="1" x14ac:dyDescent="0.2">
      <c r="A1469" s="1" t="s">
        <v>1468</v>
      </c>
      <c r="B1469" s="1">
        <v>1224</v>
      </c>
    </row>
    <row r="1470" spans="1:2" ht="12.75" customHeight="1" x14ac:dyDescent="0.2">
      <c r="A1470" s="1" t="s">
        <v>1469</v>
      </c>
      <c r="B1470" s="1">
        <v>0</v>
      </c>
    </row>
    <row r="1471" spans="1:2" ht="12.75" customHeight="1" x14ac:dyDescent="0.2">
      <c r="A1471" s="1" t="s">
        <v>1470</v>
      </c>
      <c r="B1471" s="1">
        <v>0</v>
      </c>
    </row>
    <row r="1472" spans="1:2" ht="12.75" customHeight="1" x14ac:dyDescent="0.2">
      <c r="A1472" s="1" t="s">
        <v>1471</v>
      </c>
      <c r="B1472" s="1">
        <v>0</v>
      </c>
    </row>
    <row r="1473" spans="1:2" ht="12.75" customHeight="1" x14ac:dyDescent="0.2">
      <c r="A1473" s="1" t="s">
        <v>1472</v>
      </c>
      <c r="B1473" s="1">
        <v>0</v>
      </c>
    </row>
    <row r="1474" spans="1:2" ht="12.75" customHeight="1" x14ac:dyDescent="0.2">
      <c r="A1474" s="1" t="s">
        <v>1473</v>
      </c>
      <c r="B1474" s="1">
        <v>0</v>
      </c>
    </row>
    <row r="1475" spans="1:2" ht="12.75" customHeight="1" x14ac:dyDescent="0.2">
      <c r="A1475" s="1" t="s">
        <v>1474</v>
      </c>
      <c r="B1475" s="1">
        <v>31</v>
      </c>
    </row>
    <row r="1476" spans="1:2" ht="12.75" customHeight="1" x14ac:dyDescent="0.2">
      <c r="A1476" s="1" t="s">
        <v>1475</v>
      </c>
      <c r="B1476" s="1">
        <v>135.25</v>
      </c>
    </row>
    <row r="1477" spans="1:2" ht="12.75" customHeight="1" x14ac:dyDescent="0.2">
      <c r="A1477" s="1" t="s">
        <v>1476</v>
      </c>
      <c r="B1477" s="1">
        <v>19.88</v>
      </c>
    </row>
    <row r="1478" spans="1:2" ht="12.75" customHeight="1" x14ac:dyDescent="0.2">
      <c r="A1478" s="1" t="s">
        <v>1477</v>
      </c>
      <c r="B1478" s="1">
        <v>59.88</v>
      </c>
    </row>
    <row r="1479" spans="1:2" ht="12.75" customHeight="1" x14ac:dyDescent="0.2">
      <c r="A1479" s="1" t="s">
        <v>1478</v>
      </c>
      <c r="B1479" s="1">
        <v>4</v>
      </c>
    </row>
    <row r="1480" spans="1:2" ht="12.75" customHeight="1" x14ac:dyDescent="0.2">
      <c r="A1480" s="1" t="s">
        <v>1479</v>
      </c>
      <c r="B1480" s="1">
        <v>26</v>
      </c>
    </row>
    <row r="1481" spans="1:2" ht="12.75" customHeight="1" x14ac:dyDescent="0.2">
      <c r="A1481" s="1" t="s">
        <v>1480</v>
      </c>
      <c r="B1481" s="1">
        <v>26</v>
      </c>
    </row>
    <row r="1482" spans="1:2" ht="12.75" customHeight="1" x14ac:dyDescent="0.2">
      <c r="A1482" s="1" t="s">
        <v>1481</v>
      </c>
      <c r="B1482" s="1">
        <v>6</v>
      </c>
    </row>
    <row r="1483" spans="1:2" ht="12.75" customHeight="1" x14ac:dyDescent="0.2">
      <c r="A1483" s="1" t="s">
        <v>1482</v>
      </c>
      <c r="B1483" s="1">
        <v>110.9</v>
      </c>
    </row>
    <row r="1484" spans="1:2" ht="12.75" customHeight="1" x14ac:dyDescent="0.2">
      <c r="A1484" s="1" t="s">
        <v>1483</v>
      </c>
      <c r="B1484" s="1">
        <v>1107.4000000000001</v>
      </c>
    </row>
    <row r="1485" spans="1:2" ht="12.75" customHeight="1" x14ac:dyDescent="0.2">
      <c r="A1485" s="1" t="s">
        <v>1484</v>
      </c>
      <c r="B1485" s="1">
        <v>245.8</v>
      </c>
    </row>
    <row r="1486" spans="1:2" ht="12.75" customHeight="1" x14ac:dyDescent="0.2">
      <c r="A1486" s="1" t="s">
        <v>1485</v>
      </c>
      <c r="B1486" s="1">
        <v>92.18</v>
      </c>
    </row>
    <row r="1487" spans="1:2" ht="12.75" customHeight="1" x14ac:dyDescent="0.2">
      <c r="A1487" s="1" t="s">
        <v>1486</v>
      </c>
      <c r="B1487" s="1">
        <v>79</v>
      </c>
    </row>
    <row r="1488" spans="1:2" ht="12.75" customHeight="1" x14ac:dyDescent="0.2">
      <c r="A1488" s="1" t="s">
        <v>1487</v>
      </c>
      <c r="B1488" s="1">
        <v>5</v>
      </c>
    </row>
    <row r="1489" spans="1:2" ht="12.75" customHeight="1" x14ac:dyDescent="0.2">
      <c r="A1489" s="1" t="s">
        <v>1488</v>
      </c>
      <c r="B1489" s="1">
        <v>31</v>
      </c>
    </row>
    <row r="1490" spans="1:2" ht="12.75" customHeight="1" x14ac:dyDescent="0.2">
      <c r="A1490" s="1" t="s">
        <v>1489</v>
      </c>
      <c r="B1490" s="1">
        <v>6</v>
      </c>
    </row>
    <row r="1491" spans="1:2" ht="12.75" customHeight="1" x14ac:dyDescent="0.2">
      <c r="A1491" s="1" t="s">
        <v>1490</v>
      </c>
      <c r="B1491" s="1">
        <v>31</v>
      </c>
    </row>
    <row r="1492" spans="1:2" ht="12.75" customHeight="1" x14ac:dyDescent="0.2">
      <c r="A1492" s="1" t="s">
        <v>1491</v>
      </c>
      <c r="B1492" s="1">
        <v>135.25</v>
      </c>
    </row>
    <row r="1493" spans="1:2" ht="12.75" customHeight="1" x14ac:dyDescent="0.2">
      <c r="A1493" s="1" t="s">
        <v>1492</v>
      </c>
      <c r="B1493" s="1">
        <v>19.88</v>
      </c>
    </row>
    <row r="1494" spans="1:2" ht="12.75" customHeight="1" x14ac:dyDescent="0.2">
      <c r="A1494" s="1" t="s">
        <v>1493</v>
      </c>
      <c r="B1494" s="1">
        <v>59.88</v>
      </c>
    </row>
    <row r="1495" spans="1:2" ht="12.75" customHeight="1" x14ac:dyDescent="0.2">
      <c r="A1495" s="1" t="s">
        <v>1494</v>
      </c>
      <c r="B1495" s="1">
        <v>4</v>
      </c>
    </row>
    <row r="1496" spans="1:2" ht="12.75" customHeight="1" x14ac:dyDescent="0.2">
      <c r="A1496" s="1" t="s">
        <v>1495</v>
      </c>
      <c r="B1496" s="1">
        <v>26</v>
      </c>
    </row>
    <row r="1497" spans="1:2" ht="12.75" customHeight="1" x14ac:dyDescent="0.2">
      <c r="A1497" s="1" t="s">
        <v>1496</v>
      </c>
      <c r="B1497" s="1">
        <v>26</v>
      </c>
    </row>
    <row r="1498" spans="1:2" ht="12.75" customHeight="1" x14ac:dyDescent="0.2">
      <c r="A1498" s="1" t="s">
        <v>1497</v>
      </c>
      <c r="B1498" s="1">
        <v>6</v>
      </c>
    </row>
    <row r="1499" spans="1:2" ht="12.75" customHeight="1" x14ac:dyDescent="0.2">
      <c r="A1499" s="1" t="s">
        <v>1498</v>
      </c>
      <c r="B1499" s="1">
        <v>110.9</v>
      </c>
    </row>
    <row r="1500" spans="1:2" ht="12.75" customHeight="1" x14ac:dyDescent="0.2">
      <c r="A1500" s="1" t="s">
        <v>1499</v>
      </c>
      <c r="B1500" s="1">
        <v>1107.4000000000001</v>
      </c>
    </row>
    <row r="1501" spans="1:2" ht="12.75" customHeight="1" x14ac:dyDescent="0.2">
      <c r="A1501" s="1" t="s">
        <v>1500</v>
      </c>
      <c r="B1501" s="1">
        <v>245.8</v>
      </c>
    </row>
    <row r="1502" spans="1:2" ht="12.75" customHeight="1" x14ac:dyDescent="0.2">
      <c r="A1502" s="1" t="s">
        <v>1501</v>
      </c>
      <c r="B1502" s="1">
        <v>92.18</v>
      </c>
    </row>
    <row r="1503" spans="1:2" ht="12.75" customHeight="1" x14ac:dyDescent="0.2">
      <c r="A1503" s="1" t="s">
        <v>1502</v>
      </c>
      <c r="B1503" s="1">
        <v>79</v>
      </c>
    </row>
    <row r="1504" spans="1:2" ht="12.75" customHeight="1" x14ac:dyDescent="0.2">
      <c r="A1504" s="1" t="s">
        <v>1503</v>
      </c>
      <c r="B1504" s="1">
        <v>5</v>
      </c>
    </row>
    <row r="1505" spans="1:2" ht="12.75" customHeight="1" x14ac:dyDescent="0.2">
      <c r="A1505" s="1" t="s">
        <v>1504</v>
      </c>
      <c r="B1505" s="1">
        <v>31</v>
      </c>
    </row>
    <row r="1506" spans="1:2" ht="12.75" customHeight="1" x14ac:dyDescent="0.2">
      <c r="A1506" s="1" t="s">
        <v>1505</v>
      </c>
      <c r="B1506" s="1">
        <v>6</v>
      </c>
    </row>
    <row r="1507" spans="1:2" ht="12.75" customHeight="1" x14ac:dyDescent="0.2">
      <c r="A1507" s="1" t="s">
        <v>1506</v>
      </c>
      <c r="B1507" s="1">
        <v>339.5</v>
      </c>
    </row>
    <row r="1508" spans="1:2" ht="12.75" customHeight="1" x14ac:dyDescent="0.2">
      <c r="A1508" s="1" t="s">
        <v>1507</v>
      </c>
      <c r="B1508" s="1">
        <v>0</v>
      </c>
    </row>
    <row r="1509" spans="1:2" ht="12.75" customHeight="1" x14ac:dyDescent="0.2">
      <c r="A1509" s="1" t="s">
        <v>1508</v>
      </c>
      <c r="B1509" s="1">
        <v>0</v>
      </c>
    </row>
    <row r="1510" spans="1:2" ht="12.75" customHeight="1" x14ac:dyDescent="0.2">
      <c r="A1510" s="1" t="s">
        <v>1509</v>
      </c>
      <c r="B1510" s="1">
        <v>2000</v>
      </c>
    </row>
    <row r="1511" spans="1:2" ht="12.75" customHeight="1" x14ac:dyDescent="0.2">
      <c r="A1511" s="1" t="s">
        <v>1510</v>
      </c>
      <c r="B1511" s="1">
        <v>2000</v>
      </c>
    </row>
    <row r="1512" spans="1:2" ht="12.75" customHeight="1" x14ac:dyDescent="0.2">
      <c r="A1512" s="1" t="s">
        <v>1511</v>
      </c>
      <c r="B1512" s="1">
        <v>2000</v>
      </c>
    </row>
    <row r="1513" spans="1:2" ht="12.75" customHeight="1" x14ac:dyDescent="0.2">
      <c r="A1513" s="1" t="s">
        <v>1512</v>
      </c>
      <c r="B1513" s="1">
        <v>2000</v>
      </c>
    </row>
    <row r="1514" spans="1:2" ht="12.75" customHeight="1" x14ac:dyDescent="0.2">
      <c r="A1514" s="1" t="s">
        <v>1513</v>
      </c>
      <c r="B1514" s="1">
        <v>1.5</v>
      </c>
    </row>
    <row r="1515" spans="1:2" ht="12.75" customHeight="1" x14ac:dyDescent="0.2">
      <c r="A1515" s="1" t="s">
        <v>1514</v>
      </c>
      <c r="B1515" s="1">
        <v>4</v>
      </c>
    </row>
    <row r="1516" spans="1:2" ht="12.75" customHeight="1" x14ac:dyDescent="0.2">
      <c r="A1516" s="1" t="s">
        <v>1515</v>
      </c>
      <c r="B1516" s="1">
        <v>4</v>
      </c>
    </row>
    <row r="1517" spans="1:2" ht="12.75" customHeight="1" x14ac:dyDescent="0.2">
      <c r="A1517" s="1" t="s">
        <v>1516</v>
      </c>
      <c r="B1517" s="1">
        <v>0.5</v>
      </c>
    </row>
    <row r="1518" spans="1:2" ht="12.75" customHeight="1" x14ac:dyDescent="0.2">
      <c r="A1518" s="1" t="s">
        <v>1517</v>
      </c>
      <c r="B1518" s="1">
        <v>0.5</v>
      </c>
    </row>
    <row r="1519" spans="1:2" ht="12.75" customHeight="1" x14ac:dyDescent="0.2">
      <c r="A1519" s="1" t="s">
        <v>1518</v>
      </c>
      <c r="B1519" s="1">
        <v>0</v>
      </c>
    </row>
    <row r="1520" spans="1:2" ht="12.75" customHeight="1" x14ac:dyDescent="0.2">
      <c r="A1520" s="1" t="s">
        <v>1519</v>
      </c>
      <c r="B1520" s="1">
        <v>0</v>
      </c>
    </row>
    <row r="1521" spans="1:2" ht="12.75" customHeight="1" x14ac:dyDescent="0.2">
      <c r="A1521" s="1" t="s">
        <v>1520</v>
      </c>
      <c r="B1521" s="1">
        <v>68</v>
      </c>
    </row>
    <row r="1522" spans="1:2" ht="12.75" customHeight="1" x14ac:dyDescent="0.2">
      <c r="A1522" s="1" t="s">
        <v>1521</v>
      </c>
      <c r="B1522" s="1">
        <v>34</v>
      </c>
    </row>
    <row r="1523" spans="1:2" ht="12.75" customHeight="1" x14ac:dyDescent="0.2">
      <c r="A1523" s="1" t="s">
        <v>1522</v>
      </c>
      <c r="B1523" s="1">
        <v>102</v>
      </c>
    </row>
    <row r="1524" spans="1:2" ht="12.75" customHeight="1" x14ac:dyDescent="0.2">
      <c r="A1524" s="1" t="s">
        <v>1523</v>
      </c>
      <c r="B1524" s="1">
        <v>7.5</v>
      </c>
    </row>
    <row r="1525" spans="1:2" ht="12.75" customHeight="1" x14ac:dyDescent="0.2">
      <c r="A1525" s="1" t="s">
        <v>1524</v>
      </c>
      <c r="B1525" s="1">
        <v>12.25</v>
      </c>
    </row>
    <row r="1526" spans="1:2" ht="12.75" customHeight="1" x14ac:dyDescent="0.2">
      <c r="A1526" s="1" t="s">
        <v>1525</v>
      </c>
      <c r="B1526" s="1">
        <v>6.13</v>
      </c>
    </row>
    <row r="1527" spans="1:2" ht="12.75" customHeight="1" x14ac:dyDescent="0.2">
      <c r="A1527" s="1" t="s">
        <v>1526</v>
      </c>
      <c r="B1527" s="1">
        <v>18.38</v>
      </c>
    </row>
    <row r="1528" spans="1:2" ht="12.75" customHeight="1" x14ac:dyDescent="0.2">
      <c r="A1528" s="1" t="s">
        <v>1527</v>
      </c>
      <c r="B1528" s="1">
        <v>12.25</v>
      </c>
    </row>
    <row r="1529" spans="1:2" ht="12.75" customHeight="1" x14ac:dyDescent="0.2">
      <c r="A1529" s="1" t="s">
        <v>1528</v>
      </c>
      <c r="B1529" s="1">
        <v>12.25</v>
      </c>
    </row>
    <row r="1530" spans="1:2" ht="12.75" customHeight="1" x14ac:dyDescent="0.2">
      <c r="A1530" s="1" t="s">
        <v>1529</v>
      </c>
      <c r="B1530" s="1">
        <v>12.25</v>
      </c>
    </row>
    <row r="1531" spans="1:2" ht="12.75" customHeight="1" x14ac:dyDescent="0.2">
      <c r="A1531" s="1" t="s">
        <v>1530</v>
      </c>
      <c r="B1531" s="1">
        <v>24.5</v>
      </c>
    </row>
    <row r="1532" spans="1:2" ht="12.75" customHeight="1" x14ac:dyDescent="0.2">
      <c r="A1532" s="1" t="s">
        <v>1531</v>
      </c>
      <c r="B1532" s="1">
        <v>6.13</v>
      </c>
    </row>
    <row r="1533" spans="1:2" ht="12.75" customHeight="1" x14ac:dyDescent="0.2">
      <c r="A1533" s="1" t="s">
        <v>1532</v>
      </c>
      <c r="B1533" s="1">
        <v>18.38</v>
      </c>
    </row>
    <row r="1534" spans="1:2" ht="12.75" customHeight="1" x14ac:dyDescent="0.2">
      <c r="A1534" s="1" t="s">
        <v>1533</v>
      </c>
      <c r="B1534" s="1">
        <v>12.25</v>
      </c>
    </row>
    <row r="1535" spans="1:2" ht="12.75" customHeight="1" x14ac:dyDescent="0.2">
      <c r="A1535" s="1" t="s">
        <v>1534</v>
      </c>
      <c r="B1535" s="1">
        <v>11.25</v>
      </c>
    </row>
    <row r="1536" spans="1:2" ht="12.75" customHeight="1" x14ac:dyDescent="0.2">
      <c r="A1536" s="1" t="s">
        <v>1535</v>
      </c>
      <c r="B1536" s="1">
        <v>5.63</v>
      </c>
    </row>
    <row r="1537" spans="1:2" ht="12.75" customHeight="1" x14ac:dyDescent="0.2">
      <c r="A1537" s="1" t="s">
        <v>1536</v>
      </c>
      <c r="B1537" s="1">
        <v>7.5</v>
      </c>
    </row>
    <row r="1538" spans="1:2" ht="12.75" customHeight="1" x14ac:dyDescent="0.2">
      <c r="A1538" s="1" t="s">
        <v>1537</v>
      </c>
      <c r="B1538" s="1">
        <v>11.25</v>
      </c>
    </row>
    <row r="1539" spans="1:2" ht="12.75" customHeight="1" x14ac:dyDescent="0.2">
      <c r="A1539" s="1" t="s">
        <v>1538</v>
      </c>
      <c r="B1539" s="1">
        <v>63.5</v>
      </c>
    </row>
    <row r="1540" spans="1:2" ht="12.75" customHeight="1" x14ac:dyDescent="0.2">
      <c r="A1540" s="1" t="s">
        <v>1539</v>
      </c>
      <c r="B1540" s="1">
        <v>31.75</v>
      </c>
    </row>
    <row r="1541" spans="1:2" ht="12.75" customHeight="1" x14ac:dyDescent="0.2">
      <c r="A1541" s="1" t="s">
        <v>1540</v>
      </c>
      <c r="B1541" s="1">
        <v>95.25</v>
      </c>
    </row>
    <row r="1542" spans="1:2" ht="12.75" customHeight="1" x14ac:dyDescent="0.2">
      <c r="A1542" s="1" t="s">
        <v>1541</v>
      </c>
      <c r="B1542" s="1">
        <v>68</v>
      </c>
    </row>
    <row r="1543" spans="1:2" ht="12.75" customHeight="1" x14ac:dyDescent="0.2">
      <c r="A1543" s="1" t="s">
        <v>1542</v>
      </c>
      <c r="B1543" s="1">
        <v>34</v>
      </c>
    </row>
    <row r="1544" spans="1:2" ht="12.75" customHeight="1" x14ac:dyDescent="0.2">
      <c r="A1544" s="1" t="s">
        <v>1543</v>
      </c>
      <c r="B1544" s="1">
        <v>102</v>
      </c>
    </row>
    <row r="1545" spans="1:2" ht="12.75" customHeight="1" x14ac:dyDescent="0.2">
      <c r="A1545" s="1" t="s">
        <v>1544</v>
      </c>
      <c r="B1545" s="1">
        <v>68</v>
      </c>
    </row>
    <row r="1546" spans="1:2" ht="12.75" customHeight="1" x14ac:dyDescent="0.2">
      <c r="A1546" s="1" t="s">
        <v>1545</v>
      </c>
      <c r="B1546" s="1">
        <v>34</v>
      </c>
    </row>
    <row r="1547" spans="1:2" ht="12.75" customHeight="1" x14ac:dyDescent="0.2">
      <c r="A1547" s="1" t="s">
        <v>1546</v>
      </c>
      <c r="B1547" s="1">
        <v>102</v>
      </c>
    </row>
    <row r="1548" spans="1:2" ht="12.75" customHeight="1" x14ac:dyDescent="0.2">
      <c r="A1548" s="1" t="s">
        <v>1547</v>
      </c>
      <c r="B1548" s="1">
        <v>7.5</v>
      </c>
    </row>
    <row r="1549" spans="1:2" ht="12.75" customHeight="1" x14ac:dyDescent="0.2">
      <c r="A1549" s="1" t="s">
        <v>1548</v>
      </c>
      <c r="B1549" s="1">
        <v>12.25</v>
      </c>
    </row>
    <row r="1550" spans="1:2" ht="12.75" customHeight="1" x14ac:dyDescent="0.2">
      <c r="A1550" s="1" t="s">
        <v>1549</v>
      </c>
      <c r="B1550" s="1">
        <v>12.25</v>
      </c>
    </row>
    <row r="1551" spans="1:2" ht="12.75" customHeight="1" x14ac:dyDescent="0.2">
      <c r="A1551" s="1" t="s">
        <v>1550</v>
      </c>
      <c r="B1551" s="1">
        <v>6.13</v>
      </c>
    </row>
    <row r="1552" spans="1:2" ht="12.75" customHeight="1" x14ac:dyDescent="0.2">
      <c r="A1552" s="1" t="s">
        <v>1551</v>
      </c>
      <c r="B1552" s="1">
        <v>18.38</v>
      </c>
    </row>
    <row r="1553" spans="1:2" ht="12.75" customHeight="1" x14ac:dyDescent="0.2">
      <c r="A1553" s="1" t="s">
        <v>1552</v>
      </c>
      <c r="B1553" s="1">
        <v>12.25</v>
      </c>
    </row>
    <row r="1554" spans="1:2" ht="12.75" customHeight="1" x14ac:dyDescent="0.2">
      <c r="A1554" s="1" t="s">
        <v>1553</v>
      </c>
      <c r="B1554" s="1">
        <v>12.25</v>
      </c>
    </row>
    <row r="1555" spans="1:2" ht="12.75" customHeight="1" x14ac:dyDescent="0.2">
      <c r="A1555" s="1" t="s">
        <v>1554</v>
      </c>
      <c r="B1555" s="1">
        <v>24.5</v>
      </c>
    </row>
    <row r="1556" spans="1:2" ht="12.75" customHeight="1" x14ac:dyDescent="0.2">
      <c r="A1556" s="1" t="s">
        <v>1555</v>
      </c>
      <c r="B1556" s="1">
        <v>6.13</v>
      </c>
    </row>
    <row r="1557" spans="1:2" ht="12.75" customHeight="1" x14ac:dyDescent="0.2">
      <c r="A1557" s="1" t="s">
        <v>1556</v>
      </c>
      <c r="B1557" s="1">
        <v>18.38</v>
      </c>
    </row>
    <row r="1558" spans="1:2" ht="12.75" customHeight="1" x14ac:dyDescent="0.2">
      <c r="A1558" s="1" t="s">
        <v>1557</v>
      </c>
      <c r="B1558" s="1">
        <v>12.25</v>
      </c>
    </row>
    <row r="1559" spans="1:2" ht="12.75" customHeight="1" x14ac:dyDescent="0.2">
      <c r="A1559" s="1" t="s">
        <v>1558</v>
      </c>
      <c r="B1559" s="1">
        <v>11.25</v>
      </c>
    </row>
    <row r="1560" spans="1:2" ht="12.75" customHeight="1" x14ac:dyDescent="0.2">
      <c r="A1560" s="1" t="s">
        <v>1559</v>
      </c>
      <c r="B1560" s="1">
        <v>5.63</v>
      </c>
    </row>
    <row r="1561" spans="1:2" ht="12.75" customHeight="1" x14ac:dyDescent="0.2">
      <c r="A1561" s="1" t="s">
        <v>1560</v>
      </c>
      <c r="B1561" s="1">
        <v>7.5</v>
      </c>
    </row>
    <row r="1562" spans="1:2" ht="12.75" customHeight="1" x14ac:dyDescent="0.2">
      <c r="A1562" s="1" t="s">
        <v>1561</v>
      </c>
      <c r="B1562" s="1">
        <v>11.25</v>
      </c>
    </row>
    <row r="1563" spans="1:2" ht="12.75" customHeight="1" x14ac:dyDescent="0.2">
      <c r="A1563" s="1" t="s">
        <v>1562</v>
      </c>
      <c r="B1563" s="1">
        <v>63.5</v>
      </c>
    </row>
    <row r="1564" spans="1:2" ht="12.75" customHeight="1" x14ac:dyDescent="0.2">
      <c r="A1564" s="1" t="s">
        <v>1563</v>
      </c>
      <c r="B1564" s="1">
        <v>31.75</v>
      </c>
    </row>
    <row r="1565" spans="1:2" ht="12.75" customHeight="1" x14ac:dyDescent="0.2">
      <c r="A1565" s="1" t="s">
        <v>1564</v>
      </c>
      <c r="B1565" s="1">
        <v>95.25</v>
      </c>
    </row>
    <row r="1566" spans="1:2" ht="12.75" customHeight="1" x14ac:dyDescent="0.2">
      <c r="A1566" s="1" t="s">
        <v>1565</v>
      </c>
      <c r="B1566" s="1">
        <v>68</v>
      </c>
    </row>
    <row r="1567" spans="1:2" ht="12.75" customHeight="1" x14ac:dyDescent="0.2">
      <c r="A1567" s="1" t="s">
        <v>1566</v>
      </c>
      <c r="B1567" s="1">
        <v>34</v>
      </c>
    </row>
    <row r="1568" spans="1:2" ht="12.75" customHeight="1" x14ac:dyDescent="0.2">
      <c r="A1568" s="1" t="s">
        <v>1567</v>
      </c>
      <c r="B1568" s="1">
        <v>102</v>
      </c>
    </row>
    <row r="1569" spans="1:2" ht="12.75" customHeight="1" x14ac:dyDescent="0.2">
      <c r="A1569" s="1" t="s">
        <v>1568</v>
      </c>
      <c r="B1569" s="1">
        <v>32.25</v>
      </c>
    </row>
    <row r="1570" spans="1:2" ht="12.75" customHeight="1" x14ac:dyDescent="0.2">
      <c r="A1570" s="1" t="s">
        <v>1569</v>
      </c>
      <c r="B1570" s="1">
        <v>32.25</v>
      </c>
    </row>
    <row r="1571" spans="1:2" ht="12.75" customHeight="1" x14ac:dyDescent="0.2">
      <c r="A1571" s="1" t="s">
        <v>1570</v>
      </c>
      <c r="B1571" s="1">
        <v>4</v>
      </c>
    </row>
    <row r="1572" spans="1:2" ht="12.75" customHeight="1" x14ac:dyDescent="0.2">
      <c r="A1572" s="1" t="s">
        <v>1571</v>
      </c>
      <c r="B1572" s="1">
        <v>3</v>
      </c>
    </row>
    <row r="1573" spans="1:2" ht="12.75" customHeight="1" x14ac:dyDescent="0.2">
      <c r="A1573" s="1" t="s">
        <v>1572</v>
      </c>
      <c r="B1573" s="1">
        <v>1</v>
      </c>
    </row>
    <row r="1574" spans="1:2" ht="12.75" customHeight="1" x14ac:dyDescent="0.2">
      <c r="A1574" s="1" t="s">
        <v>1573</v>
      </c>
      <c r="B1574" s="1">
        <v>35</v>
      </c>
    </row>
    <row r="1575" spans="1:2" ht="12.75" customHeight="1" x14ac:dyDescent="0.2">
      <c r="A1575" s="1" t="s">
        <v>1574</v>
      </c>
      <c r="B1575" s="1">
        <v>65.25</v>
      </c>
    </row>
    <row r="1576" spans="1:2" ht="12.75" customHeight="1" x14ac:dyDescent="0.2">
      <c r="A1576" s="1" t="s">
        <v>1575</v>
      </c>
      <c r="B1576" s="1">
        <v>27.25</v>
      </c>
    </row>
    <row r="1577" spans="1:2" ht="12.75" customHeight="1" x14ac:dyDescent="0.2">
      <c r="A1577" s="1" t="s">
        <v>1576</v>
      </c>
      <c r="B1577" s="1">
        <v>71.25</v>
      </c>
    </row>
    <row r="1578" spans="1:2" ht="12.75" customHeight="1" x14ac:dyDescent="0.2">
      <c r="A1578" s="1" t="s">
        <v>1577</v>
      </c>
      <c r="B1578" s="1">
        <v>27.25</v>
      </c>
    </row>
    <row r="1579" spans="1:2" ht="12.75" customHeight="1" x14ac:dyDescent="0.2">
      <c r="A1579" s="1" t="s">
        <v>1578</v>
      </c>
      <c r="B1579" s="1">
        <v>27</v>
      </c>
    </row>
    <row r="1580" spans="1:2" ht="12.75" customHeight="1" x14ac:dyDescent="0.2">
      <c r="A1580" s="1" t="s">
        <v>1579</v>
      </c>
      <c r="B1580" s="1">
        <v>53.25</v>
      </c>
    </row>
    <row r="1581" spans="1:2" ht="12.75" customHeight="1" x14ac:dyDescent="0.2">
      <c r="A1581" s="1" t="s">
        <v>1580</v>
      </c>
      <c r="B1581" s="1">
        <v>28.25</v>
      </c>
    </row>
    <row r="1582" spans="1:2" ht="12.75" customHeight="1" x14ac:dyDescent="0.2">
      <c r="A1582" s="1" t="s">
        <v>1581</v>
      </c>
      <c r="B1582" s="1">
        <v>27.25</v>
      </c>
    </row>
    <row r="1583" spans="1:2" ht="12.75" customHeight="1" x14ac:dyDescent="0.2">
      <c r="A1583" s="1" t="s">
        <v>1582</v>
      </c>
      <c r="B1583" s="1">
        <v>26.25</v>
      </c>
    </row>
    <row r="1584" spans="1:2" ht="12.75" customHeight="1" x14ac:dyDescent="0.2">
      <c r="A1584" s="1" t="s">
        <v>1583</v>
      </c>
      <c r="B1584" s="1">
        <v>27.25</v>
      </c>
    </row>
    <row r="1585" spans="1:2" ht="12.75" customHeight="1" x14ac:dyDescent="0.2">
      <c r="A1585" s="1" t="s">
        <v>1584</v>
      </c>
      <c r="B1585" s="1">
        <v>27.25</v>
      </c>
    </row>
    <row r="1586" spans="1:2" ht="12.75" customHeight="1" x14ac:dyDescent="0.2">
      <c r="A1586" s="1" t="s">
        <v>1585</v>
      </c>
      <c r="B1586" s="1">
        <v>23.55</v>
      </c>
    </row>
    <row r="1587" spans="1:2" ht="12.75" customHeight="1" x14ac:dyDescent="0.2">
      <c r="A1587" s="1" t="s">
        <v>1586</v>
      </c>
      <c r="B1587" s="1">
        <v>27.25</v>
      </c>
    </row>
    <row r="1588" spans="1:2" ht="12.75" customHeight="1" x14ac:dyDescent="0.2">
      <c r="A1588" s="1" t="s">
        <v>1587</v>
      </c>
      <c r="B1588" s="1">
        <v>71.25</v>
      </c>
    </row>
    <row r="1589" spans="1:2" ht="12.75" customHeight="1" x14ac:dyDescent="0.2">
      <c r="A1589" s="1" t="s">
        <v>1588</v>
      </c>
      <c r="B1589" s="1">
        <v>24.25</v>
      </c>
    </row>
    <row r="1590" spans="1:2" ht="12.75" customHeight="1" x14ac:dyDescent="0.2">
      <c r="A1590" s="1" t="s">
        <v>1589</v>
      </c>
      <c r="B1590" s="1">
        <v>23.55</v>
      </c>
    </row>
    <row r="1591" spans="1:2" ht="12.75" customHeight="1" x14ac:dyDescent="0.2">
      <c r="A1591" s="1" t="s">
        <v>1590</v>
      </c>
      <c r="B1591" s="1">
        <v>95.25</v>
      </c>
    </row>
    <row r="1592" spans="1:2" ht="12.75" customHeight="1" x14ac:dyDescent="0.2">
      <c r="A1592" s="1" t="s">
        <v>1591</v>
      </c>
      <c r="B1592" s="1">
        <v>59.25</v>
      </c>
    </row>
    <row r="1593" spans="1:2" ht="12.75" customHeight="1" x14ac:dyDescent="0.2">
      <c r="A1593" s="1" t="s">
        <v>1592</v>
      </c>
      <c r="B1593" s="1">
        <v>27.25</v>
      </c>
    </row>
    <row r="1594" spans="1:2" ht="12.75" customHeight="1" x14ac:dyDescent="0.2">
      <c r="A1594" s="1" t="s">
        <v>1593</v>
      </c>
      <c r="B1594" s="1">
        <v>47.25</v>
      </c>
    </row>
    <row r="1595" spans="1:2" ht="12.75" customHeight="1" x14ac:dyDescent="0.2">
      <c r="A1595" s="1" t="s">
        <v>1594</v>
      </c>
      <c r="B1595" s="1">
        <v>28.25</v>
      </c>
    </row>
    <row r="1596" spans="1:2" ht="12.75" customHeight="1" x14ac:dyDescent="0.2">
      <c r="A1596" s="1" t="s">
        <v>1595</v>
      </c>
      <c r="B1596" s="1">
        <v>27.25</v>
      </c>
    </row>
    <row r="1597" spans="1:2" ht="12.75" customHeight="1" x14ac:dyDescent="0.2">
      <c r="A1597" s="1" t="s">
        <v>1596</v>
      </c>
      <c r="B1597" s="1">
        <v>28.25</v>
      </c>
    </row>
    <row r="1598" spans="1:2" ht="12.75" customHeight="1" x14ac:dyDescent="0.2">
      <c r="A1598" s="1" t="s">
        <v>1597</v>
      </c>
      <c r="B1598" s="1">
        <v>27.25</v>
      </c>
    </row>
    <row r="1599" spans="1:2" ht="12.75" customHeight="1" x14ac:dyDescent="0.2">
      <c r="A1599" s="1" t="s">
        <v>1598</v>
      </c>
      <c r="B1599" s="1">
        <v>27.25</v>
      </c>
    </row>
    <row r="1600" spans="1:2" ht="12.75" customHeight="1" x14ac:dyDescent="0.2">
      <c r="A1600" s="1" t="s">
        <v>1599</v>
      </c>
      <c r="B1600" s="1">
        <v>28.25</v>
      </c>
    </row>
    <row r="1601" spans="1:2" ht="12.75" customHeight="1" x14ac:dyDescent="0.2">
      <c r="A1601" s="1" t="s">
        <v>1600</v>
      </c>
      <c r="B1601" s="1">
        <v>53.25</v>
      </c>
    </row>
    <row r="1602" spans="1:2" ht="12.75" customHeight="1" x14ac:dyDescent="0.2">
      <c r="A1602" s="1" t="s">
        <v>1601</v>
      </c>
      <c r="B1602" s="1">
        <v>27.25</v>
      </c>
    </row>
    <row r="1603" spans="1:2" ht="12.75" customHeight="1" x14ac:dyDescent="0.2">
      <c r="A1603" s="1" t="s">
        <v>1602</v>
      </c>
      <c r="B1603" s="1">
        <v>23.55</v>
      </c>
    </row>
    <row r="1604" spans="1:2" ht="12.75" customHeight="1" x14ac:dyDescent="0.2">
      <c r="A1604" s="1" t="s">
        <v>1603</v>
      </c>
      <c r="B1604" s="1">
        <v>28.25</v>
      </c>
    </row>
    <row r="1605" spans="1:2" ht="12.75" customHeight="1" x14ac:dyDescent="0.2">
      <c r="A1605" s="1" t="s">
        <v>1604</v>
      </c>
      <c r="B1605" s="1">
        <v>268.05</v>
      </c>
    </row>
    <row r="1606" spans="1:2" ht="12.75" customHeight="1" x14ac:dyDescent="0.2">
      <c r="A1606" s="1" t="s">
        <v>1605</v>
      </c>
      <c r="B1606" s="1">
        <v>65.25</v>
      </c>
    </row>
    <row r="1607" spans="1:2" ht="12.75" customHeight="1" x14ac:dyDescent="0.2">
      <c r="A1607" s="1" t="s">
        <v>1606</v>
      </c>
      <c r="B1607" s="1">
        <v>27.25</v>
      </c>
    </row>
    <row r="1608" spans="1:2" ht="12.75" customHeight="1" x14ac:dyDescent="0.2">
      <c r="A1608" s="1" t="s">
        <v>1607</v>
      </c>
      <c r="B1608" s="1">
        <v>71.25</v>
      </c>
    </row>
    <row r="1609" spans="1:2" ht="12.75" customHeight="1" x14ac:dyDescent="0.2">
      <c r="A1609" s="1" t="s">
        <v>1608</v>
      </c>
      <c r="B1609" s="1">
        <v>27.25</v>
      </c>
    </row>
    <row r="1610" spans="1:2" ht="12.75" customHeight="1" x14ac:dyDescent="0.2">
      <c r="A1610" s="1" t="s">
        <v>1609</v>
      </c>
      <c r="B1610" s="1">
        <v>27</v>
      </c>
    </row>
    <row r="1611" spans="1:2" ht="12.75" customHeight="1" x14ac:dyDescent="0.2">
      <c r="A1611" s="1" t="s">
        <v>1610</v>
      </c>
      <c r="B1611" s="1">
        <v>53.25</v>
      </c>
    </row>
    <row r="1612" spans="1:2" ht="12.75" customHeight="1" x14ac:dyDescent="0.2">
      <c r="A1612" s="1" t="s">
        <v>1611</v>
      </c>
      <c r="B1612" s="1">
        <v>28.25</v>
      </c>
    </row>
    <row r="1613" spans="1:2" ht="12.75" customHeight="1" x14ac:dyDescent="0.2">
      <c r="A1613" s="1" t="s">
        <v>1612</v>
      </c>
      <c r="B1613" s="1">
        <v>27.25</v>
      </c>
    </row>
    <row r="1614" spans="1:2" ht="12.75" customHeight="1" x14ac:dyDescent="0.2">
      <c r="A1614" s="1" t="s">
        <v>1613</v>
      </c>
      <c r="B1614" s="1">
        <v>26.25</v>
      </c>
    </row>
    <row r="1615" spans="1:2" ht="12.75" customHeight="1" x14ac:dyDescent="0.2">
      <c r="A1615" s="1" t="s">
        <v>1614</v>
      </c>
      <c r="B1615" s="1">
        <v>27.25</v>
      </c>
    </row>
    <row r="1616" spans="1:2" ht="12.75" customHeight="1" x14ac:dyDescent="0.2">
      <c r="A1616" s="1" t="s">
        <v>1615</v>
      </c>
      <c r="B1616" s="1">
        <v>27.25</v>
      </c>
    </row>
    <row r="1617" spans="1:2" ht="12.75" customHeight="1" x14ac:dyDescent="0.2">
      <c r="A1617" s="1" t="s">
        <v>1616</v>
      </c>
      <c r="B1617" s="1">
        <v>23.55</v>
      </c>
    </row>
    <row r="1618" spans="1:2" ht="12.75" customHeight="1" x14ac:dyDescent="0.2">
      <c r="A1618" s="1" t="s">
        <v>1617</v>
      </c>
      <c r="B1618" s="1">
        <v>27.25</v>
      </c>
    </row>
    <row r="1619" spans="1:2" ht="12.75" customHeight="1" x14ac:dyDescent="0.2">
      <c r="A1619" s="1" t="s">
        <v>1618</v>
      </c>
      <c r="B1619" s="1">
        <v>71.25</v>
      </c>
    </row>
    <row r="1620" spans="1:2" ht="12.75" customHeight="1" x14ac:dyDescent="0.2">
      <c r="A1620" s="1" t="s">
        <v>1619</v>
      </c>
      <c r="B1620" s="1">
        <v>24.25</v>
      </c>
    </row>
    <row r="1621" spans="1:2" ht="12.75" customHeight="1" x14ac:dyDescent="0.2">
      <c r="A1621" s="1" t="s">
        <v>1620</v>
      </c>
      <c r="B1621" s="1">
        <v>23.55</v>
      </c>
    </row>
    <row r="1622" spans="1:2" ht="12.75" customHeight="1" x14ac:dyDescent="0.2">
      <c r="A1622" s="1" t="s">
        <v>1621</v>
      </c>
      <c r="B1622" s="1">
        <v>95.25</v>
      </c>
    </row>
    <row r="1623" spans="1:2" ht="12.75" customHeight="1" x14ac:dyDescent="0.2">
      <c r="A1623" s="1" t="s">
        <v>1622</v>
      </c>
      <c r="B1623" s="1">
        <v>59.25</v>
      </c>
    </row>
    <row r="1624" spans="1:2" ht="12.75" customHeight="1" x14ac:dyDescent="0.2">
      <c r="A1624" s="1" t="s">
        <v>1623</v>
      </c>
      <c r="B1624" s="1">
        <v>27.25</v>
      </c>
    </row>
    <row r="1625" spans="1:2" ht="12.75" customHeight="1" x14ac:dyDescent="0.2">
      <c r="A1625" s="1" t="s">
        <v>1624</v>
      </c>
      <c r="B1625" s="1">
        <v>47.25</v>
      </c>
    </row>
    <row r="1626" spans="1:2" ht="12.75" customHeight="1" x14ac:dyDescent="0.2">
      <c r="A1626" s="1" t="s">
        <v>1625</v>
      </c>
      <c r="B1626" s="1">
        <v>28.25</v>
      </c>
    </row>
    <row r="1627" spans="1:2" ht="12.75" customHeight="1" x14ac:dyDescent="0.2">
      <c r="A1627" s="1" t="s">
        <v>1626</v>
      </c>
      <c r="B1627" s="1">
        <v>27.25</v>
      </c>
    </row>
    <row r="1628" spans="1:2" ht="12.75" customHeight="1" x14ac:dyDescent="0.2">
      <c r="A1628" s="1" t="s">
        <v>1627</v>
      </c>
      <c r="B1628" s="1">
        <v>28.25</v>
      </c>
    </row>
    <row r="1629" spans="1:2" ht="12.75" customHeight="1" x14ac:dyDescent="0.2">
      <c r="A1629" s="1" t="s">
        <v>1628</v>
      </c>
      <c r="B1629" s="1">
        <v>27.25</v>
      </c>
    </row>
    <row r="1630" spans="1:2" ht="12.75" customHeight="1" x14ac:dyDescent="0.2">
      <c r="A1630" s="1" t="s">
        <v>1629</v>
      </c>
      <c r="B1630" s="1">
        <v>27.25</v>
      </c>
    </row>
    <row r="1631" spans="1:2" ht="12.75" customHeight="1" x14ac:dyDescent="0.2">
      <c r="A1631" s="1" t="s">
        <v>1630</v>
      </c>
      <c r="B1631" s="1">
        <v>28.25</v>
      </c>
    </row>
    <row r="1632" spans="1:2" ht="12.75" customHeight="1" x14ac:dyDescent="0.2">
      <c r="A1632" s="1" t="s">
        <v>1631</v>
      </c>
      <c r="B1632" s="1">
        <v>53.25</v>
      </c>
    </row>
    <row r="1633" spans="1:2" ht="12.75" customHeight="1" x14ac:dyDescent="0.2">
      <c r="A1633" s="1" t="s">
        <v>1632</v>
      </c>
      <c r="B1633" s="1">
        <v>27.25</v>
      </c>
    </row>
    <row r="1634" spans="1:2" ht="12.75" customHeight="1" x14ac:dyDescent="0.2">
      <c r="A1634" s="1" t="s">
        <v>1633</v>
      </c>
      <c r="B1634" s="1">
        <v>23.55</v>
      </c>
    </row>
    <row r="1635" spans="1:2" ht="12.75" customHeight="1" x14ac:dyDescent="0.2">
      <c r="A1635" s="1" t="s">
        <v>1634</v>
      </c>
      <c r="B1635" s="1">
        <v>28.25</v>
      </c>
    </row>
    <row r="1636" spans="1:2" ht="12.75" customHeight="1" x14ac:dyDescent="0.2">
      <c r="A1636" s="1" t="s">
        <v>1635</v>
      </c>
      <c r="B1636" s="1">
        <v>268.05</v>
      </c>
    </row>
    <row r="1637" spans="1:2" ht="12.75" customHeight="1" x14ac:dyDescent="0.2">
      <c r="A1637" s="1" t="s">
        <v>1636</v>
      </c>
      <c r="B1637" s="1">
        <v>119</v>
      </c>
    </row>
    <row r="1638" spans="1:2" ht="12.75" customHeight="1" x14ac:dyDescent="0.2">
      <c r="A1638" s="1" t="s">
        <v>1637</v>
      </c>
      <c r="B1638" s="1">
        <v>172.25</v>
      </c>
    </row>
    <row r="1639" spans="1:2" ht="12.75" customHeight="1" x14ac:dyDescent="0.2">
      <c r="A1639" s="1" t="s">
        <v>1638</v>
      </c>
      <c r="B1639" s="1">
        <v>243.25</v>
      </c>
    </row>
    <row r="1640" spans="1:2" ht="12.75" customHeight="1" x14ac:dyDescent="0.2">
      <c r="A1640" s="1" t="s">
        <v>1639</v>
      </c>
      <c r="B1640" s="1">
        <v>119</v>
      </c>
    </row>
    <row r="1641" spans="1:2" ht="12.75" customHeight="1" x14ac:dyDescent="0.2">
      <c r="A1641" s="1" t="s">
        <v>1640</v>
      </c>
      <c r="B1641" s="1">
        <v>172.25</v>
      </c>
    </row>
    <row r="1642" spans="1:2" ht="12.75" customHeight="1" x14ac:dyDescent="0.2">
      <c r="A1642" s="1" t="s">
        <v>1641</v>
      </c>
      <c r="B1642" s="1">
        <v>243.25</v>
      </c>
    </row>
    <row r="1643" spans="1:2" ht="12.75" customHeight="1" x14ac:dyDescent="0.2">
      <c r="A1643" s="1" t="s">
        <v>1642</v>
      </c>
      <c r="B1643" s="1">
        <v>890.5</v>
      </c>
    </row>
    <row r="1644" spans="1:2" ht="12.75" customHeight="1" x14ac:dyDescent="0.2">
      <c r="A1644" s="1" t="s">
        <v>1643</v>
      </c>
      <c r="B1644" s="1">
        <v>890.5</v>
      </c>
    </row>
    <row r="1645" spans="1:2" ht="12.75" customHeight="1" x14ac:dyDescent="0.2">
      <c r="A1645" s="1" t="s">
        <v>1644</v>
      </c>
      <c r="B1645" s="1">
        <v>40</v>
      </c>
    </row>
    <row r="1646" spans="1:2" ht="12.75" customHeight="1" x14ac:dyDescent="0.2">
      <c r="A1646" s="1" t="s">
        <v>1645</v>
      </c>
      <c r="B1646" s="1">
        <v>4</v>
      </c>
    </row>
    <row r="1647" spans="1:2" ht="12.75" customHeight="1" x14ac:dyDescent="0.2">
      <c r="A1647" s="1" t="s">
        <v>1646</v>
      </c>
      <c r="B1647" s="1">
        <v>12</v>
      </c>
    </row>
    <row r="1648" spans="1:2" ht="12.75" customHeight="1" x14ac:dyDescent="0.2">
      <c r="A1648" s="1" t="s">
        <v>1647</v>
      </c>
      <c r="B1648" s="1">
        <v>90</v>
      </c>
    </row>
    <row r="1649" spans="1:2" ht="12.75" customHeight="1" x14ac:dyDescent="0.2">
      <c r="A1649" s="1" t="s">
        <v>1648</v>
      </c>
      <c r="B1649" s="1">
        <v>18</v>
      </c>
    </row>
    <row r="1650" spans="1:2" ht="12.75" customHeight="1" x14ac:dyDescent="0.2">
      <c r="A1650" s="1" t="s">
        <v>1649</v>
      </c>
      <c r="B1650" s="1">
        <v>10</v>
      </c>
    </row>
    <row r="1651" spans="1:2" ht="12.75" customHeight="1" x14ac:dyDescent="0.2">
      <c r="A1651" s="1" t="s">
        <v>1650</v>
      </c>
      <c r="B1651" s="1">
        <v>20</v>
      </c>
    </row>
    <row r="1652" spans="1:2" ht="12.75" customHeight="1" x14ac:dyDescent="0.2">
      <c r="A1652" s="1" t="s">
        <v>1651</v>
      </c>
      <c r="B1652" s="1">
        <v>60</v>
      </c>
    </row>
    <row r="1653" spans="1:2" ht="12.75" customHeight="1" x14ac:dyDescent="0.2">
      <c r="A1653" s="1" t="s">
        <v>1652</v>
      </c>
      <c r="B1653" s="1">
        <v>40</v>
      </c>
    </row>
    <row r="1654" spans="1:2" ht="12.75" customHeight="1" x14ac:dyDescent="0.2">
      <c r="A1654" s="1" t="s">
        <v>1653</v>
      </c>
      <c r="B1654" s="1">
        <v>90</v>
      </c>
    </row>
    <row r="1655" spans="1:2" ht="12.75" customHeight="1" x14ac:dyDescent="0.2">
      <c r="A1655" s="1" t="s">
        <v>1654</v>
      </c>
      <c r="B1655" s="1">
        <v>4</v>
      </c>
    </row>
    <row r="1656" spans="1:2" ht="12.75" customHeight="1" x14ac:dyDescent="0.2">
      <c r="A1656" s="1" t="s">
        <v>1655</v>
      </c>
      <c r="B1656" s="1">
        <v>12</v>
      </c>
    </row>
    <row r="1657" spans="1:2" ht="12.75" customHeight="1" x14ac:dyDescent="0.2">
      <c r="A1657" s="1" t="s">
        <v>1656</v>
      </c>
      <c r="B1657" s="1">
        <v>18</v>
      </c>
    </row>
    <row r="1658" spans="1:2" ht="12.75" customHeight="1" x14ac:dyDescent="0.2">
      <c r="A1658" s="1" t="s">
        <v>1657</v>
      </c>
      <c r="B1658" s="1">
        <v>10</v>
      </c>
    </row>
    <row r="1659" spans="1:2" ht="12.75" customHeight="1" x14ac:dyDescent="0.2">
      <c r="A1659" s="1" t="s">
        <v>1658</v>
      </c>
      <c r="B1659" s="1">
        <v>20</v>
      </c>
    </row>
    <row r="1660" spans="1:2" ht="12.75" customHeight="1" x14ac:dyDescent="0.2">
      <c r="A1660" s="1" t="s">
        <v>1659</v>
      </c>
      <c r="B1660" s="1">
        <v>60</v>
      </c>
    </row>
    <row r="1661" spans="1:2" ht="12.75" customHeight="1" x14ac:dyDescent="0.2">
      <c r="A1661" s="1" t="s">
        <v>1660</v>
      </c>
      <c r="B1661" s="1">
        <v>40</v>
      </c>
    </row>
    <row r="1662" spans="1:2" ht="12.75" customHeight="1" x14ac:dyDescent="0.2">
      <c r="A1662" s="1" t="s">
        <v>1661</v>
      </c>
      <c r="B1662" s="1">
        <v>7</v>
      </c>
    </row>
    <row r="1663" spans="1:2" ht="12.75" customHeight="1" x14ac:dyDescent="0.2">
      <c r="A1663" s="1" t="s">
        <v>1662</v>
      </c>
      <c r="B1663" s="1">
        <v>27</v>
      </c>
    </row>
    <row r="1664" spans="1:2" ht="12.75" customHeight="1" x14ac:dyDescent="0.2">
      <c r="A1664" s="1" t="s">
        <v>1663</v>
      </c>
      <c r="B1664" s="1">
        <v>0</v>
      </c>
    </row>
    <row r="1665" spans="1:2" ht="12.75" customHeight="1" x14ac:dyDescent="0.2">
      <c r="A1665" s="1" t="s">
        <v>1664</v>
      </c>
      <c r="B1665" s="1">
        <v>27</v>
      </c>
    </row>
    <row r="1666" spans="1:2" ht="12.75" customHeight="1" x14ac:dyDescent="0.2">
      <c r="A1666" s="1" t="s">
        <v>1665</v>
      </c>
      <c r="B1666" s="1">
        <v>0</v>
      </c>
    </row>
    <row r="1667" spans="1:2" ht="12.75" customHeight="1" x14ac:dyDescent="0.2">
      <c r="A1667" s="1" t="s">
        <v>1666</v>
      </c>
      <c r="B1667" s="1">
        <v>6</v>
      </c>
    </row>
    <row r="1668" spans="1:2" ht="12.75" customHeight="1" x14ac:dyDescent="0.2">
      <c r="A1668" s="1" t="s">
        <v>1667</v>
      </c>
      <c r="B1668" s="1">
        <v>7.5</v>
      </c>
    </row>
    <row r="1669" spans="1:2" ht="12.75" customHeight="1" x14ac:dyDescent="0.2">
      <c r="A1669" s="1" t="s">
        <v>1668</v>
      </c>
      <c r="B1669" s="1">
        <v>1.5</v>
      </c>
    </row>
    <row r="1670" spans="1:2" ht="12.75" customHeight="1" x14ac:dyDescent="0.2">
      <c r="A1670" s="1" t="s">
        <v>1669</v>
      </c>
      <c r="B1670" s="1">
        <v>1.5</v>
      </c>
    </row>
    <row r="1671" spans="1:2" ht="12.75" customHeight="1" x14ac:dyDescent="0.2">
      <c r="A1671" s="1" t="s">
        <v>1670</v>
      </c>
      <c r="B1671" s="1">
        <v>7.5</v>
      </c>
    </row>
    <row r="1672" spans="1:2" ht="12.75" customHeight="1" x14ac:dyDescent="0.2">
      <c r="A1672" s="1" t="s">
        <v>1671</v>
      </c>
      <c r="B1672" s="1">
        <v>1.5</v>
      </c>
    </row>
    <row r="1673" spans="1:2" ht="12.75" customHeight="1" x14ac:dyDescent="0.2">
      <c r="A1673" s="1" t="s">
        <v>1672</v>
      </c>
      <c r="B1673" s="1">
        <v>1.5</v>
      </c>
    </row>
    <row r="1674" spans="1:2" ht="12.75" customHeight="1" x14ac:dyDescent="0.2">
      <c r="A1674" s="1" t="s">
        <v>1673</v>
      </c>
      <c r="B1674" s="1">
        <v>33</v>
      </c>
    </row>
    <row r="1675" spans="1:2" ht="12.75" customHeight="1" x14ac:dyDescent="0.2">
      <c r="A1675" s="1" t="s">
        <v>1674</v>
      </c>
      <c r="B1675" s="1">
        <v>137.25</v>
      </c>
    </row>
    <row r="1676" spans="1:2" ht="12.75" customHeight="1" x14ac:dyDescent="0.2">
      <c r="A1676" s="1" t="s">
        <v>1675</v>
      </c>
      <c r="B1676" s="1">
        <v>21.88</v>
      </c>
    </row>
    <row r="1677" spans="1:2" ht="12.75" customHeight="1" x14ac:dyDescent="0.2">
      <c r="A1677" s="1" t="s">
        <v>1676</v>
      </c>
      <c r="B1677" s="1">
        <v>61.88</v>
      </c>
    </row>
    <row r="1678" spans="1:2" ht="12.75" customHeight="1" x14ac:dyDescent="0.2">
      <c r="A1678" s="1" t="s">
        <v>1677</v>
      </c>
      <c r="B1678" s="1">
        <v>4</v>
      </c>
    </row>
    <row r="1679" spans="1:2" ht="12.75" customHeight="1" x14ac:dyDescent="0.2">
      <c r="A1679" s="1" t="s">
        <v>1678</v>
      </c>
      <c r="B1679" s="1">
        <v>28</v>
      </c>
    </row>
    <row r="1680" spans="1:2" ht="12.75" customHeight="1" x14ac:dyDescent="0.2">
      <c r="A1680" s="1" t="s">
        <v>1679</v>
      </c>
      <c r="B1680" s="1">
        <v>28</v>
      </c>
    </row>
    <row r="1681" spans="1:2" ht="12.75" customHeight="1" x14ac:dyDescent="0.2">
      <c r="A1681" s="1" t="s">
        <v>1680</v>
      </c>
      <c r="B1681" s="1">
        <v>8</v>
      </c>
    </row>
    <row r="1682" spans="1:2" ht="12.75" customHeight="1" x14ac:dyDescent="0.2">
      <c r="A1682" s="1" t="s">
        <v>1681</v>
      </c>
      <c r="B1682" s="1">
        <v>110.9</v>
      </c>
    </row>
    <row r="1683" spans="1:2" ht="12.75" customHeight="1" x14ac:dyDescent="0.2">
      <c r="A1683" s="1" t="s">
        <v>1682</v>
      </c>
      <c r="B1683" s="1">
        <v>1107.4000000000001</v>
      </c>
    </row>
    <row r="1684" spans="1:2" ht="12.75" customHeight="1" x14ac:dyDescent="0.2">
      <c r="A1684" s="1" t="s">
        <v>1683</v>
      </c>
      <c r="B1684" s="1">
        <v>245.8</v>
      </c>
    </row>
    <row r="1685" spans="1:2" ht="12.75" customHeight="1" x14ac:dyDescent="0.2">
      <c r="A1685" s="1" t="s">
        <v>1684</v>
      </c>
      <c r="B1685" s="1">
        <v>92.18</v>
      </c>
    </row>
    <row r="1686" spans="1:2" ht="12.75" customHeight="1" x14ac:dyDescent="0.2">
      <c r="A1686" s="1" t="s">
        <v>1685</v>
      </c>
      <c r="B1686" s="1">
        <v>79</v>
      </c>
    </row>
    <row r="1687" spans="1:2" ht="12.75" customHeight="1" x14ac:dyDescent="0.2">
      <c r="A1687" s="1" t="s">
        <v>1686</v>
      </c>
      <c r="B1687" s="1">
        <v>33</v>
      </c>
    </row>
    <row r="1688" spans="1:2" ht="12.75" customHeight="1" x14ac:dyDescent="0.2">
      <c r="A1688" s="1" t="s">
        <v>1687</v>
      </c>
      <c r="B1688" s="1">
        <v>6</v>
      </c>
    </row>
    <row r="1689" spans="1:2" ht="12.75" customHeight="1" x14ac:dyDescent="0.2">
      <c r="A1689" s="1" t="s">
        <v>1688</v>
      </c>
      <c r="B1689" s="1">
        <v>33</v>
      </c>
    </row>
    <row r="1690" spans="1:2" ht="12.75" customHeight="1" x14ac:dyDescent="0.2">
      <c r="A1690" s="1" t="s">
        <v>1689</v>
      </c>
      <c r="B1690" s="1">
        <v>137.25</v>
      </c>
    </row>
    <row r="1691" spans="1:2" ht="12.75" customHeight="1" x14ac:dyDescent="0.2">
      <c r="A1691" s="1" t="s">
        <v>1690</v>
      </c>
      <c r="B1691" s="1">
        <v>21.88</v>
      </c>
    </row>
    <row r="1692" spans="1:2" ht="12.75" customHeight="1" x14ac:dyDescent="0.2">
      <c r="A1692" s="1" t="s">
        <v>1691</v>
      </c>
      <c r="B1692" s="1">
        <v>61.88</v>
      </c>
    </row>
    <row r="1693" spans="1:2" ht="12.75" customHeight="1" x14ac:dyDescent="0.2">
      <c r="A1693" s="1" t="s">
        <v>1692</v>
      </c>
      <c r="B1693" s="1">
        <v>4</v>
      </c>
    </row>
    <row r="1694" spans="1:2" ht="12.75" customHeight="1" x14ac:dyDescent="0.2">
      <c r="A1694" s="1" t="s">
        <v>1693</v>
      </c>
      <c r="B1694" s="1">
        <v>28</v>
      </c>
    </row>
    <row r="1695" spans="1:2" ht="12.75" customHeight="1" x14ac:dyDescent="0.2">
      <c r="A1695" s="1" t="s">
        <v>1694</v>
      </c>
      <c r="B1695" s="1">
        <v>28</v>
      </c>
    </row>
    <row r="1696" spans="1:2" ht="12.75" customHeight="1" x14ac:dyDescent="0.2">
      <c r="A1696" s="1" t="s">
        <v>1695</v>
      </c>
      <c r="B1696" s="1">
        <v>8</v>
      </c>
    </row>
    <row r="1697" spans="1:2" ht="12.75" customHeight="1" x14ac:dyDescent="0.2">
      <c r="A1697" s="1" t="s">
        <v>1696</v>
      </c>
      <c r="B1697" s="1">
        <v>110.9</v>
      </c>
    </row>
    <row r="1698" spans="1:2" ht="12.75" customHeight="1" x14ac:dyDescent="0.2">
      <c r="A1698" s="1" t="s">
        <v>1697</v>
      </c>
      <c r="B1698" s="1">
        <v>1107.4000000000001</v>
      </c>
    </row>
    <row r="1699" spans="1:2" ht="12.75" customHeight="1" x14ac:dyDescent="0.2">
      <c r="A1699" s="1" t="s">
        <v>1698</v>
      </c>
      <c r="B1699" s="1">
        <v>245.8</v>
      </c>
    </row>
    <row r="1700" spans="1:2" ht="12.75" customHeight="1" x14ac:dyDescent="0.2">
      <c r="A1700" s="1" t="s">
        <v>1699</v>
      </c>
      <c r="B1700" s="1">
        <v>92.18</v>
      </c>
    </row>
    <row r="1701" spans="1:2" ht="12.75" customHeight="1" x14ac:dyDescent="0.2">
      <c r="A1701" s="1" t="s">
        <v>1700</v>
      </c>
      <c r="B1701" s="1">
        <v>79</v>
      </c>
    </row>
    <row r="1702" spans="1:2" ht="12.75" customHeight="1" x14ac:dyDescent="0.2">
      <c r="A1702" s="1" t="s">
        <v>1701</v>
      </c>
      <c r="B1702" s="1">
        <v>33</v>
      </c>
    </row>
    <row r="1703" spans="1:2" ht="12.75" customHeight="1" x14ac:dyDescent="0.2">
      <c r="A1703" s="1" t="s">
        <v>1702</v>
      </c>
      <c r="B1703" s="1">
        <v>6</v>
      </c>
    </row>
    <row r="1704" spans="1:2" ht="12.75" customHeight="1" x14ac:dyDescent="0.2">
      <c r="A1704" s="1" t="s">
        <v>1703</v>
      </c>
      <c r="B1704" s="1">
        <v>32.25</v>
      </c>
    </row>
    <row r="1705" spans="1:2" ht="12.75" customHeight="1" x14ac:dyDescent="0.2">
      <c r="A1705" s="1" t="s">
        <v>1704</v>
      </c>
      <c r="B1705" s="1">
        <v>32.25</v>
      </c>
    </row>
    <row r="1706" spans="1:2" ht="12.75" customHeight="1" x14ac:dyDescent="0.2">
      <c r="A1706" s="1" t="s">
        <v>1705</v>
      </c>
      <c r="B1706" s="1">
        <v>32.25</v>
      </c>
    </row>
    <row r="1707" spans="1:2" ht="12.75" customHeight="1" x14ac:dyDescent="0.2">
      <c r="A1707" s="1" t="s">
        <v>1706</v>
      </c>
      <c r="B1707" s="1">
        <v>16.13</v>
      </c>
    </row>
    <row r="1708" spans="1:2" ht="12.75" customHeight="1" x14ac:dyDescent="0.2">
      <c r="A1708" s="1" t="s">
        <v>1707</v>
      </c>
      <c r="B1708" s="1">
        <v>48.38</v>
      </c>
    </row>
    <row r="1709" spans="1:2" ht="12.75" customHeight="1" x14ac:dyDescent="0.2">
      <c r="A1709" s="1" t="s">
        <v>1708</v>
      </c>
      <c r="B1709" s="1">
        <v>32.25</v>
      </c>
    </row>
    <row r="1710" spans="1:2" ht="12.75" customHeight="1" x14ac:dyDescent="0.2">
      <c r="A1710" s="1" t="s">
        <v>1709</v>
      </c>
      <c r="B1710" s="1">
        <v>32.25</v>
      </c>
    </row>
    <row r="1711" spans="1:2" ht="12.75" customHeight="1" x14ac:dyDescent="0.2">
      <c r="A1711" s="1" t="s">
        <v>1710</v>
      </c>
      <c r="B1711" s="1">
        <v>32.25</v>
      </c>
    </row>
    <row r="1712" spans="1:2" ht="12.75" customHeight="1" x14ac:dyDescent="0.2">
      <c r="A1712" s="1" t="s">
        <v>1711</v>
      </c>
      <c r="B1712" s="1">
        <v>16.13</v>
      </c>
    </row>
    <row r="1713" spans="1:2" ht="12.75" customHeight="1" x14ac:dyDescent="0.2">
      <c r="A1713" s="1" t="s">
        <v>1712</v>
      </c>
      <c r="B1713" s="1">
        <v>48.38</v>
      </c>
    </row>
    <row r="1714" spans="1:2" ht="12.75" customHeight="1" x14ac:dyDescent="0.2">
      <c r="A1714" s="1" t="s">
        <v>1713</v>
      </c>
      <c r="B1714" s="1">
        <v>14</v>
      </c>
    </row>
    <row r="1715" spans="1:2" ht="12.75" customHeight="1" x14ac:dyDescent="0.2">
      <c r="A1715" s="1" t="s">
        <v>1714</v>
      </c>
      <c r="B1715" s="1">
        <v>56</v>
      </c>
    </row>
    <row r="1716" spans="1:2" ht="12.75" customHeight="1" x14ac:dyDescent="0.2">
      <c r="A1716" s="1" t="s">
        <v>1715</v>
      </c>
      <c r="B1716" s="1">
        <v>56</v>
      </c>
    </row>
    <row r="1717" spans="1:2" ht="12.75" customHeight="1" x14ac:dyDescent="0.2">
      <c r="A1717" s="1" t="s">
        <v>1716</v>
      </c>
      <c r="B1717" s="1">
        <v>4</v>
      </c>
    </row>
    <row r="1718" spans="1:2" ht="12.75" customHeight="1" x14ac:dyDescent="0.2">
      <c r="A1718" s="1" t="s">
        <v>1717</v>
      </c>
      <c r="B1718" s="1">
        <v>56</v>
      </c>
    </row>
    <row r="1719" spans="1:2" ht="12.75" customHeight="1" x14ac:dyDescent="0.2">
      <c r="A1719" s="1" t="s">
        <v>1718</v>
      </c>
      <c r="B1719" s="1">
        <v>28</v>
      </c>
    </row>
    <row r="1720" spans="1:2" ht="12.75" customHeight="1" x14ac:dyDescent="0.2">
      <c r="A1720" s="1" t="s">
        <v>1719</v>
      </c>
      <c r="B1720" s="1">
        <v>84</v>
      </c>
    </row>
    <row r="1721" spans="1:2" ht="12.75" customHeight="1" x14ac:dyDescent="0.2">
      <c r="A1721" s="1" t="s">
        <v>1720</v>
      </c>
      <c r="B1721" s="1">
        <v>56</v>
      </c>
    </row>
    <row r="1722" spans="1:2" ht="12.75" customHeight="1" x14ac:dyDescent="0.2">
      <c r="A1722" s="1" t="s">
        <v>1721</v>
      </c>
      <c r="B1722" s="1">
        <v>56</v>
      </c>
    </row>
    <row r="1723" spans="1:2" ht="12.75" customHeight="1" x14ac:dyDescent="0.2">
      <c r="A1723" s="1" t="s">
        <v>1722</v>
      </c>
      <c r="B1723" s="1">
        <v>4</v>
      </c>
    </row>
    <row r="1724" spans="1:2" ht="12.75" customHeight="1" x14ac:dyDescent="0.2">
      <c r="A1724" s="1" t="s">
        <v>1723</v>
      </c>
      <c r="B1724" s="1">
        <v>56</v>
      </c>
    </row>
    <row r="1725" spans="1:2" ht="12.75" customHeight="1" x14ac:dyDescent="0.2">
      <c r="A1725" s="1" t="s">
        <v>1724</v>
      </c>
      <c r="B1725" s="1">
        <v>28</v>
      </c>
    </row>
    <row r="1726" spans="1:2" ht="12.75" customHeight="1" x14ac:dyDescent="0.2">
      <c r="A1726" s="1" t="s">
        <v>1725</v>
      </c>
      <c r="B1726" s="1">
        <v>84</v>
      </c>
    </row>
    <row r="1727" spans="1:2" ht="12.75" customHeight="1" x14ac:dyDescent="0.2">
      <c r="A1727" s="1" t="s">
        <v>1726</v>
      </c>
      <c r="B1727" s="1">
        <v>4</v>
      </c>
    </row>
    <row r="1728" spans="1:2" ht="12.75" customHeight="1" x14ac:dyDescent="0.2">
      <c r="A1728" s="1" t="s">
        <v>1727</v>
      </c>
      <c r="B1728" s="1">
        <v>8</v>
      </c>
    </row>
    <row r="1729" spans="1:2" ht="12.75" customHeight="1" x14ac:dyDescent="0.2">
      <c r="A1729" s="1" t="s">
        <v>1728</v>
      </c>
      <c r="B1729" s="1">
        <v>20</v>
      </c>
    </row>
    <row r="1730" spans="1:2" ht="12.75" customHeight="1" x14ac:dyDescent="0.2">
      <c r="A1730" s="1" t="s">
        <v>1729</v>
      </c>
      <c r="B1730" s="1">
        <v>0</v>
      </c>
    </row>
    <row r="1731" spans="1:2" ht="12.75" customHeight="1" x14ac:dyDescent="0.2">
      <c r="A1731" s="1" t="s">
        <v>1730</v>
      </c>
      <c r="B1731" s="1">
        <v>34.5</v>
      </c>
    </row>
    <row r="1732" spans="1:2" ht="12.75" customHeight="1" x14ac:dyDescent="0.2">
      <c r="A1732" s="1" t="s">
        <v>1731</v>
      </c>
      <c r="B1732" s="1">
        <v>8</v>
      </c>
    </row>
    <row r="1733" spans="1:2" ht="12.75" customHeight="1" x14ac:dyDescent="0.2">
      <c r="A1733" s="1" t="s">
        <v>1732</v>
      </c>
      <c r="B1733" s="1">
        <v>20</v>
      </c>
    </row>
    <row r="1734" spans="1:2" ht="12.75" customHeight="1" x14ac:dyDescent="0.2">
      <c r="A1734" s="1" t="s">
        <v>1733</v>
      </c>
      <c r="B1734" s="1">
        <v>0</v>
      </c>
    </row>
    <row r="1735" spans="1:2" ht="12.75" customHeight="1" x14ac:dyDescent="0.2">
      <c r="A1735" s="1" t="s">
        <v>1734</v>
      </c>
      <c r="B1735" s="1">
        <v>34.5</v>
      </c>
    </row>
    <row r="1736" spans="1:2" ht="12.75" customHeight="1" x14ac:dyDescent="0.2">
      <c r="A1736" s="1" t="s">
        <v>1735</v>
      </c>
      <c r="B1736" s="1">
        <v>896.5</v>
      </c>
    </row>
    <row r="1737" spans="1:2" ht="12.75" customHeight="1" x14ac:dyDescent="0.2">
      <c r="A1737" s="1" t="s">
        <v>1736</v>
      </c>
      <c r="B1737" s="1">
        <v>0</v>
      </c>
    </row>
    <row r="1738" spans="1:2" ht="12.75" customHeight="1" x14ac:dyDescent="0.2">
      <c r="A1738" s="1" t="s">
        <v>1737</v>
      </c>
      <c r="B1738" s="1">
        <v>0</v>
      </c>
    </row>
    <row r="1739" spans="1:2" ht="12.75" customHeight="1" x14ac:dyDescent="0.2">
      <c r="A1739" s="1" t="s">
        <v>1738</v>
      </c>
      <c r="B1739" s="1">
        <v>9.7100000000000009</v>
      </c>
    </row>
    <row r="1740" spans="1:2" ht="12.75" customHeight="1" x14ac:dyDescent="0.2">
      <c r="A1740" s="1" t="s">
        <v>1739</v>
      </c>
      <c r="B1740" s="1">
        <v>87.43</v>
      </c>
    </row>
    <row r="1741" spans="1:2" ht="12.75" customHeight="1" x14ac:dyDescent="0.2">
      <c r="A1741" s="1" t="s">
        <v>1740</v>
      </c>
      <c r="B1741" s="1">
        <v>68</v>
      </c>
    </row>
    <row r="1742" spans="1:2" ht="12.75" customHeight="1" x14ac:dyDescent="0.2">
      <c r="A1742" s="1" t="s">
        <v>1741</v>
      </c>
      <c r="B1742" s="1">
        <v>612</v>
      </c>
    </row>
    <row r="1743" spans="1:2" ht="12.75" customHeight="1" x14ac:dyDescent="0.2">
      <c r="A1743" s="1" t="s">
        <v>1742</v>
      </c>
      <c r="B1743" s="1">
        <v>17</v>
      </c>
    </row>
    <row r="1744" spans="1:2" ht="12.75" customHeight="1" x14ac:dyDescent="0.2">
      <c r="A1744" s="1" t="s">
        <v>1743</v>
      </c>
      <c r="B1744" s="1">
        <v>153</v>
      </c>
    </row>
    <row r="1745" spans="1:2" ht="12.75" customHeight="1" x14ac:dyDescent="0.2">
      <c r="A1745" s="1" t="s">
        <v>1744</v>
      </c>
      <c r="B1745" s="1">
        <v>9.7100000000000009</v>
      </c>
    </row>
    <row r="1746" spans="1:2" ht="12.75" customHeight="1" x14ac:dyDescent="0.2">
      <c r="A1746" s="1" t="s">
        <v>1745</v>
      </c>
      <c r="B1746" s="1">
        <v>87.43</v>
      </c>
    </row>
    <row r="1747" spans="1:2" ht="12.75" customHeight="1" x14ac:dyDescent="0.2">
      <c r="A1747" s="1" t="s">
        <v>1746</v>
      </c>
      <c r="B1747" s="1">
        <v>68</v>
      </c>
    </row>
    <row r="1748" spans="1:2" ht="12.75" customHeight="1" x14ac:dyDescent="0.2">
      <c r="A1748" s="1" t="s">
        <v>1747</v>
      </c>
      <c r="B1748" s="1">
        <v>612</v>
      </c>
    </row>
    <row r="1749" spans="1:2" ht="12.75" customHeight="1" x14ac:dyDescent="0.2">
      <c r="A1749" s="1" t="s">
        <v>1748</v>
      </c>
      <c r="B1749" s="1">
        <v>17</v>
      </c>
    </row>
    <row r="1750" spans="1:2" ht="12.75" customHeight="1" x14ac:dyDescent="0.2">
      <c r="A1750" s="1" t="s">
        <v>1749</v>
      </c>
      <c r="B1750" s="1">
        <v>153</v>
      </c>
    </row>
    <row r="1751" spans="1:2" ht="12.75" customHeight="1" x14ac:dyDescent="0.2">
      <c r="A1751" s="1" t="s">
        <v>1750</v>
      </c>
      <c r="B1751" s="1">
        <v>0</v>
      </c>
    </row>
    <row r="1752" spans="1:2" ht="12.75" customHeight="1" x14ac:dyDescent="0.2">
      <c r="A1752" s="1" t="s">
        <v>1751</v>
      </c>
      <c r="B1752" s="1">
        <v>489.6</v>
      </c>
    </row>
    <row r="1753" spans="1:2" ht="12.75" customHeight="1" x14ac:dyDescent="0.2">
      <c r="A1753" s="1" t="s">
        <v>1752</v>
      </c>
      <c r="B1753" s="1">
        <v>734.4</v>
      </c>
    </row>
    <row r="1754" spans="1:2" ht="12.75" customHeight="1" x14ac:dyDescent="0.2">
      <c r="A1754" s="1" t="s">
        <v>1753</v>
      </c>
      <c r="B1754" s="1">
        <v>734.4</v>
      </c>
    </row>
    <row r="1755" spans="1:2" ht="12.75" customHeight="1" x14ac:dyDescent="0.2">
      <c r="A1755" s="1" t="s">
        <v>1754</v>
      </c>
      <c r="B1755" s="1">
        <v>1224</v>
      </c>
    </row>
    <row r="1756" spans="1:2" ht="12.75" customHeight="1" x14ac:dyDescent="0.2">
      <c r="A1756" s="1" t="s">
        <v>1755</v>
      </c>
      <c r="B1756" s="1">
        <v>1713.6</v>
      </c>
    </row>
    <row r="1757" spans="1:2" ht="12.75" customHeight="1" x14ac:dyDescent="0.2">
      <c r="A1757" s="1" t="s">
        <v>1756</v>
      </c>
      <c r="B1757" s="1">
        <v>2448</v>
      </c>
    </row>
    <row r="1758" spans="1:2" ht="12.75" customHeight="1" x14ac:dyDescent="0.2">
      <c r="A1758" s="1" t="s">
        <v>1757</v>
      </c>
      <c r="B1758" s="1">
        <v>489.6</v>
      </c>
    </row>
    <row r="1759" spans="1:2" ht="12.75" customHeight="1" x14ac:dyDescent="0.2">
      <c r="A1759" s="1" t="s">
        <v>1758</v>
      </c>
      <c r="B1759" s="1">
        <v>734.4</v>
      </c>
    </row>
    <row r="1760" spans="1:2" ht="12.75" customHeight="1" x14ac:dyDescent="0.2">
      <c r="A1760" s="1" t="s">
        <v>1759</v>
      </c>
      <c r="B1760" s="1">
        <v>734.4</v>
      </c>
    </row>
    <row r="1761" spans="1:2" ht="12.75" customHeight="1" x14ac:dyDescent="0.2">
      <c r="A1761" s="1" t="s">
        <v>1760</v>
      </c>
      <c r="B1761" s="1">
        <v>734.4</v>
      </c>
    </row>
    <row r="1762" spans="1:2" ht="12.75" customHeight="1" x14ac:dyDescent="0.2">
      <c r="A1762" s="1" t="s">
        <v>1761</v>
      </c>
      <c r="B1762" s="1">
        <v>734.4</v>
      </c>
    </row>
    <row r="1763" spans="1:2" ht="12.75" customHeight="1" x14ac:dyDescent="0.2">
      <c r="A1763" s="1" t="s">
        <v>1762</v>
      </c>
      <c r="B1763" s="1">
        <v>1224</v>
      </c>
    </row>
    <row r="1764" spans="1:2" ht="12.75" customHeight="1" x14ac:dyDescent="0.2">
      <c r="A1764" s="1" t="s">
        <v>1763</v>
      </c>
      <c r="B1764" s="1">
        <v>734.4</v>
      </c>
    </row>
    <row r="1765" spans="1:2" ht="12.75" customHeight="1" x14ac:dyDescent="0.2">
      <c r="A1765" s="1" t="s">
        <v>1764</v>
      </c>
      <c r="B1765" s="1">
        <v>734.4</v>
      </c>
    </row>
    <row r="1766" spans="1:2" ht="12.75" customHeight="1" x14ac:dyDescent="0.2">
      <c r="A1766" s="1" t="s">
        <v>1765</v>
      </c>
      <c r="B1766" s="1">
        <v>29</v>
      </c>
    </row>
    <row r="1767" spans="1:2" ht="12.75" customHeight="1" x14ac:dyDescent="0.2">
      <c r="A1767" s="1" t="s">
        <v>1766</v>
      </c>
      <c r="B1767" s="1">
        <v>133.25</v>
      </c>
    </row>
    <row r="1768" spans="1:2" ht="12.75" customHeight="1" x14ac:dyDescent="0.2">
      <c r="A1768" s="1" t="s">
        <v>1767</v>
      </c>
      <c r="B1768" s="1">
        <v>17.88</v>
      </c>
    </row>
    <row r="1769" spans="1:2" ht="12.75" customHeight="1" x14ac:dyDescent="0.2">
      <c r="A1769" s="1" t="s">
        <v>1768</v>
      </c>
      <c r="B1769" s="1">
        <v>57.88</v>
      </c>
    </row>
    <row r="1770" spans="1:2" ht="12.75" customHeight="1" x14ac:dyDescent="0.2">
      <c r="A1770" s="1" t="s">
        <v>1769</v>
      </c>
      <c r="B1770" s="1">
        <v>4</v>
      </c>
    </row>
    <row r="1771" spans="1:2" ht="12.75" customHeight="1" x14ac:dyDescent="0.2">
      <c r="A1771" s="1" t="s">
        <v>1770</v>
      </c>
      <c r="B1771" s="1">
        <v>24</v>
      </c>
    </row>
    <row r="1772" spans="1:2" ht="12.75" customHeight="1" x14ac:dyDescent="0.2">
      <c r="A1772" s="1" t="s">
        <v>1771</v>
      </c>
      <c r="B1772" s="1">
        <v>24</v>
      </c>
    </row>
    <row r="1773" spans="1:2" ht="12.75" customHeight="1" x14ac:dyDescent="0.2">
      <c r="A1773" s="1" t="s">
        <v>1772</v>
      </c>
      <c r="B1773" s="1">
        <v>4</v>
      </c>
    </row>
    <row r="1774" spans="1:2" ht="12.75" customHeight="1" x14ac:dyDescent="0.2">
      <c r="A1774" s="1" t="s">
        <v>1773</v>
      </c>
      <c r="B1774" s="1">
        <v>110.9</v>
      </c>
    </row>
    <row r="1775" spans="1:2" ht="12.75" customHeight="1" x14ac:dyDescent="0.2">
      <c r="A1775" s="1" t="s">
        <v>1774</v>
      </c>
      <c r="B1775" s="1">
        <v>4</v>
      </c>
    </row>
    <row r="1776" spans="1:2" ht="12.75" customHeight="1" x14ac:dyDescent="0.2">
      <c r="A1776" s="1" t="s">
        <v>1775</v>
      </c>
      <c r="B1776" s="1">
        <v>36</v>
      </c>
    </row>
    <row r="1777" spans="1:2" ht="12.75" customHeight="1" x14ac:dyDescent="0.2">
      <c r="A1777" s="1" t="s">
        <v>1776</v>
      </c>
      <c r="B1777" s="1">
        <v>9</v>
      </c>
    </row>
    <row r="1778" spans="1:2" ht="12.75" customHeight="1" x14ac:dyDescent="0.2">
      <c r="A1778" s="1" t="s">
        <v>1777</v>
      </c>
      <c r="B1778" s="1">
        <v>27</v>
      </c>
    </row>
    <row r="1779" spans="1:2" ht="12.75" customHeight="1" x14ac:dyDescent="0.2">
      <c r="A1779" s="1" t="s">
        <v>1778</v>
      </c>
      <c r="B1779" s="1">
        <v>18</v>
      </c>
    </row>
    <row r="1780" spans="1:2" ht="12.75" customHeight="1" x14ac:dyDescent="0.2">
      <c r="A1780" s="1" t="s">
        <v>1779</v>
      </c>
      <c r="B1780" s="1">
        <v>18</v>
      </c>
    </row>
    <row r="1781" spans="1:2" ht="12.75" customHeight="1" x14ac:dyDescent="0.2">
      <c r="A1781" s="1" t="s">
        <v>1780</v>
      </c>
      <c r="B1781" s="1">
        <v>2</v>
      </c>
    </row>
    <row r="1782" spans="1:2" ht="12.75" customHeight="1" x14ac:dyDescent="0.2">
      <c r="A1782" s="1" t="s">
        <v>1781</v>
      </c>
      <c r="B1782" s="1">
        <v>8</v>
      </c>
    </row>
    <row r="1783" spans="1:2" ht="12.75" customHeight="1" x14ac:dyDescent="0.2">
      <c r="A1783" s="1" t="s">
        <v>1782</v>
      </c>
      <c r="B1783" s="1">
        <v>4</v>
      </c>
    </row>
    <row r="1784" spans="1:2" ht="12.75" customHeight="1" x14ac:dyDescent="0.2">
      <c r="A1784" s="1" t="s">
        <v>1783</v>
      </c>
      <c r="B1784" s="1">
        <v>12</v>
      </c>
    </row>
    <row r="1785" spans="1:2" ht="12.75" customHeight="1" x14ac:dyDescent="0.2">
      <c r="A1785" s="1" t="s">
        <v>1784</v>
      </c>
      <c r="B1785" s="1">
        <v>8</v>
      </c>
    </row>
    <row r="1786" spans="1:2" ht="12.75" customHeight="1" x14ac:dyDescent="0.2">
      <c r="A1786" s="1" t="s">
        <v>1785</v>
      </c>
      <c r="B1786" s="1">
        <v>1107.4000000000001</v>
      </c>
    </row>
    <row r="1787" spans="1:2" ht="12.75" customHeight="1" x14ac:dyDescent="0.2">
      <c r="A1787" s="1" t="s">
        <v>1786</v>
      </c>
      <c r="B1787" s="1">
        <v>245.8</v>
      </c>
    </row>
    <row r="1788" spans="1:2" ht="12.75" customHeight="1" x14ac:dyDescent="0.2">
      <c r="A1788" s="1" t="s">
        <v>1787</v>
      </c>
      <c r="B1788" s="1">
        <v>92.18</v>
      </c>
    </row>
    <row r="1789" spans="1:2" ht="12.75" customHeight="1" x14ac:dyDescent="0.2">
      <c r="A1789" s="1" t="s">
        <v>1788</v>
      </c>
      <c r="B1789" s="1">
        <v>79</v>
      </c>
    </row>
    <row r="1790" spans="1:2" ht="12.75" customHeight="1" x14ac:dyDescent="0.2">
      <c r="A1790" s="1" t="s">
        <v>1789</v>
      </c>
      <c r="B1790" s="1">
        <v>5</v>
      </c>
    </row>
    <row r="1791" spans="1:2" ht="12.75" customHeight="1" x14ac:dyDescent="0.2">
      <c r="A1791" s="1" t="s">
        <v>1790</v>
      </c>
      <c r="B1791" s="1">
        <v>29</v>
      </c>
    </row>
    <row r="1792" spans="1:2" ht="12.75" customHeight="1" x14ac:dyDescent="0.2">
      <c r="A1792" s="1" t="s">
        <v>1791</v>
      </c>
      <c r="B1792" s="1">
        <v>6</v>
      </c>
    </row>
    <row r="1793" spans="1:2" ht="12.75" customHeight="1" x14ac:dyDescent="0.2">
      <c r="A1793" s="1" t="s">
        <v>1792</v>
      </c>
      <c r="B1793" s="1">
        <v>29</v>
      </c>
    </row>
    <row r="1794" spans="1:2" ht="12.75" customHeight="1" x14ac:dyDescent="0.2">
      <c r="A1794" s="1" t="s">
        <v>1793</v>
      </c>
      <c r="B1794" s="1">
        <v>133.25</v>
      </c>
    </row>
    <row r="1795" spans="1:2" ht="12.75" customHeight="1" x14ac:dyDescent="0.2">
      <c r="A1795" s="1" t="s">
        <v>1794</v>
      </c>
      <c r="B1795" s="1">
        <v>17.88</v>
      </c>
    </row>
    <row r="1796" spans="1:2" ht="12.75" customHeight="1" x14ac:dyDescent="0.2">
      <c r="A1796" s="1" t="s">
        <v>1795</v>
      </c>
      <c r="B1796" s="1">
        <v>57.88</v>
      </c>
    </row>
    <row r="1797" spans="1:2" ht="12.75" customHeight="1" x14ac:dyDescent="0.2">
      <c r="A1797" s="1" t="s">
        <v>1796</v>
      </c>
      <c r="B1797" s="1">
        <v>4</v>
      </c>
    </row>
    <row r="1798" spans="1:2" ht="12.75" customHeight="1" x14ac:dyDescent="0.2">
      <c r="A1798" s="1" t="s">
        <v>1797</v>
      </c>
      <c r="B1798" s="1">
        <v>24</v>
      </c>
    </row>
    <row r="1799" spans="1:2" ht="12.75" customHeight="1" x14ac:dyDescent="0.2">
      <c r="A1799" s="1" t="s">
        <v>1798</v>
      </c>
      <c r="B1799" s="1">
        <v>24</v>
      </c>
    </row>
    <row r="1800" spans="1:2" ht="12.75" customHeight="1" x14ac:dyDescent="0.2">
      <c r="A1800" s="1" t="s">
        <v>1799</v>
      </c>
      <c r="B1800" s="1">
        <v>4</v>
      </c>
    </row>
    <row r="1801" spans="1:2" ht="12.75" customHeight="1" x14ac:dyDescent="0.2">
      <c r="A1801" s="1" t="s">
        <v>1800</v>
      </c>
      <c r="B1801" s="1">
        <v>110.9</v>
      </c>
    </row>
    <row r="1802" spans="1:2" ht="12.75" customHeight="1" x14ac:dyDescent="0.2">
      <c r="A1802" s="1" t="s">
        <v>1801</v>
      </c>
      <c r="B1802" s="1">
        <v>4</v>
      </c>
    </row>
    <row r="1803" spans="1:2" ht="12.75" customHeight="1" x14ac:dyDescent="0.2">
      <c r="A1803" s="1" t="s">
        <v>1802</v>
      </c>
      <c r="B1803" s="1">
        <v>36</v>
      </c>
    </row>
    <row r="1804" spans="1:2" ht="12.75" customHeight="1" x14ac:dyDescent="0.2">
      <c r="A1804" s="1" t="s">
        <v>1803</v>
      </c>
      <c r="B1804" s="1">
        <v>18</v>
      </c>
    </row>
    <row r="1805" spans="1:2" ht="12.75" customHeight="1" x14ac:dyDescent="0.2">
      <c r="A1805" s="1" t="s">
        <v>1804</v>
      </c>
      <c r="B1805" s="1">
        <v>9</v>
      </c>
    </row>
    <row r="1806" spans="1:2" ht="12.75" customHeight="1" x14ac:dyDescent="0.2">
      <c r="A1806" s="1" t="s">
        <v>1805</v>
      </c>
      <c r="B1806" s="1">
        <v>27</v>
      </c>
    </row>
    <row r="1807" spans="1:2" ht="12.75" customHeight="1" x14ac:dyDescent="0.2">
      <c r="A1807" s="1" t="s">
        <v>1806</v>
      </c>
      <c r="B1807" s="1">
        <v>18</v>
      </c>
    </row>
    <row r="1808" spans="1:2" ht="12.75" customHeight="1" x14ac:dyDescent="0.2">
      <c r="A1808" s="1" t="s">
        <v>1807</v>
      </c>
      <c r="B1808" s="1">
        <v>2</v>
      </c>
    </row>
    <row r="1809" spans="1:2" ht="12.75" customHeight="1" x14ac:dyDescent="0.2">
      <c r="A1809" s="1" t="s">
        <v>1808</v>
      </c>
      <c r="B1809" s="1">
        <v>8</v>
      </c>
    </row>
    <row r="1810" spans="1:2" ht="12.75" customHeight="1" x14ac:dyDescent="0.2">
      <c r="A1810" s="1" t="s">
        <v>1809</v>
      </c>
      <c r="B1810" s="1">
        <v>4</v>
      </c>
    </row>
    <row r="1811" spans="1:2" ht="12.75" customHeight="1" x14ac:dyDescent="0.2">
      <c r="A1811" s="1" t="s">
        <v>1810</v>
      </c>
      <c r="B1811" s="1">
        <v>12</v>
      </c>
    </row>
    <row r="1812" spans="1:2" ht="12.75" customHeight="1" x14ac:dyDescent="0.2">
      <c r="A1812" s="1" t="s">
        <v>1811</v>
      </c>
      <c r="B1812" s="1">
        <v>8</v>
      </c>
    </row>
    <row r="1813" spans="1:2" ht="12.75" customHeight="1" x14ac:dyDescent="0.2">
      <c r="A1813" s="1" t="s">
        <v>1812</v>
      </c>
      <c r="B1813" s="1">
        <v>1107.4000000000001</v>
      </c>
    </row>
    <row r="1814" spans="1:2" ht="12.75" customHeight="1" x14ac:dyDescent="0.2">
      <c r="A1814" s="1" t="s">
        <v>1813</v>
      </c>
      <c r="B1814" s="1">
        <v>245.8</v>
      </c>
    </row>
    <row r="1815" spans="1:2" ht="12.75" customHeight="1" x14ac:dyDescent="0.2">
      <c r="A1815" s="1" t="s">
        <v>1814</v>
      </c>
      <c r="B1815" s="1">
        <v>92.18</v>
      </c>
    </row>
    <row r="1816" spans="1:2" ht="12.75" customHeight="1" x14ac:dyDescent="0.2">
      <c r="A1816" s="1" t="s">
        <v>1815</v>
      </c>
      <c r="B1816" s="1">
        <v>25.5</v>
      </c>
    </row>
    <row r="1817" spans="1:2" ht="12.75" customHeight="1" x14ac:dyDescent="0.2">
      <c r="A1817" s="1" t="s">
        <v>1816</v>
      </c>
      <c r="B1817" s="1">
        <v>229.5</v>
      </c>
    </row>
    <row r="1818" spans="1:2" ht="12.75" customHeight="1" x14ac:dyDescent="0.2">
      <c r="A1818" s="1" t="s">
        <v>1817</v>
      </c>
      <c r="B1818" s="1">
        <v>224.94</v>
      </c>
    </row>
    <row r="1819" spans="1:2" ht="12.75" customHeight="1" x14ac:dyDescent="0.2">
      <c r="A1819" s="1" t="s">
        <v>1818</v>
      </c>
      <c r="B1819" s="1">
        <v>102</v>
      </c>
    </row>
    <row r="1820" spans="1:2" ht="12.75" customHeight="1" x14ac:dyDescent="0.2">
      <c r="A1820" s="1" t="s">
        <v>1819</v>
      </c>
      <c r="B1820" s="1">
        <v>26.5</v>
      </c>
    </row>
    <row r="1821" spans="1:2" ht="12.75" customHeight="1" x14ac:dyDescent="0.2">
      <c r="A1821" s="1" t="s">
        <v>1820</v>
      </c>
      <c r="B1821" s="1">
        <v>26.5</v>
      </c>
    </row>
    <row r="1822" spans="1:2" ht="12.75" customHeight="1" x14ac:dyDescent="0.2">
      <c r="A1822" s="1" t="s">
        <v>1821</v>
      </c>
      <c r="B1822" s="1">
        <v>25.5</v>
      </c>
    </row>
    <row r="1823" spans="1:2" ht="12.75" customHeight="1" x14ac:dyDescent="0.2">
      <c r="A1823" s="1" t="s">
        <v>1822</v>
      </c>
      <c r="B1823" s="1">
        <v>229.5</v>
      </c>
    </row>
    <row r="1824" spans="1:2" ht="12.75" customHeight="1" x14ac:dyDescent="0.2">
      <c r="A1824" s="1" t="s">
        <v>1823</v>
      </c>
      <c r="B1824" s="1">
        <v>224.94</v>
      </c>
    </row>
    <row r="1825" spans="1:2" ht="12.75" customHeight="1" x14ac:dyDescent="0.2">
      <c r="A1825" s="1" t="s">
        <v>1824</v>
      </c>
      <c r="B1825" s="1">
        <v>102</v>
      </c>
    </row>
    <row r="1826" spans="1:2" ht="12.75" customHeight="1" x14ac:dyDescent="0.2">
      <c r="A1826" s="1" t="s">
        <v>1825</v>
      </c>
      <c r="B1826" s="1">
        <v>26.5</v>
      </c>
    </row>
    <row r="1827" spans="1:2" ht="12.75" customHeight="1" x14ac:dyDescent="0.2">
      <c r="A1827" s="1" t="s">
        <v>1826</v>
      </c>
      <c r="B1827" s="1">
        <v>26.5</v>
      </c>
    </row>
    <row r="1828" spans="1:2" ht="12.75" customHeight="1" x14ac:dyDescent="0.2">
      <c r="A1828" s="1" t="s">
        <v>1827</v>
      </c>
      <c r="B1828" s="1">
        <v>79</v>
      </c>
    </row>
    <row r="1829" spans="1:2" ht="12.75" customHeight="1" x14ac:dyDescent="0.2">
      <c r="A1829" s="1" t="s">
        <v>1828</v>
      </c>
      <c r="B1829" s="1">
        <v>5</v>
      </c>
    </row>
    <row r="1830" spans="1:2" ht="12.75" customHeight="1" x14ac:dyDescent="0.2">
      <c r="A1830" s="1" t="s">
        <v>1829</v>
      </c>
      <c r="B1830" s="1">
        <v>29</v>
      </c>
    </row>
    <row r="1831" spans="1:2" ht="12.75" customHeight="1" x14ac:dyDescent="0.2">
      <c r="A1831" s="1" t="s">
        <v>1830</v>
      </c>
      <c r="B1831" s="1">
        <v>6</v>
      </c>
    </row>
    <row r="1832" spans="1:2" ht="12.75" customHeight="1" x14ac:dyDescent="0.2">
      <c r="A1832" s="1" t="s">
        <v>1831</v>
      </c>
      <c r="B1832" s="1">
        <v>2.5</v>
      </c>
    </row>
    <row r="1833" spans="1:2" ht="12.75" customHeight="1" x14ac:dyDescent="0.2">
      <c r="A1833" s="1" t="s">
        <v>1832</v>
      </c>
      <c r="B1833" s="1">
        <v>177.94</v>
      </c>
    </row>
    <row r="1834" spans="1:2" ht="12.75" customHeight="1" x14ac:dyDescent="0.2">
      <c r="A1834" s="1" t="s">
        <v>1833</v>
      </c>
      <c r="B1834" s="1">
        <v>0</v>
      </c>
    </row>
    <row r="1835" spans="1:2" ht="12.75" customHeight="1" x14ac:dyDescent="0.2">
      <c r="A1835" s="1" t="s">
        <v>1834</v>
      </c>
      <c r="B1835" s="1">
        <v>0</v>
      </c>
    </row>
    <row r="1836" spans="1:2" ht="12.75" customHeight="1" x14ac:dyDescent="0.2">
      <c r="A1836" s="1" t="s">
        <v>1835</v>
      </c>
      <c r="B1836" s="1">
        <v>530</v>
      </c>
    </row>
    <row r="1837" spans="1:2" ht="12.75" customHeight="1" x14ac:dyDescent="0.2">
      <c r="A1837" s="1" t="s">
        <v>1836</v>
      </c>
      <c r="B1837" s="1">
        <v>530</v>
      </c>
    </row>
    <row r="1838" spans="1:2" ht="12.75" customHeight="1" x14ac:dyDescent="0.2">
      <c r="A1838" s="1" t="s">
        <v>1837</v>
      </c>
      <c r="B1838" s="1">
        <v>0.5</v>
      </c>
    </row>
    <row r="1839" spans="1:2" ht="12.75" customHeight="1" x14ac:dyDescent="0.2">
      <c r="A1839" s="1" t="s">
        <v>1838</v>
      </c>
      <c r="B1839" s="1">
        <v>0.5</v>
      </c>
    </row>
    <row r="1840" spans="1:2" ht="12.75" customHeight="1" x14ac:dyDescent="0.2">
      <c r="A1840" s="1" t="s">
        <v>1839</v>
      </c>
      <c r="B1840" s="1">
        <v>8</v>
      </c>
    </row>
    <row r="1841" spans="1:2" ht="12.75" customHeight="1" x14ac:dyDescent="0.2">
      <c r="A1841" s="1" t="s">
        <v>1840</v>
      </c>
      <c r="B1841" s="1">
        <v>8</v>
      </c>
    </row>
    <row r="1842" spans="1:2" ht="12.75" customHeight="1" x14ac:dyDescent="0.2">
      <c r="A1842" s="1" t="s">
        <v>1841</v>
      </c>
      <c r="B1842" s="1">
        <v>0.5</v>
      </c>
    </row>
    <row r="1843" spans="1:2" ht="12.75" customHeight="1" x14ac:dyDescent="0.2">
      <c r="A1843" s="1" t="s">
        <v>1842</v>
      </c>
      <c r="B1843" s="1">
        <v>0.5</v>
      </c>
    </row>
    <row r="1844" spans="1:2" ht="12.75" customHeight="1" x14ac:dyDescent="0.2">
      <c r="A1844" s="1" t="s">
        <v>1843</v>
      </c>
      <c r="B1844" s="1">
        <v>357</v>
      </c>
    </row>
    <row r="1845" spans="1:2" ht="12.75" customHeight="1" x14ac:dyDescent="0.2">
      <c r="A1845" s="1" t="s">
        <v>1844</v>
      </c>
      <c r="B1845" s="1">
        <v>4</v>
      </c>
    </row>
    <row r="1846" spans="1:2" ht="12.75" customHeight="1" x14ac:dyDescent="0.2">
      <c r="A1846" s="1" t="s">
        <v>1845</v>
      </c>
      <c r="B1846" s="1">
        <v>24</v>
      </c>
    </row>
    <row r="1847" spans="1:2" ht="12.75" customHeight="1" x14ac:dyDescent="0.2">
      <c r="A1847" s="1" t="s">
        <v>1846</v>
      </c>
      <c r="B1847" s="1">
        <v>0</v>
      </c>
    </row>
    <row r="1848" spans="1:2" ht="12.75" customHeight="1" x14ac:dyDescent="0.2">
      <c r="A1848" s="1" t="s">
        <v>1847</v>
      </c>
      <c r="B1848" s="1">
        <v>24</v>
      </c>
    </row>
    <row r="1849" spans="1:2" ht="12.75" customHeight="1" x14ac:dyDescent="0.2">
      <c r="A1849" s="1" t="s">
        <v>1848</v>
      </c>
      <c r="B1849" s="1">
        <v>0</v>
      </c>
    </row>
    <row r="1850" spans="1:2" ht="12.75" customHeight="1" x14ac:dyDescent="0.2">
      <c r="A1850" s="1" t="s">
        <v>1849</v>
      </c>
      <c r="B1850" s="1">
        <v>2</v>
      </c>
    </row>
    <row r="1851" spans="1:2" ht="12.75" customHeight="1" x14ac:dyDescent="0.2">
      <c r="A1851" s="1" t="s">
        <v>1850</v>
      </c>
      <c r="B1851" s="1">
        <v>8</v>
      </c>
    </row>
    <row r="1852" spans="1:2" ht="12.75" customHeight="1" x14ac:dyDescent="0.2">
      <c r="A1852" s="1" t="s">
        <v>1851</v>
      </c>
      <c r="B1852" s="1">
        <v>4</v>
      </c>
    </row>
    <row r="1853" spans="1:2" ht="12.75" customHeight="1" x14ac:dyDescent="0.2">
      <c r="A1853" s="1" t="s">
        <v>1852</v>
      </c>
      <c r="B1853" s="1">
        <v>12</v>
      </c>
    </row>
    <row r="1854" spans="1:2" ht="12.75" customHeight="1" x14ac:dyDescent="0.2">
      <c r="A1854" s="1" t="s">
        <v>1853</v>
      </c>
      <c r="B1854" s="1">
        <v>8</v>
      </c>
    </row>
    <row r="1855" spans="1:2" ht="12.75" customHeight="1" x14ac:dyDescent="0.2">
      <c r="A1855" s="1" t="s">
        <v>1854</v>
      </c>
      <c r="B1855" s="1">
        <v>4</v>
      </c>
    </row>
    <row r="1856" spans="1:2" ht="12.75" customHeight="1" x14ac:dyDescent="0.2">
      <c r="A1856" s="1" t="s">
        <v>1855</v>
      </c>
      <c r="B1856" s="1">
        <v>12</v>
      </c>
    </row>
    <row r="1857" spans="1:2" ht="12.75" customHeight="1" x14ac:dyDescent="0.2">
      <c r="A1857" s="1" t="s">
        <v>1856</v>
      </c>
      <c r="B1857" s="1">
        <v>8</v>
      </c>
    </row>
    <row r="1858" spans="1:2" ht="12.75" customHeight="1" x14ac:dyDescent="0.2">
      <c r="A1858" s="1" t="s">
        <v>1857</v>
      </c>
      <c r="B1858" s="1">
        <v>24</v>
      </c>
    </row>
    <row r="1859" spans="1:2" ht="12.75" customHeight="1" x14ac:dyDescent="0.2">
      <c r="A1859" s="1" t="s">
        <v>1858</v>
      </c>
      <c r="B1859" s="1">
        <v>119</v>
      </c>
    </row>
    <row r="1860" spans="1:2" ht="12.75" customHeight="1" x14ac:dyDescent="0.2">
      <c r="A1860" s="1" t="s">
        <v>1859</v>
      </c>
      <c r="B1860" s="1">
        <v>119</v>
      </c>
    </row>
    <row r="1861" spans="1:2" ht="12.75" customHeight="1" x14ac:dyDescent="0.2">
      <c r="A1861" s="1" t="s">
        <v>1860</v>
      </c>
      <c r="B1861" s="1">
        <v>119</v>
      </c>
    </row>
    <row r="1862" spans="1:2" ht="12.75" customHeight="1" x14ac:dyDescent="0.2">
      <c r="A1862" s="1" t="s">
        <v>1861</v>
      </c>
      <c r="B1862" s="1">
        <v>130</v>
      </c>
    </row>
    <row r="1863" spans="1:2" ht="12.75" customHeight="1" x14ac:dyDescent="0.2">
      <c r="A1863" s="1" t="s">
        <v>1862</v>
      </c>
      <c r="B1863" s="1">
        <v>6</v>
      </c>
    </row>
    <row r="1864" spans="1:2" ht="12.75" customHeight="1" x14ac:dyDescent="0.2">
      <c r="A1864" s="1" t="s">
        <v>1863</v>
      </c>
      <c r="B1864" s="1">
        <v>1.5</v>
      </c>
    </row>
    <row r="1865" spans="1:2" ht="12.75" customHeight="1" x14ac:dyDescent="0.2">
      <c r="A1865" s="1" t="s">
        <v>1864</v>
      </c>
      <c r="B1865" s="1">
        <v>130</v>
      </c>
    </row>
    <row r="1866" spans="1:2" ht="12.75" customHeight="1" x14ac:dyDescent="0.2">
      <c r="A1866" s="1" t="s">
        <v>1865</v>
      </c>
      <c r="B1866" s="1">
        <v>6</v>
      </c>
    </row>
    <row r="1867" spans="1:2" ht="12.75" customHeight="1" x14ac:dyDescent="0.2">
      <c r="A1867" s="1" t="s">
        <v>1866</v>
      </c>
      <c r="B1867" s="1">
        <v>53.25</v>
      </c>
    </row>
    <row r="1868" spans="1:2" ht="12.75" customHeight="1" x14ac:dyDescent="0.2">
      <c r="A1868" s="1" t="s">
        <v>1867</v>
      </c>
      <c r="B1868" s="1">
        <v>0</v>
      </c>
    </row>
    <row r="1869" spans="1:2" ht="12.75" customHeight="1" x14ac:dyDescent="0.2">
      <c r="A1869" s="1" t="s">
        <v>1868</v>
      </c>
      <c r="B1869" s="1">
        <v>0</v>
      </c>
    </row>
    <row r="1870" spans="1:2" ht="12.75" customHeight="1" x14ac:dyDescent="0.2">
      <c r="A1870" s="1" t="s">
        <v>1869</v>
      </c>
      <c r="B1870" s="1">
        <v>29.75</v>
      </c>
    </row>
    <row r="1871" spans="1:2" ht="12.75" customHeight="1" x14ac:dyDescent="0.2">
      <c r="A1871" s="1" t="s">
        <v>1870</v>
      </c>
      <c r="B1871" s="1">
        <v>68</v>
      </c>
    </row>
    <row r="1872" spans="1:2" ht="12.75" customHeight="1" x14ac:dyDescent="0.2">
      <c r="A1872" s="1" t="s">
        <v>1871</v>
      </c>
      <c r="B1872" s="1">
        <v>1099.4000000000001</v>
      </c>
    </row>
    <row r="1873" spans="1:2" ht="12.75" customHeight="1" x14ac:dyDescent="0.2">
      <c r="A1873" s="1" t="s">
        <v>1872</v>
      </c>
      <c r="B1873" s="1">
        <v>500</v>
      </c>
    </row>
    <row r="1874" spans="1:2" ht="12.75" customHeight="1" x14ac:dyDescent="0.2">
      <c r="A1874" s="1" t="s">
        <v>1873</v>
      </c>
      <c r="B1874" s="1">
        <v>0</v>
      </c>
    </row>
    <row r="1875" spans="1:2" ht="12.75" customHeight="1" x14ac:dyDescent="0.2">
      <c r="A1875" s="1" t="s">
        <v>1874</v>
      </c>
      <c r="B1875" s="1">
        <v>1099.4000000000001</v>
      </c>
    </row>
    <row r="1876" spans="1:2" ht="12.75" customHeight="1" x14ac:dyDescent="0.2">
      <c r="A1876" s="1" t="s">
        <v>1875</v>
      </c>
      <c r="B1876" s="1">
        <v>500</v>
      </c>
    </row>
    <row r="1877" spans="1:2" ht="12.75" customHeight="1" x14ac:dyDescent="0.2">
      <c r="A1877" s="1" t="s">
        <v>1876</v>
      </c>
      <c r="B1877" s="1">
        <v>0</v>
      </c>
    </row>
    <row r="1878" spans="1:2" ht="12.75" customHeight="1" x14ac:dyDescent="0.2">
      <c r="A1878" s="1" t="s">
        <v>1877</v>
      </c>
      <c r="B1878" s="1">
        <v>13</v>
      </c>
    </row>
    <row r="1879" spans="1:2" ht="12.75" customHeight="1" x14ac:dyDescent="0.2">
      <c r="A1879" s="1" t="s">
        <v>1878</v>
      </c>
      <c r="B1879" s="1">
        <v>1107.4000000000001</v>
      </c>
    </row>
    <row r="1880" spans="1:2" ht="12.75" customHeight="1" x14ac:dyDescent="0.2">
      <c r="A1880" s="1" t="s">
        <v>1879</v>
      </c>
      <c r="B1880" s="1">
        <v>0</v>
      </c>
    </row>
    <row r="1881" spans="1:2" ht="12.75" customHeight="1" x14ac:dyDescent="0.2">
      <c r="A1881" s="1" t="s">
        <v>1880</v>
      </c>
      <c r="B1881" s="1">
        <v>0</v>
      </c>
    </row>
    <row r="1882" spans="1:2" ht="12.75" customHeight="1" x14ac:dyDescent="0.2">
      <c r="A1882" s="1" t="s">
        <v>1881</v>
      </c>
      <c r="B1882" s="1">
        <v>1107.4000000000001</v>
      </c>
    </row>
    <row r="1883" spans="1:2" ht="12.75" customHeight="1" x14ac:dyDescent="0.2">
      <c r="A1883" s="1" t="s">
        <v>1882</v>
      </c>
      <c r="B1883" s="1">
        <v>0</v>
      </c>
    </row>
    <row r="1884" spans="1:2" ht="12.75" customHeight="1" x14ac:dyDescent="0.2">
      <c r="A1884" s="1" t="s">
        <v>1883</v>
      </c>
      <c r="B1884" s="1">
        <v>200</v>
      </c>
    </row>
    <row r="1885" spans="1:2" ht="12.75" customHeight="1" x14ac:dyDescent="0.2">
      <c r="A1885" s="1" t="s">
        <v>1884</v>
      </c>
      <c r="B1885" s="1">
        <v>0</v>
      </c>
    </row>
    <row r="1886" spans="1:2" ht="12.75" customHeight="1" x14ac:dyDescent="0.2">
      <c r="A1886" s="1" t="s">
        <v>1885</v>
      </c>
      <c r="B1886" s="1">
        <v>200</v>
      </c>
    </row>
    <row r="1887" spans="1:2" ht="12.75" customHeight="1" x14ac:dyDescent="0.2">
      <c r="A1887" s="1" t="s">
        <v>1886</v>
      </c>
      <c r="B1887" s="1">
        <v>0</v>
      </c>
    </row>
    <row r="1888" spans="1:2" ht="12.75" customHeight="1" x14ac:dyDescent="0.2">
      <c r="A1888" s="1" t="s">
        <v>1887</v>
      </c>
      <c r="B1888" s="1">
        <v>200</v>
      </c>
    </row>
    <row r="1889" spans="1:2" ht="12.75" customHeight="1" x14ac:dyDescent="0.2">
      <c r="A1889" s="1" t="s">
        <v>1888</v>
      </c>
      <c r="B1889" s="1">
        <v>0</v>
      </c>
    </row>
    <row r="1890" spans="1:2" ht="12.75" customHeight="1" x14ac:dyDescent="0.2">
      <c r="A1890" s="1" t="s">
        <v>1889</v>
      </c>
      <c r="B1890" s="1">
        <v>200</v>
      </c>
    </row>
    <row r="1891" spans="1:2" ht="12.75" customHeight="1" x14ac:dyDescent="0.2">
      <c r="A1891" s="1" t="s">
        <v>1890</v>
      </c>
      <c r="B1891" s="1">
        <v>301.5</v>
      </c>
    </row>
    <row r="1892" spans="1:2" ht="12.75" customHeight="1" x14ac:dyDescent="0.2">
      <c r="A1892" s="1" t="s">
        <v>1891</v>
      </c>
      <c r="B1892" s="1">
        <v>301.5</v>
      </c>
    </row>
    <row r="1893" spans="1:2" ht="12.75" customHeight="1" x14ac:dyDescent="0.2">
      <c r="A1893" s="1" t="s">
        <v>1892</v>
      </c>
      <c r="B1893" s="1">
        <v>15</v>
      </c>
    </row>
    <row r="1894" spans="1:2" ht="12.75" customHeight="1" x14ac:dyDescent="0.2">
      <c r="A1894" s="1" t="s">
        <v>1893</v>
      </c>
      <c r="B1894" s="1">
        <v>135</v>
      </c>
    </row>
    <row r="1895" spans="1:2" ht="12.75" customHeight="1" x14ac:dyDescent="0.2">
      <c r="A1895" s="1" t="s">
        <v>1894</v>
      </c>
      <c r="B1895" s="1">
        <v>0</v>
      </c>
    </row>
    <row r="1896" spans="1:2" ht="12.75" customHeight="1" x14ac:dyDescent="0.2">
      <c r="A1896" s="1" t="s">
        <v>1895</v>
      </c>
      <c r="B1896" s="1">
        <v>15</v>
      </c>
    </row>
    <row r="1897" spans="1:2" ht="12.75" customHeight="1" x14ac:dyDescent="0.2">
      <c r="A1897" s="1" t="s">
        <v>1896</v>
      </c>
      <c r="B1897" s="1">
        <v>135</v>
      </c>
    </row>
    <row r="1898" spans="1:2" ht="12.75" customHeight="1" x14ac:dyDescent="0.2">
      <c r="A1898" s="1" t="s">
        <v>1897</v>
      </c>
      <c r="B1898" s="1">
        <v>0</v>
      </c>
    </row>
    <row r="1899" spans="1:2" ht="12.75" customHeight="1" x14ac:dyDescent="0.2">
      <c r="A1899" s="1" t="s">
        <v>1898</v>
      </c>
      <c r="B1899" s="1">
        <v>38.25</v>
      </c>
    </row>
    <row r="1900" spans="1:2" ht="12.75" customHeight="1" x14ac:dyDescent="0.2">
      <c r="A1900" s="1" t="s">
        <v>1899</v>
      </c>
      <c r="B1900" s="1">
        <v>30</v>
      </c>
    </row>
    <row r="1901" spans="1:2" ht="12.75" customHeight="1" x14ac:dyDescent="0.2">
      <c r="A1901" s="1" t="s">
        <v>1900</v>
      </c>
      <c r="B1901" s="1">
        <v>38.25</v>
      </c>
    </row>
    <row r="1902" spans="1:2" ht="12.75" customHeight="1" x14ac:dyDescent="0.2">
      <c r="A1902" s="1" t="s">
        <v>1901</v>
      </c>
      <c r="B1902" s="1">
        <v>30</v>
      </c>
    </row>
    <row r="1903" spans="1:2" ht="12.75" customHeight="1" x14ac:dyDescent="0.2">
      <c r="A1903" s="1" t="s">
        <v>1902</v>
      </c>
      <c r="B1903" s="1">
        <v>43.5</v>
      </c>
    </row>
    <row r="1904" spans="1:2" ht="12.75" customHeight="1" x14ac:dyDescent="0.2">
      <c r="A1904" s="1" t="s">
        <v>1903</v>
      </c>
      <c r="B1904" s="1">
        <v>43.5</v>
      </c>
    </row>
    <row r="1905" spans="1:2" ht="12.75" customHeight="1" x14ac:dyDescent="0.2">
      <c r="A1905" s="1" t="s">
        <v>1904</v>
      </c>
      <c r="B1905" s="1">
        <v>37</v>
      </c>
    </row>
    <row r="1906" spans="1:2" ht="12.75" customHeight="1" x14ac:dyDescent="0.2">
      <c r="A1906" s="1" t="s">
        <v>1905</v>
      </c>
      <c r="B1906" s="1">
        <v>7.75</v>
      </c>
    </row>
    <row r="1907" spans="1:2" ht="12.75" customHeight="1" x14ac:dyDescent="0.2">
      <c r="A1907" s="1" t="s">
        <v>1906</v>
      </c>
      <c r="B1907" s="1">
        <v>75.13</v>
      </c>
    </row>
    <row r="1908" spans="1:2" ht="12.75" customHeight="1" x14ac:dyDescent="0.2">
      <c r="A1908" s="1" t="s">
        <v>1907</v>
      </c>
      <c r="B1908" s="1">
        <v>37.56</v>
      </c>
    </row>
    <row r="1909" spans="1:2" ht="12.75" customHeight="1" x14ac:dyDescent="0.2">
      <c r="A1909" s="1" t="s">
        <v>1908</v>
      </c>
      <c r="B1909" s="1">
        <v>112.69</v>
      </c>
    </row>
    <row r="1910" spans="1:2" ht="12.75" customHeight="1" x14ac:dyDescent="0.2">
      <c r="A1910" s="1" t="s">
        <v>1909</v>
      </c>
      <c r="B1910" s="1">
        <v>33.9</v>
      </c>
    </row>
    <row r="1911" spans="1:2" ht="12.75" customHeight="1" x14ac:dyDescent="0.2">
      <c r="A1911" s="1" t="s">
        <v>1910</v>
      </c>
      <c r="B1911" s="1">
        <v>16.95</v>
      </c>
    </row>
    <row r="1912" spans="1:2" ht="12.75" customHeight="1" x14ac:dyDescent="0.2">
      <c r="A1912" s="1" t="s">
        <v>1911</v>
      </c>
      <c r="B1912" s="1">
        <v>50.84</v>
      </c>
    </row>
    <row r="1913" spans="1:2" ht="12.75" customHeight="1" x14ac:dyDescent="0.2">
      <c r="A1913" s="1" t="s">
        <v>1912</v>
      </c>
      <c r="B1913" s="1">
        <v>35.9</v>
      </c>
    </row>
    <row r="1914" spans="1:2" ht="12.75" customHeight="1" x14ac:dyDescent="0.2">
      <c r="A1914" s="1" t="s">
        <v>1913</v>
      </c>
      <c r="B1914" s="1">
        <v>17.95</v>
      </c>
    </row>
    <row r="1915" spans="1:2" ht="12.75" customHeight="1" x14ac:dyDescent="0.2">
      <c r="A1915" s="1" t="s">
        <v>1914</v>
      </c>
      <c r="B1915" s="1">
        <v>53.84</v>
      </c>
    </row>
    <row r="1916" spans="1:2" ht="12.75" customHeight="1" x14ac:dyDescent="0.2">
      <c r="A1916" s="1" t="s">
        <v>1915</v>
      </c>
      <c r="B1916" s="1">
        <v>65.040000000000006</v>
      </c>
    </row>
    <row r="1917" spans="1:2" ht="12.75" customHeight="1" x14ac:dyDescent="0.2">
      <c r="A1917" s="1" t="s">
        <v>1916</v>
      </c>
      <c r="B1917" s="1">
        <v>32.520000000000003</v>
      </c>
    </row>
    <row r="1918" spans="1:2" ht="12.75" customHeight="1" x14ac:dyDescent="0.2">
      <c r="A1918" s="1" t="s">
        <v>1917</v>
      </c>
      <c r="B1918" s="1">
        <v>7.75</v>
      </c>
    </row>
    <row r="1919" spans="1:2" ht="12.75" customHeight="1" x14ac:dyDescent="0.2">
      <c r="A1919" s="1" t="s">
        <v>1918</v>
      </c>
      <c r="B1919" s="1">
        <v>75.13</v>
      </c>
    </row>
    <row r="1920" spans="1:2" ht="12.75" customHeight="1" x14ac:dyDescent="0.2">
      <c r="A1920" s="1" t="s">
        <v>1919</v>
      </c>
      <c r="B1920" s="1">
        <v>37.56</v>
      </c>
    </row>
    <row r="1921" spans="1:2" ht="12.75" customHeight="1" x14ac:dyDescent="0.2">
      <c r="A1921" s="1" t="s">
        <v>1920</v>
      </c>
      <c r="B1921" s="1">
        <v>112.69</v>
      </c>
    </row>
    <row r="1922" spans="1:2" ht="12.75" customHeight="1" x14ac:dyDescent="0.2">
      <c r="A1922" s="1" t="s">
        <v>1921</v>
      </c>
      <c r="B1922" s="1">
        <v>33.9</v>
      </c>
    </row>
    <row r="1923" spans="1:2" ht="12.75" customHeight="1" x14ac:dyDescent="0.2">
      <c r="A1923" s="1" t="s">
        <v>1922</v>
      </c>
      <c r="B1923" s="1">
        <v>16.95</v>
      </c>
    </row>
    <row r="1924" spans="1:2" ht="12.75" customHeight="1" x14ac:dyDescent="0.2">
      <c r="A1924" s="1" t="s">
        <v>1923</v>
      </c>
      <c r="B1924" s="1">
        <v>50.84</v>
      </c>
    </row>
    <row r="1925" spans="1:2" ht="12.75" customHeight="1" x14ac:dyDescent="0.2">
      <c r="A1925" s="1" t="s">
        <v>1924</v>
      </c>
      <c r="B1925" s="1">
        <v>35.9</v>
      </c>
    </row>
    <row r="1926" spans="1:2" ht="12.75" customHeight="1" x14ac:dyDescent="0.2">
      <c r="A1926" s="1" t="s">
        <v>1925</v>
      </c>
      <c r="B1926" s="1">
        <v>17.95</v>
      </c>
    </row>
    <row r="1927" spans="1:2" ht="12.75" customHeight="1" x14ac:dyDescent="0.2">
      <c r="A1927" s="1" t="s">
        <v>1926</v>
      </c>
      <c r="B1927" s="1">
        <v>53.84</v>
      </c>
    </row>
    <row r="1928" spans="1:2" ht="12.75" customHeight="1" x14ac:dyDescent="0.2">
      <c r="A1928" s="1" t="s">
        <v>1927</v>
      </c>
      <c r="B1928" s="1">
        <v>65.040000000000006</v>
      </c>
    </row>
    <row r="1929" spans="1:2" ht="12.75" customHeight="1" x14ac:dyDescent="0.2">
      <c r="A1929" s="1" t="s">
        <v>1928</v>
      </c>
      <c r="B1929" s="1">
        <v>32.520000000000003</v>
      </c>
    </row>
    <row r="1930" spans="1:2" ht="12.75" customHeight="1" x14ac:dyDescent="0.2">
      <c r="A1930" s="1" t="s">
        <v>1929</v>
      </c>
      <c r="B1930" s="1">
        <v>2</v>
      </c>
    </row>
    <row r="1931" spans="1:2" ht="12.75" customHeight="1" x14ac:dyDescent="0.2">
      <c r="A1931" s="1" t="s">
        <v>1930</v>
      </c>
      <c r="B1931" s="1">
        <v>4</v>
      </c>
    </row>
    <row r="1932" spans="1:2" ht="12.75" customHeight="1" x14ac:dyDescent="0.2">
      <c r="A1932" s="1" t="s">
        <v>1931</v>
      </c>
      <c r="B1932" s="1">
        <v>1</v>
      </c>
    </row>
    <row r="1933" spans="1:2" ht="12.75" customHeight="1" x14ac:dyDescent="0.2">
      <c r="A1933" s="1" t="s">
        <v>1932</v>
      </c>
      <c r="B1933" s="1">
        <v>4</v>
      </c>
    </row>
    <row r="1934" spans="1:2" ht="12.75" customHeight="1" x14ac:dyDescent="0.2">
      <c r="A1934" s="1" t="s">
        <v>1933</v>
      </c>
      <c r="B1934" s="1">
        <v>49</v>
      </c>
    </row>
    <row r="1935" spans="1:2" ht="12.75" customHeight="1" x14ac:dyDescent="0.2">
      <c r="A1935" s="1" t="s">
        <v>1934</v>
      </c>
      <c r="B1935" s="1">
        <v>0</v>
      </c>
    </row>
    <row r="1936" spans="1:2" ht="12.75" customHeight="1" x14ac:dyDescent="0.2">
      <c r="A1936" s="1" t="s">
        <v>1935</v>
      </c>
      <c r="B1936" s="1">
        <v>32.78</v>
      </c>
    </row>
    <row r="1937" spans="1:2" ht="12.75" customHeight="1" x14ac:dyDescent="0.2">
      <c r="A1937" s="1" t="s">
        <v>1936</v>
      </c>
      <c r="B1937" s="1">
        <v>14</v>
      </c>
    </row>
    <row r="1938" spans="1:2" ht="12.75" customHeight="1" x14ac:dyDescent="0.2">
      <c r="A1938" s="1" t="s">
        <v>1937</v>
      </c>
      <c r="B1938" s="1">
        <v>14</v>
      </c>
    </row>
    <row r="1939" spans="1:2" ht="12.75" customHeight="1" x14ac:dyDescent="0.2">
      <c r="A1939" s="1" t="s">
        <v>1938</v>
      </c>
      <c r="B1939" s="1">
        <v>17</v>
      </c>
    </row>
    <row r="1940" spans="1:2" ht="12.75" customHeight="1" x14ac:dyDescent="0.2">
      <c r="A1940" s="1" t="s">
        <v>1939</v>
      </c>
      <c r="B1940" s="1">
        <v>17</v>
      </c>
    </row>
    <row r="1941" spans="1:2" ht="12.75" customHeight="1" x14ac:dyDescent="0.2">
      <c r="A1941" s="1" t="s">
        <v>1940</v>
      </c>
      <c r="B1941" s="1">
        <v>49</v>
      </c>
    </row>
    <row r="1942" spans="1:2" ht="12.75" customHeight="1" x14ac:dyDescent="0.2">
      <c r="A1942" s="1" t="s">
        <v>1941</v>
      </c>
      <c r="B1942" s="1">
        <v>0</v>
      </c>
    </row>
    <row r="1943" spans="1:2" ht="12.75" customHeight="1" x14ac:dyDescent="0.2">
      <c r="A1943" s="1" t="s">
        <v>1942</v>
      </c>
      <c r="B1943" s="1">
        <v>32.78</v>
      </c>
    </row>
    <row r="1944" spans="1:2" ht="12.75" customHeight="1" x14ac:dyDescent="0.2">
      <c r="A1944" s="1" t="s">
        <v>1943</v>
      </c>
      <c r="B1944" s="1">
        <v>14</v>
      </c>
    </row>
    <row r="1945" spans="1:2" ht="12.75" customHeight="1" x14ac:dyDescent="0.2">
      <c r="A1945" s="1" t="s">
        <v>1944</v>
      </c>
      <c r="B1945" s="1">
        <v>14</v>
      </c>
    </row>
    <row r="1946" spans="1:2" ht="12.75" customHeight="1" x14ac:dyDescent="0.2">
      <c r="A1946" s="1" t="s">
        <v>1945</v>
      </c>
      <c r="B1946" s="1">
        <v>17</v>
      </c>
    </row>
    <row r="1947" spans="1:2" ht="12.75" customHeight="1" x14ac:dyDescent="0.2">
      <c r="A1947" s="1" t="s">
        <v>1946</v>
      </c>
      <c r="B1947" s="1">
        <v>17</v>
      </c>
    </row>
    <row r="1948" spans="1:2" ht="12.75" customHeight="1" x14ac:dyDescent="0.2">
      <c r="A1948" s="1" t="s">
        <v>1947</v>
      </c>
      <c r="B1948" s="1">
        <v>0</v>
      </c>
    </row>
    <row r="1949" spans="1:2" ht="12.75" customHeight="1" x14ac:dyDescent="0.2">
      <c r="A1949" s="1" t="s">
        <v>1948</v>
      </c>
      <c r="B1949" s="1">
        <v>81.25</v>
      </c>
    </row>
    <row r="1950" spans="1:2" ht="12.75" customHeight="1" x14ac:dyDescent="0.2">
      <c r="A1950" s="1" t="s">
        <v>1949</v>
      </c>
      <c r="B1950" s="1">
        <v>81.25</v>
      </c>
    </row>
    <row r="1951" spans="1:2" ht="12.75" customHeight="1" x14ac:dyDescent="0.2">
      <c r="A1951" s="1" t="s">
        <v>1950</v>
      </c>
      <c r="B1951" s="1">
        <v>4</v>
      </c>
    </row>
    <row r="1952" spans="1:2" ht="12.75" customHeight="1" x14ac:dyDescent="0.2">
      <c r="A1952" s="1" t="s">
        <v>1951</v>
      </c>
      <c r="B1952" s="1">
        <v>0</v>
      </c>
    </row>
    <row r="1953" spans="1:2" ht="12.75" customHeight="1" x14ac:dyDescent="0.2">
      <c r="A1953" s="1" t="s">
        <v>1952</v>
      </c>
      <c r="B1953" s="1">
        <v>4</v>
      </c>
    </row>
    <row r="1954" spans="1:2" ht="12.75" customHeight="1" x14ac:dyDescent="0.2">
      <c r="A1954" s="1" t="s">
        <v>1953</v>
      </c>
      <c r="B1954" s="1">
        <v>0</v>
      </c>
    </row>
    <row r="1955" spans="1:2" ht="12.75" customHeight="1" x14ac:dyDescent="0.2">
      <c r="A1955" s="1" t="s">
        <v>1954</v>
      </c>
      <c r="B1955" s="1">
        <v>43</v>
      </c>
    </row>
    <row r="1956" spans="1:2" ht="12.75" customHeight="1" x14ac:dyDescent="0.2">
      <c r="A1956" s="1" t="s">
        <v>1955</v>
      </c>
      <c r="B1956" s="1">
        <v>43</v>
      </c>
    </row>
    <row r="1957" spans="1:2" ht="12.75" customHeight="1" x14ac:dyDescent="0.2">
      <c r="A1957" s="1" t="s">
        <v>1956</v>
      </c>
      <c r="B1957" s="1">
        <v>260</v>
      </c>
    </row>
    <row r="1958" spans="1:2" ht="12.75" customHeight="1" x14ac:dyDescent="0.2">
      <c r="A1958" s="1" t="s">
        <v>1957</v>
      </c>
      <c r="B1958" s="1">
        <v>244.8</v>
      </c>
    </row>
    <row r="1959" spans="1:2" ht="12.75" customHeight="1" x14ac:dyDescent="0.2">
      <c r="A1959" s="1" t="s">
        <v>1958</v>
      </c>
      <c r="B1959" s="1">
        <v>244.8</v>
      </c>
    </row>
    <row r="1960" spans="1:2" ht="12.75" customHeight="1" x14ac:dyDescent="0.2">
      <c r="A1960" s="1" t="s">
        <v>1959</v>
      </c>
      <c r="B1960" s="1">
        <v>12.5</v>
      </c>
    </row>
    <row r="1961" spans="1:2" ht="12.75" customHeight="1" x14ac:dyDescent="0.2">
      <c r="A1961" s="1" t="s">
        <v>1960</v>
      </c>
      <c r="B1961" s="1">
        <v>2.5</v>
      </c>
    </row>
    <row r="1962" spans="1:2" ht="12.75" customHeight="1" x14ac:dyDescent="0.2">
      <c r="A1962" s="1" t="s">
        <v>1961</v>
      </c>
      <c r="B1962" s="1">
        <v>15</v>
      </c>
    </row>
    <row r="1963" spans="1:2" ht="12.75" customHeight="1" x14ac:dyDescent="0.2">
      <c r="A1963" s="1" t="s">
        <v>1962</v>
      </c>
      <c r="B1963" s="1">
        <v>12</v>
      </c>
    </row>
    <row r="1964" spans="1:2" ht="12.75" customHeight="1" x14ac:dyDescent="0.2">
      <c r="A1964" s="1" t="s">
        <v>1963</v>
      </c>
      <c r="B1964" s="1">
        <v>9</v>
      </c>
    </row>
    <row r="1965" spans="1:2" ht="12.75" customHeight="1" x14ac:dyDescent="0.2">
      <c r="A1965" s="1" t="s">
        <v>1964</v>
      </c>
      <c r="B1965" s="1">
        <v>3</v>
      </c>
    </row>
    <row r="1966" spans="1:2" ht="12.75" customHeight="1" x14ac:dyDescent="0.2">
      <c r="A1966" s="1" t="s">
        <v>1965</v>
      </c>
      <c r="B1966" s="1">
        <v>10</v>
      </c>
    </row>
    <row r="1967" spans="1:2" ht="12.75" customHeight="1" x14ac:dyDescent="0.2">
      <c r="A1967" s="1" t="s">
        <v>1966</v>
      </c>
      <c r="B1967" s="1">
        <v>2.5</v>
      </c>
    </row>
    <row r="1968" spans="1:2" ht="12.75" customHeight="1" x14ac:dyDescent="0.2">
      <c r="A1968" s="1" t="s">
        <v>1967</v>
      </c>
      <c r="B1968" s="1">
        <v>5</v>
      </c>
    </row>
    <row r="1969" spans="1:2" ht="12.75" customHeight="1" x14ac:dyDescent="0.2">
      <c r="A1969" s="1" t="s">
        <v>1968</v>
      </c>
      <c r="B1969" s="1">
        <v>30</v>
      </c>
    </row>
    <row r="1970" spans="1:2" ht="12.75" customHeight="1" x14ac:dyDescent="0.2">
      <c r="A1970" s="1" t="s">
        <v>1969</v>
      </c>
      <c r="B1970" s="1">
        <v>16</v>
      </c>
    </row>
    <row r="1971" spans="1:2" ht="12.75" customHeight="1" x14ac:dyDescent="0.2">
      <c r="A1971" s="1" t="s">
        <v>1970</v>
      </c>
      <c r="B1971" s="1">
        <v>1.25</v>
      </c>
    </row>
    <row r="1972" spans="1:2" ht="12.75" customHeight="1" x14ac:dyDescent="0.2">
      <c r="A1972" s="1" t="s">
        <v>1971</v>
      </c>
      <c r="B1972" s="1">
        <v>3.75</v>
      </c>
    </row>
    <row r="1973" spans="1:2" ht="12.75" customHeight="1" x14ac:dyDescent="0.2">
      <c r="A1973" s="1" t="s">
        <v>1972</v>
      </c>
      <c r="B1973" s="1">
        <v>7.5</v>
      </c>
    </row>
    <row r="1974" spans="1:2" ht="12.75" customHeight="1" x14ac:dyDescent="0.2">
      <c r="A1974" s="1" t="s">
        <v>1973</v>
      </c>
      <c r="B1974" s="1">
        <v>16</v>
      </c>
    </row>
    <row r="1975" spans="1:2" ht="12.75" customHeight="1" x14ac:dyDescent="0.2">
      <c r="A1975" s="1" t="s">
        <v>1974</v>
      </c>
      <c r="B1975" s="1">
        <v>13.33</v>
      </c>
    </row>
    <row r="1976" spans="1:2" ht="12.75" customHeight="1" x14ac:dyDescent="0.2">
      <c r="A1976" s="1" t="s">
        <v>1975</v>
      </c>
      <c r="B1976" s="1">
        <v>12.5</v>
      </c>
    </row>
    <row r="1977" spans="1:2" ht="12.75" customHeight="1" x14ac:dyDescent="0.2">
      <c r="A1977" s="1" t="s">
        <v>1976</v>
      </c>
      <c r="B1977" s="1">
        <v>2.5</v>
      </c>
    </row>
    <row r="1978" spans="1:2" ht="12.75" customHeight="1" x14ac:dyDescent="0.2">
      <c r="A1978" s="1" t="s">
        <v>1977</v>
      </c>
      <c r="B1978" s="1">
        <v>15</v>
      </c>
    </row>
    <row r="1979" spans="1:2" ht="12.75" customHeight="1" x14ac:dyDescent="0.2">
      <c r="A1979" s="1" t="s">
        <v>1978</v>
      </c>
      <c r="B1979" s="1">
        <v>12</v>
      </c>
    </row>
    <row r="1980" spans="1:2" ht="12.75" customHeight="1" x14ac:dyDescent="0.2">
      <c r="A1980" s="1" t="s">
        <v>1979</v>
      </c>
      <c r="B1980" s="1">
        <v>9</v>
      </c>
    </row>
    <row r="1981" spans="1:2" ht="12.75" customHeight="1" x14ac:dyDescent="0.2">
      <c r="A1981" s="1" t="s">
        <v>1980</v>
      </c>
      <c r="B1981" s="1">
        <v>3</v>
      </c>
    </row>
    <row r="1982" spans="1:2" ht="12.75" customHeight="1" x14ac:dyDescent="0.2">
      <c r="A1982" s="1" t="s">
        <v>1981</v>
      </c>
      <c r="B1982" s="1">
        <v>10</v>
      </c>
    </row>
    <row r="1983" spans="1:2" ht="12.75" customHeight="1" x14ac:dyDescent="0.2">
      <c r="A1983" s="1" t="s">
        <v>1982</v>
      </c>
      <c r="B1983" s="1">
        <v>2.5</v>
      </c>
    </row>
    <row r="1984" spans="1:2" ht="12.75" customHeight="1" x14ac:dyDescent="0.2">
      <c r="A1984" s="1" t="s">
        <v>1983</v>
      </c>
      <c r="B1984" s="1">
        <v>5</v>
      </c>
    </row>
    <row r="1985" spans="1:2" ht="12.75" customHeight="1" x14ac:dyDescent="0.2">
      <c r="A1985" s="1" t="s">
        <v>1984</v>
      </c>
      <c r="B1985" s="1">
        <v>30</v>
      </c>
    </row>
    <row r="1986" spans="1:2" ht="12.75" customHeight="1" x14ac:dyDescent="0.2">
      <c r="A1986" s="1" t="s">
        <v>1985</v>
      </c>
      <c r="B1986" s="1">
        <v>16</v>
      </c>
    </row>
    <row r="1987" spans="1:2" ht="12.75" customHeight="1" x14ac:dyDescent="0.2">
      <c r="A1987" s="1" t="s">
        <v>1986</v>
      </c>
      <c r="B1987" s="1">
        <v>1.25</v>
      </c>
    </row>
    <row r="1988" spans="1:2" ht="12.75" customHeight="1" x14ac:dyDescent="0.2">
      <c r="A1988" s="1" t="s">
        <v>1987</v>
      </c>
      <c r="B1988" s="1">
        <v>3.75</v>
      </c>
    </row>
    <row r="1989" spans="1:2" ht="12.75" customHeight="1" x14ac:dyDescent="0.2">
      <c r="A1989" s="1" t="s">
        <v>1988</v>
      </c>
      <c r="B1989" s="1">
        <v>7.5</v>
      </c>
    </row>
    <row r="1990" spans="1:2" ht="12.75" customHeight="1" x14ac:dyDescent="0.2">
      <c r="A1990" s="1" t="s">
        <v>1989</v>
      </c>
      <c r="B1990" s="1">
        <v>16</v>
      </c>
    </row>
    <row r="1991" spans="1:2" ht="12.75" customHeight="1" x14ac:dyDescent="0.2">
      <c r="A1991" s="1" t="s">
        <v>1990</v>
      </c>
      <c r="B1991" s="1">
        <v>13.33</v>
      </c>
    </row>
    <row r="1992" spans="1:2" ht="12.75" customHeight="1" x14ac:dyDescent="0.2">
      <c r="A1992" s="1" t="s">
        <v>1991</v>
      </c>
      <c r="B1992" s="1">
        <v>53.93</v>
      </c>
    </row>
    <row r="1993" spans="1:2" ht="12.75" customHeight="1" x14ac:dyDescent="0.2">
      <c r="A1993" s="1" t="s">
        <v>1992</v>
      </c>
      <c r="B1993" s="1">
        <v>0</v>
      </c>
    </row>
    <row r="1994" spans="1:2" ht="12.75" customHeight="1" x14ac:dyDescent="0.2">
      <c r="A1994" s="1" t="s">
        <v>1993</v>
      </c>
      <c r="B1994" s="1">
        <v>0</v>
      </c>
    </row>
    <row r="1995" spans="1:2" ht="12.75" customHeight="1" x14ac:dyDescent="0.2">
      <c r="A1995" s="1" t="s">
        <v>1994</v>
      </c>
      <c r="B1995" s="1">
        <v>1</v>
      </c>
    </row>
    <row r="1996" spans="1:2" ht="12.75" customHeight="1" x14ac:dyDescent="0.2">
      <c r="A1996" s="1" t="s">
        <v>1995</v>
      </c>
      <c r="B1996" s="1">
        <v>365</v>
      </c>
    </row>
    <row r="1997" spans="1:2" ht="12.75" customHeight="1" x14ac:dyDescent="0.2">
      <c r="A1997" s="1" t="s">
        <v>1996</v>
      </c>
      <c r="B1997" s="1">
        <v>365</v>
      </c>
    </row>
    <row r="1998" spans="1:2" ht="12.75" customHeight="1" x14ac:dyDescent="0.2">
      <c r="A1998" s="1" t="s">
        <v>1997</v>
      </c>
      <c r="B1998" s="1">
        <v>33.15</v>
      </c>
    </row>
    <row r="1999" spans="1:2" ht="12.75" customHeight="1" x14ac:dyDescent="0.2">
      <c r="A1999" s="1" t="s">
        <v>1998</v>
      </c>
      <c r="B1999" s="1">
        <v>24.5</v>
      </c>
    </row>
    <row r="2000" spans="1:2" ht="12.75" customHeight="1" x14ac:dyDescent="0.2">
      <c r="A2000" s="1" t="s">
        <v>1999</v>
      </c>
      <c r="B2000" s="1">
        <v>16.57</v>
      </c>
    </row>
    <row r="2001" spans="1:2" ht="12.75" customHeight="1" x14ac:dyDescent="0.2">
      <c r="A2001" s="1" t="s">
        <v>2000</v>
      </c>
      <c r="B2001" s="1">
        <v>49.72</v>
      </c>
    </row>
    <row r="2002" spans="1:2" ht="12.75" customHeight="1" x14ac:dyDescent="0.2">
      <c r="A2002" s="1" t="s">
        <v>2001</v>
      </c>
      <c r="B2002" s="1">
        <v>33.15</v>
      </c>
    </row>
    <row r="2003" spans="1:2" ht="12.75" customHeight="1" x14ac:dyDescent="0.2">
      <c r="A2003" s="1" t="s">
        <v>2002</v>
      </c>
      <c r="B2003" s="1">
        <v>33.15</v>
      </c>
    </row>
    <row r="2004" spans="1:2" ht="12.75" customHeight="1" x14ac:dyDescent="0.2">
      <c r="A2004" s="1" t="s">
        <v>2003</v>
      </c>
      <c r="B2004" s="1">
        <v>33.15</v>
      </c>
    </row>
    <row r="2005" spans="1:2" ht="12.75" customHeight="1" x14ac:dyDescent="0.2">
      <c r="A2005" s="1" t="s">
        <v>2004</v>
      </c>
      <c r="B2005" s="1">
        <v>117.19</v>
      </c>
    </row>
    <row r="2006" spans="1:2" ht="12.75" customHeight="1" x14ac:dyDescent="0.2">
      <c r="A2006" s="1" t="s">
        <v>2005</v>
      </c>
      <c r="B2006" s="1">
        <v>17</v>
      </c>
    </row>
    <row r="2007" spans="1:2" ht="12.75" customHeight="1" x14ac:dyDescent="0.2">
      <c r="A2007" s="1" t="s">
        <v>2006</v>
      </c>
      <c r="B2007" s="1">
        <v>24.5</v>
      </c>
    </row>
    <row r="2008" spans="1:2" ht="12.75" customHeight="1" x14ac:dyDescent="0.2">
      <c r="A2008" s="1" t="s">
        <v>2007</v>
      </c>
      <c r="B2008" s="1">
        <v>66.290000000000006</v>
      </c>
    </row>
    <row r="2009" spans="1:2" ht="12.75" customHeight="1" x14ac:dyDescent="0.2">
      <c r="A2009" s="1" t="s">
        <v>2008</v>
      </c>
      <c r="B2009" s="1">
        <v>9.5</v>
      </c>
    </row>
    <row r="2010" spans="1:2" ht="12.75" customHeight="1" x14ac:dyDescent="0.2">
      <c r="A2010" s="1" t="s">
        <v>2009</v>
      </c>
      <c r="B2010" s="1">
        <v>16.57</v>
      </c>
    </row>
    <row r="2011" spans="1:2" ht="12.75" customHeight="1" x14ac:dyDescent="0.2">
      <c r="A2011" s="1" t="s">
        <v>2010</v>
      </c>
      <c r="B2011" s="1">
        <v>49.72</v>
      </c>
    </row>
    <row r="2012" spans="1:2" ht="12.75" customHeight="1" x14ac:dyDescent="0.2">
      <c r="A2012" s="1" t="s">
        <v>2011</v>
      </c>
      <c r="B2012" s="1">
        <v>24.5</v>
      </c>
    </row>
    <row r="2013" spans="1:2" ht="12.75" customHeight="1" x14ac:dyDescent="0.2">
      <c r="A2013" s="1" t="s">
        <v>2012</v>
      </c>
      <c r="B2013" s="1">
        <v>33.15</v>
      </c>
    </row>
    <row r="2014" spans="1:2" ht="12.75" customHeight="1" x14ac:dyDescent="0.2">
      <c r="A2014" s="1" t="s">
        <v>2013</v>
      </c>
      <c r="B2014" s="1">
        <v>16.57</v>
      </c>
    </row>
    <row r="2015" spans="1:2" ht="12.75" customHeight="1" x14ac:dyDescent="0.2">
      <c r="A2015" s="1" t="s">
        <v>2014</v>
      </c>
      <c r="B2015" s="1">
        <v>49.72</v>
      </c>
    </row>
    <row r="2016" spans="1:2" ht="12.75" customHeight="1" x14ac:dyDescent="0.2">
      <c r="A2016" s="1" t="s">
        <v>2015</v>
      </c>
      <c r="B2016" s="1">
        <v>33.15</v>
      </c>
    </row>
    <row r="2017" spans="1:2" ht="12.75" customHeight="1" x14ac:dyDescent="0.2">
      <c r="A2017" s="1" t="s">
        <v>2016</v>
      </c>
      <c r="B2017" s="1">
        <v>33.15</v>
      </c>
    </row>
    <row r="2018" spans="1:2" ht="12.75" customHeight="1" x14ac:dyDescent="0.2">
      <c r="A2018" s="1" t="s">
        <v>2017</v>
      </c>
      <c r="B2018" s="1">
        <v>117.19</v>
      </c>
    </row>
    <row r="2019" spans="1:2" ht="12.75" customHeight="1" x14ac:dyDescent="0.2">
      <c r="A2019" s="1" t="s">
        <v>2018</v>
      </c>
      <c r="B2019" s="1">
        <v>17</v>
      </c>
    </row>
    <row r="2020" spans="1:2" ht="12.75" customHeight="1" x14ac:dyDescent="0.2">
      <c r="A2020" s="1" t="s">
        <v>2019</v>
      </c>
      <c r="B2020" s="1">
        <v>24.5</v>
      </c>
    </row>
    <row r="2021" spans="1:2" ht="12.75" customHeight="1" x14ac:dyDescent="0.2">
      <c r="A2021" s="1" t="s">
        <v>2020</v>
      </c>
      <c r="B2021" s="1">
        <v>66.290000000000006</v>
      </c>
    </row>
    <row r="2022" spans="1:2" ht="12.75" customHeight="1" x14ac:dyDescent="0.2">
      <c r="A2022" s="1" t="s">
        <v>2021</v>
      </c>
      <c r="B2022" s="1">
        <v>9.5</v>
      </c>
    </row>
    <row r="2023" spans="1:2" ht="12.75" customHeight="1" x14ac:dyDescent="0.2">
      <c r="A2023" s="1" t="s">
        <v>2022</v>
      </c>
      <c r="B2023" s="1">
        <v>16.57</v>
      </c>
    </row>
    <row r="2024" spans="1:2" ht="12.75" customHeight="1" x14ac:dyDescent="0.2">
      <c r="A2024" s="1" t="s">
        <v>2023</v>
      </c>
      <c r="B2024" s="1">
        <v>49.72</v>
      </c>
    </row>
    <row r="2025" spans="1:2" ht="12.75" customHeight="1" x14ac:dyDescent="0.2">
      <c r="A2025" s="1" t="s">
        <v>2024</v>
      </c>
      <c r="B2025" s="1">
        <v>16</v>
      </c>
    </row>
    <row r="2026" spans="1:2" ht="12.75" customHeight="1" x14ac:dyDescent="0.2">
      <c r="A2026" s="1" t="s">
        <v>2025</v>
      </c>
      <c r="B2026" s="1">
        <v>0</v>
      </c>
    </row>
    <row r="2027" spans="1:2" ht="12.75" customHeight="1" x14ac:dyDescent="0.2">
      <c r="A2027" s="1" t="s">
        <v>2026</v>
      </c>
      <c r="B2027" s="1">
        <v>0</v>
      </c>
    </row>
    <row r="2028" spans="1:2" ht="12.75" customHeight="1" x14ac:dyDescent="0.2">
      <c r="A2028" s="1" t="s">
        <v>2027</v>
      </c>
      <c r="B2028" s="1">
        <v>0</v>
      </c>
    </row>
    <row r="2029" spans="1:2" ht="12.75" customHeight="1" x14ac:dyDescent="0.2">
      <c r="A2029" s="1" t="s">
        <v>2028</v>
      </c>
      <c r="B2029" s="1">
        <v>0</v>
      </c>
    </row>
    <row r="2030" spans="1:2" ht="12.75" customHeight="1" x14ac:dyDescent="0.2">
      <c r="A2030" s="1" t="s">
        <v>2029</v>
      </c>
      <c r="B2030" s="1">
        <v>1.5</v>
      </c>
    </row>
    <row r="2031" spans="1:2" ht="12.75" customHeight="1" x14ac:dyDescent="0.2">
      <c r="A2031" s="1" t="s">
        <v>2030</v>
      </c>
      <c r="B2031" s="1">
        <v>4</v>
      </c>
    </row>
    <row r="2032" spans="1:2" ht="12.75" customHeight="1" x14ac:dyDescent="0.2">
      <c r="A2032" s="1" t="s">
        <v>2031</v>
      </c>
      <c r="B2032" s="1">
        <v>14</v>
      </c>
    </row>
    <row r="2033" spans="1:2" ht="12.75" customHeight="1" x14ac:dyDescent="0.2">
      <c r="A2033" s="1" t="s">
        <v>2032</v>
      </c>
      <c r="B2033" s="1">
        <v>13.33</v>
      </c>
    </row>
    <row r="2034" spans="1:2" ht="12.75" customHeight="1" x14ac:dyDescent="0.2">
      <c r="A2034" s="1" t="s">
        <v>2033</v>
      </c>
      <c r="B2034" s="1">
        <v>17.78</v>
      </c>
    </row>
    <row r="2035" spans="1:2" ht="12.75" customHeight="1" x14ac:dyDescent="0.2">
      <c r="A2035" s="1" t="s">
        <v>2034</v>
      </c>
      <c r="B2035" s="1">
        <v>28.44</v>
      </c>
    </row>
    <row r="2036" spans="1:2" ht="12.75" customHeight="1" x14ac:dyDescent="0.2">
      <c r="A2036" s="1" t="s">
        <v>2035</v>
      </c>
      <c r="B2036" s="1">
        <v>21.33</v>
      </c>
    </row>
    <row r="2037" spans="1:2" ht="12.75" customHeight="1" x14ac:dyDescent="0.2">
      <c r="A2037" s="1" t="s">
        <v>2036</v>
      </c>
      <c r="B2037" s="1">
        <v>21.33</v>
      </c>
    </row>
    <row r="2038" spans="1:2" ht="12.75" customHeight="1" x14ac:dyDescent="0.2">
      <c r="A2038" s="1" t="s">
        <v>2037</v>
      </c>
      <c r="B2038" s="1">
        <v>28.44</v>
      </c>
    </row>
    <row r="2039" spans="1:2" ht="12.75" customHeight="1" x14ac:dyDescent="0.2">
      <c r="A2039" s="1" t="s">
        <v>2038</v>
      </c>
      <c r="B2039" s="1">
        <v>16</v>
      </c>
    </row>
    <row r="2040" spans="1:2" ht="12.75" customHeight="1" x14ac:dyDescent="0.2">
      <c r="A2040" s="1" t="s">
        <v>2039</v>
      </c>
      <c r="B2040" s="1">
        <v>21.33</v>
      </c>
    </row>
    <row r="2041" spans="1:2" ht="12.75" customHeight="1" x14ac:dyDescent="0.2">
      <c r="A2041" s="1" t="s">
        <v>2040</v>
      </c>
      <c r="B2041" s="1">
        <v>2.67</v>
      </c>
    </row>
    <row r="2042" spans="1:2" ht="12.75" customHeight="1" x14ac:dyDescent="0.2">
      <c r="A2042" s="1" t="s">
        <v>2041</v>
      </c>
      <c r="B2042" s="1">
        <v>14.22</v>
      </c>
    </row>
    <row r="2043" spans="1:2" ht="12.75" customHeight="1" x14ac:dyDescent="0.2">
      <c r="A2043" s="1" t="s">
        <v>2042</v>
      </c>
      <c r="B2043" s="1">
        <v>13.33</v>
      </c>
    </row>
    <row r="2044" spans="1:2" ht="12.75" customHeight="1" x14ac:dyDescent="0.2">
      <c r="A2044" s="1" t="s">
        <v>2043</v>
      </c>
      <c r="B2044" s="1">
        <v>17.78</v>
      </c>
    </row>
    <row r="2045" spans="1:2" ht="12.75" customHeight="1" x14ac:dyDescent="0.2">
      <c r="A2045" s="1" t="s">
        <v>2044</v>
      </c>
      <c r="B2045" s="1">
        <v>21.33</v>
      </c>
    </row>
    <row r="2046" spans="1:2" ht="12.75" customHeight="1" x14ac:dyDescent="0.2">
      <c r="A2046" s="1" t="s">
        <v>2045</v>
      </c>
      <c r="B2046" s="1">
        <v>16</v>
      </c>
    </row>
    <row r="2047" spans="1:2" ht="12.75" customHeight="1" x14ac:dyDescent="0.2">
      <c r="A2047" s="1" t="s">
        <v>2046</v>
      </c>
      <c r="B2047" s="1">
        <v>4</v>
      </c>
    </row>
    <row r="2048" spans="1:2" ht="12.75" customHeight="1" x14ac:dyDescent="0.2">
      <c r="A2048" s="1" t="s">
        <v>2047</v>
      </c>
      <c r="B2048" s="1">
        <v>14</v>
      </c>
    </row>
    <row r="2049" spans="1:2" ht="12.75" customHeight="1" x14ac:dyDescent="0.2">
      <c r="A2049" s="1" t="s">
        <v>2048</v>
      </c>
      <c r="B2049" s="1">
        <v>13.33</v>
      </c>
    </row>
    <row r="2050" spans="1:2" ht="12.75" customHeight="1" x14ac:dyDescent="0.2">
      <c r="A2050" s="1" t="s">
        <v>2049</v>
      </c>
      <c r="B2050" s="1">
        <v>17.78</v>
      </c>
    </row>
    <row r="2051" spans="1:2" ht="12.75" customHeight="1" x14ac:dyDescent="0.2">
      <c r="A2051" s="1" t="s">
        <v>2050</v>
      </c>
      <c r="B2051" s="1">
        <v>28.44</v>
      </c>
    </row>
    <row r="2052" spans="1:2" ht="12.75" customHeight="1" x14ac:dyDescent="0.2">
      <c r="A2052" s="1" t="s">
        <v>2051</v>
      </c>
      <c r="B2052" s="1">
        <v>21.33</v>
      </c>
    </row>
    <row r="2053" spans="1:2" ht="12.75" customHeight="1" x14ac:dyDescent="0.2">
      <c r="A2053" s="1" t="s">
        <v>2052</v>
      </c>
      <c r="B2053" s="1">
        <v>21.33</v>
      </c>
    </row>
    <row r="2054" spans="1:2" ht="12.75" customHeight="1" x14ac:dyDescent="0.2">
      <c r="A2054" s="1" t="s">
        <v>2053</v>
      </c>
      <c r="B2054" s="1">
        <v>28.44</v>
      </c>
    </row>
    <row r="2055" spans="1:2" ht="12.75" customHeight="1" x14ac:dyDescent="0.2">
      <c r="A2055" s="1" t="s">
        <v>2054</v>
      </c>
      <c r="B2055" s="1">
        <v>16</v>
      </c>
    </row>
    <row r="2056" spans="1:2" ht="12.75" customHeight="1" x14ac:dyDescent="0.2">
      <c r="A2056" s="1" t="s">
        <v>2055</v>
      </c>
      <c r="B2056" s="1">
        <v>21.33</v>
      </c>
    </row>
    <row r="2057" spans="1:2" ht="12.75" customHeight="1" x14ac:dyDescent="0.2">
      <c r="A2057" s="1" t="s">
        <v>2056</v>
      </c>
      <c r="B2057" s="1">
        <v>2.67</v>
      </c>
    </row>
    <row r="2058" spans="1:2" ht="12.75" customHeight="1" x14ac:dyDescent="0.2">
      <c r="A2058" s="1" t="s">
        <v>2057</v>
      </c>
      <c r="B2058" s="1">
        <v>14.22</v>
      </c>
    </row>
    <row r="2059" spans="1:2" ht="12.75" customHeight="1" x14ac:dyDescent="0.2">
      <c r="A2059" s="1" t="s">
        <v>2058</v>
      </c>
      <c r="B2059" s="1">
        <v>13.33</v>
      </c>
    </row>
    <row r="2060" spans="1:2" ht="12.75" customHeight="1" x14ac:dyDescent="0.2">
      <c r="A2060" s="1" t="s">
        <v>2059</v>
      </c>
      <c r="B2060" s="1">
        <v>17.78</v>
      </c>
    </row>
    <row r="2061" spans="1:2" ht="12.75" customHeight="1" x14ac:dyDescent="0.2">
      <c r="A2061" s="1" t="s">
        <v>2060</v>
      </c>
      <c r="B2061" s="1">
        <v>21.33</v>
      </c>
    </row>
    <row r="2062" spans="1:2" ht="12.75" customHeight="1" x14ac:dyDescent="0.2">
      <c r="A2062" s="1" t="s">
        <v>2061</v>
      </c>
      <c r="B2062" s="1">
        <v>16</v>
      </c>
    </row>
    <row r="2063" spans="1:2" ht="12.75" customHeight="1" x14ac:dyDescent="0.2">
      <c r="A2063" s="1" t="s">
        <v>2062</v>
      </c>
      <c r="B2063" s="1">
        <v>0</v>
      </c>
    </row>
    <row r="2064" spans="1:2" ht="12.75" customHeight="1" x14ac:dyDescent="0.2">
      <c r="A2064" s="1" t="s">
        <v>2063</v>
      </c>
      <c r="B2064" s="1">
        <v>0</v>
      </c>
    </row>
    <row r="2065" spans="1:2" ht="12.75" customHeight="1" x14ac:dyDescent="0.2">
      <c r="A2065" s="1" t="s">
        <v>2064</v>
      </c>
      <c r="B2065" s="1">
        <v>0</v>
      </c>
    </row>
    <row r="2066" spans="1:2" ht="12.75" customHeight="1" x14ac:dyDescent="0.2">
      <c r="A2066" s="1" t="s">
        <v>2065</v>
      </c>
      <c r="B2066" s="1">
        <v>0</v>
      </c>
    </row>
    <row r="2067" spans="1:2" ht="12.75" customHeight="1" x14ac:dyDescent="0.2">
      <c r="A2067" s="1" t="s">
        <v>2066</v>
      </c>
      <c r="B2067" s="1">
        <v>1.5</v>
      </c>
    </row>
    <row r="2068" spans="1:2" ht="12.75" customHeight="1" x14ac:dyDescent="0.2">
      <c r="A2068" s="1" t="s">
        <v>2067</v>
      </c>
      <c r="B2068" s="1">
        <v>1.5</v>
      </c>
    </row>
    <row r="2069" spans="1:2" ht="12.75" customHeight="1" x14ac:dyDescent="0.2">
      <c r="A2069" s="1" t="s">
        <v>2068</v>
      </c>
      <c r="B2069" s="1">
        <v>1.5</v>
      </c>
    </row>
    <row r="2070" spans="1:2" ht="12.75" customHeight="1" x14ac:dyDescent="0.2">
      <c r="A2070" s="1" t="s">
        <v>2069</v>
      </c>
      <c r="B2070" s="1">
        <v>8</v>
      </c>
    </row>
    <row r="2071" spans="1:2" ht="12.75" customHeight="1" x14ac:dyDescent="0.2">
      <c r="A2071" s="1" t="s">
        <v>2070</v>
      </c>
      <c r="B2071" s="1">
        <v>78</v>
      </c>
    </row>
    <row r="2072" spans="1:2" ht="12.75" customHeight="1" x14ac:dyDescent="0.2">
      <c r="A2072" s="1" t="s">
        <v>2071</v>
      </c>
      <c r="B2072" s="1">
        <v>78</v>
      </c>
    </row>
    <row r="2073" spans="1:2" ht="12.75" customHeight="1" x14ac:dyDescent="0.2">
      <c r="A2073" s="1" t="s">
        <v>2072</v>
      </c>
      <c r="B2073" s="1">
        <v>0.5</v>
      </c>
    </row>
    <row r="2074" spans="1:2" ht="12.75" customHeight="1" x14ac:dyDescent="0.2">
      <c r="A2074" s="1" t="s">
        <v>2073</v>
      </c>
      <c r="B2074" s="1">
        <v>0.5</v>
      </c>
    </row>
    <row r="2075" spans="1:2" ht="12.75" customHeight="1" x14ac:dyDescent="0.2">
      <c r="A2075" s="1" t="s">
        <v>2074</v>
      </c>
      <c r="B2075" s="1">
        <v>0.5</v>
      </c>
    </row>
    <row r="2076" spans="1:2" ht="12.75" customHeight="1" x14ac:dyDescent="0.2">
      <c r="A2076" s="1" t="s">
        <v>2075</v>
      </c>
      <c r="B2076" s="1">
        <v>0.5</v>
      </c>
    </row>
    <row r="2077" spans="1:2" ht="12.75" customHeight="1" x14ac:dyDescent="0.2">
      <c r="A2077" s="1" t="s">
        <v>2076</v>
      </c>
      <c r="B2077" s="1">
        <v>0.6</v>
      </c>
    </row>
    <row r="2078" spans="1:2" ht="12.75" customHeight="1" x14ac:dyDescent="0.2">
      <c r="A2078" s="1" t="s">
        <v>2077</v>
      </c>
      <c r="B2078" s="1">
        <v>3</v>
      </c>
    </row>
    <row r="2079" spans="1:2" ht="12.75" customHeight="1" x14ac:dyDescent="0.2">
      <c r="A2079" s="1" t="s">
        <v>2078</v>
      </c>
      <c r="B2079" s="1">
        <v>0.6</v>
      </c>
    </row>
    <row r="2080" spans="1:2" ht="12.75" customHeight="1" x14ac:dyDescent="0.2">
      <c r="A2080" s="1" t="s">
        <v>2079</v>
      </c>
      <c r="B2080" s="1">
        <v>3</v>
      </c>
    </row>
    <row r="2081" spans="1:2" ht="12.75" customHeight="1" x14ac:dyDescent="0.2">
      <c r="A2081" s="1" t="s">
        <v>2080</v>
      </c>
      <c r="B2081" s="1">
        <v>120</v>
      </c>
    </row>
    <row r="2082" spans="1:2" ht="12.75" customHeight="1" x14ac:dyDescent="0.2">
      <c r="A2082" s="1" t="s">
        <v>2081</v>
      </c>
      <c r="B2082" s="1">
        <v>9.75</v>
      </c>
    </row>
    <row r="2083" spans="1:2" ht="12.75" customHeight="1" x14ac:dyDescent="0.2">
      <c r="A2083" s="1" t="s">
        <v>2082</v>
      </c>
      <c r="B2083" s="1">
        <v>0</v>
      </c>
    </row>
    <row r="2084" spans="1:2" ht="12.75" customHeight="1" x14ac:dyDescent="0.2">
      <c r="A2084" s="1" t="s">
        <v>2083</v>
      </c>
      <c r="B2084" s="1">
        <v>0</v>
      </c>
    </row>
    <row r="2085" spans="1:2" ht="12.75" customHeight="1" x14ac:dyDescent="0.2">
      <c r="A2085" s="1" t="s">
        <v>2084</v>
      </c>
      <c r="B2085" s="1">
        <v>18.13</v>
      </c>
    </row>
    <row r="2086" spans="1:2" ht="12.75" customHeight="1" x14ac:dyDescent="0.2">
      <c r="A2086" s="1" t="s">
        <v>2085</v>
      </c>
      <c r="B2086" s="1">
        <v>18.13</v>
      </c>
    </row>
    <row r="2087" spans="1:2" ht="12.75" customHeight="1" x14ac:dyDescent="0.2">
      <c r="A2087" s="1" t="s">
        <v>2086</v>
      </c>
      <c r="B2087" s="1">
        <v>72</v>
      </c>
    </row>
    <row r="2088" spans="1:2" ht="12.75" customHeight="1" x14ac:dyDescent="0.2">
      <c r="A2088" s="1" t="s">
        <v>2087</v>
      </c>
      <c r="B2088" s="1">
        <v>72</v>
      </c>
    </row>
    <row r="2089" spans="1:2" ht="12.75" customHeight="1" x14ac:dyDescent="0.2">
      <c r="A2089" s="1" t="s">
        <v>2088</v>
      </c>
      <c r="B2089" s="1">
        <v>72</v>
      </c>
    </row>
    <row r="2090" spans="1:2" ht="12.75" customHeight="1" x14ac:dyDescent="0.2">
      <c r="A2090" s="1" t="s">
        <v>2089</v>
      </c>
      <c r="B2090" s="1">
        <v>3</v>
      </c>
    </row>
    <row r="2091" spans="1:2" ht="12.75" customHeight="1" x14ac:dyDescent="0.2">
      <c r="A2091" s="1" t="s">
        <v>2090</v>
      </c>
      <c r="B2091" s="1">
        <v>2448</v>
      </c>
    </row>
    <row r="2092" spans="1:2" ht="12.75" customHeight="1" x14ac:dyDescent="0.2">
      <c r="A2092" s="1" t="s">
        <v>2091</v>
      </c>
      <c r="B2092" s="1">
        <v>2448</v>
      </c>
    </row>
    <row r="2093" spans="1:2" ht="12.75" customHeight="1" x14ac:dyDescent="0.2">
      <c r="A2093" s="1" t="s">
        <v>2092</v>
      </c>
      <c r="B2093" s="1">
        <v>0</v>
      </c>
    </row>
    <row r="2094" spans="1:2" ht="12.75" customHeight="1" x14ac:dyDescent="0.2">
      <c r="A2094" s="1" t="s">
        <v>2093</v>
      </c>
      <c r="B2094" s="1">
        <v>0</v>
      </c>
    </row>
    <row r="2095" spans="1:2" ht="12.75" customHeight="1" x14ac:dyDescent="0.2">
      <c r="A2095" s="1" t="s">
        <v>2094</v>
      </c>
      <c r="B2095" s="1">
        <v>6</v>
      </c>
    </row>
    <row r="2096" spans="1:2" ht="12.75" customHeight="1" x14ac:dyDescent="0.2">
      <c r="A2096" s="1" t="s">
        <v>2095</v>
      </c>
      <c r="B2096" s="1">
        <v>37.25</v>
      </c>
    </row>
    <row r="2097" spans="1:2" ht="12.75" customHeight="1" x14ac:dyDescent="0.2">
      <c r="A2097" s="1" t="s">
        <v>2096</v>
      </c>
      <c r="B2097" s="1">
        <v>37.25</v>
      </c>
    </row>
    <row r="2098" spans="1:2" ht="12.75" customHeight="1" x14ac:dyDescent="0.2">
      <c r="A2098" s="1" t="s">
        <v>2097</v>
      </c>
      <c r="B2098" s="1">
        <v>1224</v>
      </c>
    </row>
    <row r="2099" spans="1:2" ht="12.75" customHeight="1" x14ac:dyDescent="0.2">
      <c r="A2099" s="1" t="s">
        <v>2098</v>
      </c>
      <c r="B2099" s="1">
        <v>1.5</v>
      </c>
    </row>
    <row r="2100" spans="1:2" ht="12.75" customHeight="1" x14ac:dyDescent="0.2">
      <c r="A2100" s="1" t="s">
        <v>2099</v>
      </c>
      <c r="B2100" s="1">
        <v>21.25</v>
      </c>
    </row>
    <row r="2101" spans="1:2" ht="12.75" customHeight="1" x14ac:dyDescent="0.2">
      <c r="A2101" s="1" t="s">
        <v>2100</v>
      </c>
      <c r="B2101" s="1">
        <v>21.25</v>
      </c>
    </row>
    <row r="2102" spans="1:2" ht="12.75" customHeight="1" x14ac:dyDescent="0.2">
      <c r="A2102" s="1" t="s">
        <v>2101</v>
      </c>
      <c r="B2102" s="1">
        <v>6</v>
      </c>
    </row>
    <row r="2103" spans="1:2" ht="12.75" customHeight="1" x14ac:dyDescent="0.2">
      <c r="A2103" s="1" t="s">
        <v>2102</v>
      </c>
      <c r="B2103" s="1">
        <v>59.25</v>
      </c>
    </row>
    <row r="2104" spans="1:2" ht="12.75" customHeight="1" x14ac:dyDescent="0.2">
      <c r="A2104" s="1" t="s">
        <v>2103</v>
      </c>
      <c r="B2104" s="1">
        <v>0</v>
      </c>
    </row>
    <row r="2105" spans="1:2" ht="12.75" customHeight="1" x14ac:dyDescent="0.2">
      <c r="A2105" s="1" t="s">
        <v>2104</v>
      </c>
      <c r="B2105" s="1">
        <v>6</v>
      </c>
    </row>
    <row r="2106" spans="1:2" ht="12.75" customHeight="1" x14ac:dyDescent="0.2">
      <c r="A2106" s="1" t="s">
        <v>2105</v>
      </c>
      <c r="B2106" s="1">
        <v>59.25</v>
      </c>
    </row>
    <row r="2107" spans="1:2" ht="12.75" customHeight="1" x14ac:dyDescent="0.2">
      <c r="A2107" s="1" t="s">
        <v>2106</v>
      </c>
      <c r="B2107" s="1">
        <v>0</v>
      </c>
    </row>
    <row r="2108" spans="1:2" ht="12.75" customHeight="1" x14ac:dyDescent="0.2">
      <c r="A2108" s="1" t="s">
        <v>2107</v>
      </c>
      <c r="B2108" s="1">
        <v>20</v>
      </c>
    </row>
    <row r="2109" spans="1:2" ht="12.75" customHeight="1" x14ac:dyDescent="0.2">
      <c r="A2109" s="1" t="s">
        <v>2108</v>
      </c>
      <c r="B2109" s="1">
        <v>30</v>
      </c>
    </row>
    <row r="2110" spans="1:2" ht="12.75" customHeight="1" x14ac:dyDescent="0.2">
      <c r="A2110" s="1" t="s">
        <v>2109</v>
      </c>
      <c r="B2110" s="1">
        <v>20</v>
      </c>
    </row>
    <row r="2111" spans="1:2" ht="12.75" customHeight="1" x14ac:dyDescent="0.2">
      <c r="A2111" s="1" t="s">
        <v>2110</v>
      </c>
      <c r="B2111" s="1">
        <v>20</v>
      </c>
    </row>
    <row r="2112" spans="1:2" ht="12.75" customHeight="1" x14ac:dyDescent="0.2">
      <c r="A2112" s="1" t="s">
        <v>2111</v>
      </c>
      <c r="B2112" s="1">
        <v>20</v>
      </c>
    </row>
    <row r="2113" spans="1:2" ht="12.75" customHeight="1" x14ac:dyDescent="0.2">
      <c r="A2113" s="1" t="s">
        <v>2112</v>
      </c>
      <c r="B2113" s="1">
        <v>30</v>
      </c>
    </row>
    <row r="2114" spans="1:2" ht="12.75" customHeight="1" x14ac:dyDescent="0.2">
      <c r="A2114" s="1" t="s">
        <v>2113</v>
      </c>
      <c r="B2114" s="1">
        <v>20</v>
      </c>
    </row>
    <row r="2115" spans="1:2" ht="12.75" customHeight="1" x14ac:dyDescent="0.2">
      <c r="A2115" s="1" t="s">
        <v>2114</v>
      </c>
      <c r="B2115" s="1">
        <v>20</v>
      </c>
    </row>
    <row r="2116" spans="1:2" ht="12.75" customHeight="1" x14ac:dyDescent="0.2">
      <c r="A2116" s="1" t="s">
        <v>2115</v>
      </c>
      <c r="B2116" s="1">
        <v>33.15</v>
      </c>
    </row>
    <row r="2117" spans="1:2" ht="12.75" customHeight="1" x14ac:dyDescent="0.2">
      <c r="A2117" s="1" t="s">
        <v>2116</v>
      </c>
      <c r="B2117" s="1">
        <v>20</v>
      </c>
    </row>
    <row r="2118" spans="1:2" ht="12.75" customHeight="1" x14ac:dyDescent="0.2">
      <c r="A2118" s="1" t="s">
        <v>2117</v>
      </c>
      <c r="B2118" s="1">
        <v>595</v>
      </c>
    </row>
    <row r="2119" spans="1:2" ht="12.75" customHeight="1" x14ac:dyDescent="0.2">
      <c r="A2119" s="1" t="s">
        <v>2118</v>
      </c>
      <c r="B2119" s="1">
        <v>0</v>
      </c>
    </row>
    <row r="2120" spans="1:2" ht="12.75" customHeight="1" x14ac:dyDescent="0.2">
      <c r="A2120" s="1" t="s">
        <v>2119</v>
      </c>
      <c r="B2120" s="1">
        <v>20</v>
      </c>
    </row>
    <row r="2121" spans="1:2" ht="12.75" customHeight="1" x14ac:dyDescent="0.2">
      <c r="A2121" s="1" t="s">
        <v>2120</v>
      </c>
      <c r="B2121" s="1">
        <v>595</v>
      </c>
    </row>
    <row r="2122" spans="1:2" ht="12.75" customHeight="1" x14ac:dyDescent="0.2">
      <c r="A2122" s="1" t="s">
        <v>2121</v>
      </c>
      <c r="B2122" s="1">
        <v>0</v>
      </c>
    </row>
    <row r="2123" spans="1:2" ht="12.75" customHeight="1" x14ac:dyDescent="0.2">
      <c r="A2123" s="1" t="s">
        <v>2122</v>
      </c>
      <c r="B2123" s="1">
        <v>3</v>
      </c>
    </row>
    <row r="2124" spans="1:2" ht="12.75" customHeight="1" x14ac:dyDescent="0.2">
      <c r="A2124" s="1" t="s">
        <v>2123</v>
      </c>
      <c r="B2124" s="1">
        <v>3</v>
      </c>
    </row>
    <row r="2125" spans="1:2" ht="12.75" customHeight="1" x14ac:dyDescent="0.2">
      <c r="A2125" s="1" t="s">
        <v>2124</v>
      </c>
      <c r="B2125" s="1">
        <v>0</v>
      </c>
    </row>
    <row r="2126" spans="1:2" ht="12.75" customHeight="1" x14ac:dyDescent="0.2">
      <c r="A2126" s="1" t="s">
        <v>2125</v>
      </c>
      <c r="B2126" s="1">
        <v>0</v>
      </c>
    </row>
    <row r="2127" spans="1:2" ht="12.75" customHeight="1" x14ac:dyDescent="0.2">
      <c r="A2127" s="1" t="s">
        <v>2126</v>
      </c>
      <c r="B2127" s="1">
        <v>0</v>
      </c>
    </row>
    <row r="2128" spans="1:2" ht="12.75" customHeight="1" x14ac:dyDescent="0.2">
      <c r="A2128" s="1" t="s">
        <v>2127</v>
      </c>
      <c r="B2128" s="1">
        <v>0</v>
      </c>
    </row>
    <row r="2129" spans="1:2" ht="12.75" customHeight="1" x14ac:dyDescent="0.2">
      <c r="A2129" s="1" t="s">
        <v>2128</v>
      </c>
      <c r="B2129" s="1">
        <v>0</v>
      </c>
    </row>
    <row r="2130" spans="1:2" ht="12.75" customHeight="1" x14ac:dyDescent="0.2">
      <c r="A2130" s="1" t="s">
        <v>2129</v>
      </c>
      <c r="B2130" s="1">
        <v>0</v>
      </c>
    </row>
    <row r="2131" spans="1:2" ht="12.75" customHeight="1" x14ac:dyDescent="0.2">
      <c r="A2131" s="1" t="s">
        <v>2130</v>
      </c>
      <c r="B2131" s="1">
        <v>2</v>
      </c>
    </row>
    <row r="2132" spans="1:2" ht="12.75" customHeight="1" x14ac:dyDescent="0.2">
      <c r="A2132" s="1" t="s">
        <v>2131</v>
      </c>
      <c r="B2132" s="1">
        <v>0</v>
      </c>
    </row>
    <row r="2133" spans="1:2" ht="12.75" customHeight="1" x14ac:dyDescent="0.2">
      <c r="A2133" s="1" t="s">
        <v>2132</v>
      </c>
      <c r="B2133" s="1">
        <v>0</v>
      </c>
    </row>
    <row r="2134" spans="1:2" ht="12.75" customHeight="1" x14ac:dyDescent="0.2">
      <c r="A2134" s="1" t="s">
        <v>2133</v>
      </c>
      <c r="B2134" s="1">
        <v>3</v>
      </c>
    </row>
    <row r="2135" spans="1:2" ht="12.75" customHeight="1" x14ac:dyDescent="0.2">
      <c r="A2135" s="1" t="s">
        <v>2134</v>
      </c>
      <c r="B2135" s="1">
        <v>3</v>
      </c>
    </row>
    <row r="2136" spans="1:2" ht="12.75" customHeight="1" x14ac:dyDescent="0.2">
      <c r="A2136" s="1" t="s">
        <v>2135</v>
      </c>
      <c r="B2136" s="1">
        <v>0</v>
      </c>
    </row>
    <row r="2137" spans="1:2" ht="12.75" customHeight="1" x14ac:dyDescent="0.2">
      <c r="A2137" s="1" t="s">
        <v>2136</v>
      </c>
      <c r="B2137" s="1">
        <v>0</v>
      </c>
    </row>
    <row r="2138" spans="1:2" ht="12.75" customHeight="1" x14ac:dyDescent="0.2">
      <c r="A2138" s="1" t="s">
        <v>2137</v>
      </c>
      <c r="B2138" s="1">
        <v>12</v>
      </c>
    </row>
    <row r="2139" spans="1:2" ht="12.75" customHeight="1" x14ac:dyDescent="0.2">
      <c r="A2139" s="1" t="s">
        <v>2138</v>
      </c>
      <c r="B2139" s="1">
        <v>6</v>
      </c>
    </row>
    <row r="2140" spans="1:2" ht="12.75" customHeight="1" x14ac:dyDescent="0.2">
      <c r="A2140" s="1" t="s">
        <v>2139</v>
      </c>
      <c r="B2140" s="1">
        <v>14</v>
      </c>
    </row>
    <row r="2141" spans="1:2" ht="12.75" customHeight="1" x14ac:dyDescent="0.2">
      <c r="A2141" s="1" t="s">
        <v>2140</v>
      </c>
      <c r="B2141" s="1">
        <v>10</v>
      </c>
    </row>
    <row r="2142" spans="1:2" ht="12.75" customHeight="1" x14ac:dyDescent="0.2">
      <c r="A2142" s="1" t="s">
        <v>2141</v>
      </c>
      <c r="B2142" s="1">
        <v>4</v>
      </c>
    </row>
    <row r="2143" spans="1:2" ht="12.75" customHeight="1" x14ac:dyDescent="0.2">
      <c r="A2143" s="1" t="s">
        <v>2142</v>
      </c>
      <c r="B2143" s="1">
        <v>15</v>
      </c>
    </row>
    <row r="2144" spans="1:2" ht="12.75" customHeight="1" x14ac:dyDescent="0.2">
      <c r="A2144" s="1" t="s">
        <v>2143</v>
      </c>
      <c r="B2144" s="1">
        <v>16</v>
      </c>
    </row>
    <row r="2145" spans="1:2" ht="12.75" customHeight="1" x14ac:dyDescent="0.2">
      <c r="A2145" s="1" t="s">
        <v>2144</v>
      </c>
      <c r="B2145" s="1">
        <v>2.75</v>
      </c>
    </row>
    <row r="2146" spans="1:2" ht="12.75" customHeight="1" x14ac:dyDescent="0.2">
      <c r="A2146" s="1" t="s">
        <v>2145</v>
      </c>
      <c r="B2146" s="1">
        <v>3</v>
      </c>
    </row>
    <row r="2147" spans="1:2" ht="12.75" customHeight="1" x14ac:dyDescent="0.2">
      <c r="A2147" s="1" t="s">
        <v>2146</v>
      </c>
      <c r="B2147" s="1">
        <v>1.5</v>
      </c>
    </row>
    <row r="2148" spans="1:2" ht="12.75" customHeight="1" x14ac:dyDescent="0.2">
      <c r="A2148" s="1" t="s">
        <v>2147</v>
      </c>
      <c r="B2148" s="1">
        <v>0.3</v>
      </c>
    </row>
    <row r="2149" spans="1:2" ht="12.75" customHeight="1" x14ac:dyDescent="0.2">
      <c r="A2149" s="1" t="s">
        <v>2148</v>
      </c>
      <c r="B2149" s="1">
        <v>19</v>
      </c>
    </row>
    <row r="2150" spans="1:2" ht="12.75" customHeight="1" x14ac:dyDescent="0.2">
      <c r="A2150" s="1" t="s">
        <v>2149</v>
      </c>
      <c r="B2150" s="1">
        <v>1.5</v>
      </c>
    </row>
    <row r="2151" spans="1:2" ht="12.75" customHeight="1" x14ac:dyDescent="0.2">
      <c r="A2151" s="1" t="s">
        <v>2150</v>
      </c>
      <c r="B2151" s="1">
        <v>18</v>
      </c>
    </row>
    <row r="2152" spans="1:2" ht="12.75" customHeight="1" x14ac:dyDescent="0.2">
      <c r="A2152" s="1" t="s">
        <v>2151</v>
      </c>
      <c r="B2152" s="1">
        <v>12</v>
      </c>
    </row>
    <row r="2153" spans="1:2" ht="12.75" customHeight="1" x14ac:dyDescent="0.2">
      <c r="A2153" s="1" t="s">
        <v>2152</v>
      </c>
      <c r="B2153" s="1">
        <v>9</v>
      </c>
    </row>
    <row r="2154" spans="1:2" ht="12.75" customHeight="1" x14ac:dyDescent="0.2">
      <c r="A2154" s="1" t="s">
        <v>2153</v>
      </c>
      <c r="B2154" s="1">
        <v>19</v>
      </c>
    </row>
    <row r="2155" spans="1:2" ht="12.75" customHeight="1" x14ac:dyDescent="0.2">
      <c r="A2155" s="1" t="s">
        <v>2154</v>
      </c>
      <c r="B2155" s="1">
        <v>72</v>
      </c>
    </row>
    <row r="2156" spans="1:2" ht="12.75" customHeight="1" x14ac:dyDescent="0.2">
      <c r="A2156" s="1" t="s">
        <v>2155</v>
      </c>
      <c r="B2156" s="1">
        <v>12</v>
      </c>
    </row>
    <row r="2157" spans="1:2" ht="12.75" customHeight="1" x14ac:dyDescent="0.2">
      <c r="A2157" s="1" t="s">
        <v>2156</v>
      </c>
      <c r="B2157" s="1">
        <v>6</v>
      </c>
    </row>
    <row r="2158" spans="1:2" ht="12.75" customHeight="1" x14ac:dyDescent="0.2">
      <c r="A2158" s="1" t="s">
        <v>2157</v>
      </c>
      <c r="B2158" s="1">
        <v>14</v>
      </c>
    </row>
    <row r="2159" spans="1:2" ht="12.75" customHeight="1" x14ac:dyDescent="0.2">
      <c r="A2159" s="1" t="s">
        <v>2158</v>
      </c>
      <c r="B2159" s="1">
        <v>10</v>
      </c>
    </row>
    <row r="2160" spans="1:2" ht="12.75" customHeight="1" x14ac:dyDescent="0.2">
      <c r="A2160" s="1" t="s">
        <v>2159</v>
      </c>
      <c r="B2160" s="1">
        <v>4</v>
      </c>
    </row>
    <row r="2161" spans="1:2" ht="12.75" customHeight="1" x14ac:dyDescent="0.2">
      <c r="A2161" s="1" t="s">
        <v>2160</v>
      </c>
      <c r="B2161" s="1">
        <v>15</v>
      </c>
    </row>
    <row r="2162" spans="1:2" ht="12.75" customHeight="1" x14ac:dyDescent="0.2">
      <c r="A2162" s="1" t="s">
        <v>2161</v>
      </c>
      <c r="B2162" s="1">
        <v>16</v>
      </c>
    </row>
    <row r="2163" spans="1:2" ht="12.75" customHeight="1" x14ac:dyDescent="0.2">
      <c r="A2163" s="1" t="s">
        <v>2162</v>
      </c>
      <c r="B2163" s="1">
        <v>2.75</v>
      </c>
    </row>
    <row r="2164" spans="1:2" ht="12.75" customHeight="1" x14ac:dyDescent="0.2">
      <c r="A2164" s="1" t="s">
        <v>2163</v>
      </c>
      <c r="B2164" s="1">
        <v>3</v>
      </c>
    </row>
    <row r="2165" spans="1:2" ht="12.75" customHeight="1" x14ac:dyDescent="0.2">
      <c r="A2165" s="1" t="s">
        <v>2164</v>
      </c>
      <c r="B2165" s="1">
        <v>1.5</v>
      </c>
    </row>
    <row r="2166" spans="1:2" ht="12.75" customHeight="1" x14ac:dyDescent="0.2">
      <c r="A2166" s="1" t="s">
        <v>2165</v>
      </c>
      <c r="B2166" s="1">
        <v>0.3</v>
      </c>
    </row>
    <row r="2167" spans="1:2" ht="12.75" customHeight="1" x14ac:dyDescent="0.2">
      <c r="A2167" s="1" t="s">
        <v>2166</v>
      </c>
      <c r="B2167" s="1">
        <v>19</v>
      </c>
    </row>
    <row r="2168" spans="1:2" ht="12.75" customHeight="1" x14ac:dyDescent="0.2">
      <c r="A2168" s="1" t="s">
        <v>2167</v>
      </c>
      <c r="B2168" s="1">
        <v>1.5</v>
      </c>
    </row>
    <row r="2169" spans="1:2" ht="12.75" customHeight="1" x14ac:dyDescent="0.2">
      <c r="A2169" s="1" t="s">
        <v>2168</v>
      </c>
      <c r="B2169" s="1">
        <v>18</v>
      </c>
    </row>
    <row r="2170" spans="1:2" ht="12.75" customHeight="1" x14ac:dyDescent="0.2">
      <c r="A2170" s="1" t="s">
        <v>2169</v>
      </c>
      <c r="B2170" s="1">
        <v>12</v>
      </c>
    </row>
    <row r="2171" spans="1:2" ht="12.75" customHeight="1" x14ac:dyDescent="0.2">
      <c r="A2171" s="1" t="s">
        <v>2170</v>
      </c>
      <c r="B2171" s="1">
        <v>9</v>
      </c>
    </row>
    <row r="2172" spans="1:2" ht="12.75" customHeight="1" x14ac:dyDescent="0.2">
      <c r="A2172" s="1" t="s">
        <v>2171</v>
      </c>
      <c r="B2172" s="1">
        <v>19</v>
      </c>
    </row>
    <row r="2173" spans="1:2" ht="12.75" customHeight="1" x14ac:dyDescent="0.2">
      <c r="A2173" s="1" t="s">
        <v>2172</v>
      </c>
      <c r="B2173" s="1">
        <v>72</v>
      </c>
    </row>
    <row r="2174" spans="1:2" ht="12.75" customHeight="1" x14ac:dyDescent="0.2">
      <c r="A2174" s="1" t="s">
        <v>2173</v>
      </c>
      <c r="B2174" s="1">
        <v>0</v>
      </c>
    </row>
    <row r="2175" spans="1:2" ht="12.75" customHeight="1" x14ac:dyDescent="0.2">
      <c r="A2175" s="1" t="s">
        <v>2174</v>
      </c>
      <c r="B2175" s="1">
        <v>24.25</v>
      </c>
    </row>
    <row r="2176" spans="1:2" ht="12.75" customHeight="1" x14ac:dyDescent="0.2">
      <c r="A2176" s="1" t="s">
        <v>2175</v>
      </c>
      <c r="B2176" s="1">
        <v>53.25</v>
      </c>
    </row>
    <row r="2177" spans="1:2" ht="12.75" customHeight="1" x14ac:dyDescent="0.2">
      <c r="A2177" s="1" t="s">
        <v>2176</v>
      </c>
      <c r="B2177" s="1">
        <v>124.25</v>
      </c>
    </row>
    <row r="2178" spans="1:2" ht="12.75" customHeight="1" x14ac:dyDescent="0.2">
      <c r="A2178" s="1" t="s">
        <v>2177</v>
      </c>
      <c r="B2178" s="1">
        <v>24.25</v>
      </c>
    </row>
    <row r="2179" spans="1:2" ht="12.75" customHeight="1" x14ac:dyDescent="0.2">
      <c r="A2179" s="1" t="s">
        <v>2178</v>
      </c>
      <c r="B2179" s="1">
        <v>53.25</v>
      </c>
    </row>
    <row r="2180" spans="1:2" ht="12.75" customHeight="1" x14ac:dyDescent="0.2">
      <c r="A2180" s="1" t="s">
        <v>2179</v>
      </c>
      <c r="B2180" s="1">
        <v>124.25</v>
      </c>
    </row>
    <row r="2181" spans="1:2" ht="12.75" customHeight="1" x14ac:dyDescent="0.2">
      <c r="A2181" s="1" t="s">
        <v>2180</v>
      </c>
      <c r="B2181" s="1">
        <v>3</v>
      </c>
    </row>
    <row r="2182" spans="1:2" ht="12.75" customHeight="1" x14ac:dyDescent="0.2">
      <c r="A2182" s="1" t="s">
        <v>2181</v>
      </c>
      <c r="B2182" s="1">
        <v>102.05</v>
      </c>
    </row>
    <row r="2183" spans="1:2" ht="12.75" customHeight="1" x14ac:dyDescent="0.2">
      <c r="A2183" s="1" t="s">
        <v>2182</v>
      </c>
      <c r="B2183" s="1">
        <v>102.05</v>
      </c>
    </row>
    <row r="2184" spans="1:2" ht="12.75" customHeight="1" x14ac:dyDescent="0.2">
      <c r="A2184" s="1" t="s">
        <v>2183</v>
      </c>
      <c r="B2184" s="1">
        <v>57.21</v>
      </c>
    </row>
    <row r="2185" spans="1:2" ht="12.75" customHeight="1" x14ac:dyDescent="0.2">
      <c r="A2185" s="1" t="s">
        <v>2184</v>
      </c>
      <c r="B2185" s="1">
        <v>72.16</v>
      </c>
    </row>
    <row r="2186" spans="1:2" ht="12.75" customHeight="1" x14ac:dyDescent="0.2">
      <c r="A2186" s="1" t="s">
        <v>2185</v>
      </c>
      <c r="B2186" s="1">
        <v>102.05</v>
      </c>
    </row>
    <row r="2187" spans="1:2" ht="12.75" customHeight="1" x14ac:dyDescent="0.2">
      <c r="A2187" s="1" t="s">
        <v>2186</v>
      </c>
      <c r="B2187" s="1">
        <v>102.05</v>
      </c>
    </row>
    <row r="2188" spans="1:2" ht="12.75" customHeight="1" x14ac:dyDescent="0.2">
      <c r="A2188" s="1" t="s">
        <v>2187</v>
      </c>
      <c r="B2188" s="1">
        <v>57.21</v>
      </c>
    </row>
    <row r="2189" spans="1:2" ht="12.75" customHeight="1" x14ac:dyDescent="0.2">
      <c r="A2189" s="1" t="s">
        <v>2188</v>
      </c>
      <c r="B2189" s="1">
        <v>72.16</v>
      </c>
    </row>
    <row r="2190" spans="1:2" ht="12.75" customHeight="1" x14ac:dyDescent="0.2">
      <c r="A2190" s="1" t="s">
        <v>2189</v>
      </c>
      <c r="B2190" s="1">
        <v>102.05</v>
      </c>
    </row>
    <row r="2191" spans="1:2" ht="12.75" customHeight="1" x14ac:dyDescent="0.2">
      <c r="A2191" s="1" t="s">
        <v>2190</v>
      </c>
      <c r="B2191" s="1">
        <v>102.05</v>
      </c>
    </row>
    <row r="2192" spans="1:2" ht="12.75" customHeight="1" x14ac:dyDescent="0.2">
      <c r="A2192" s="1" t="s">
        <v>2191</v>
      </c>
      <c r="B2192" s="1">
        <v>57.21</v>
      </c>
    </row>
    <row r="2193" spans="1:2" ht="12.75" customHeight="1" x14ac:dyDescent="0.2">
      <c r="A2193" s="1" t="s">
        <v>2192</v>
      </c>
      <c r="B2193" s="1">
        <v>72.16</v>
      </c>
    </row>
    <row r="2194" spans="1:2" ht="12.75" customHeight="1" x14ac:dyDescent="0.2">
      <c r="A2194" s="1" t="s">
        <v>2193</v>
      </c>
      <c r="B2194" s="1">
        <v>102.05</v>
      </c>
    </row>
    <row r="2195" spans="1:2" ht="12.75" customHeight="1" x14ac:dyDescent="0.2">
      <c r="A2195" s="1" t="s">
        <v>2194</v>
      </c>
      <c r="B2195" s="1">
        <v>102.05</v>
      </c>
    </row>
    <row r="2196" spans="1:2" ht="12.75" customHeight="1" x14ac:dyDescent="0.2">
      <c r="A2196" s="1" t="s">
        <v>2195</v>
      </c>
      <c r="B2196" s="1">
        <v>57.21</v>
      </c>
    </row>
    <row r="2197" spans="1:2" ht="12.75" customHeight="1" x14ac:dyDescent="0.2">
      <c r="A2197" s="1" t="s">
        <v>2196</v>
      </c>
      <c r="B2197" s="1">
        <v>72.16</v>
      </c>
    </row>
    <row r="2198" spans="1:2" ht="12.75" customHeight="1" x14ac:dyDescent="0.2">
      <c r="A2198" s="1" t="s">
        <v>2197</v>
      </c>
      <c r="B2198" s="1">
        <v>102.05</v>
      </c>
    </row>
    <row r="2199" spans="1:2" ht="12.75" customHeight="1" x14ac:dyDescent="0.2">
      <c r="A2199" s="1" t="s">
        <v>2198</v>
      </c>
      <c r="B2199" s="1">
        <v>102.05</v>
      </c>
    </row>
    <row r="2200" spans="1:2" ht="12.75" customHeight="1" x14ac:dyDescent="0.2">
      <c r="A2200" s="1" t="s">
        <v>2199</v>
      </c>
      <c r="B2200" s="1">
        <v>57.21</v>
      </c>
    </row>
    <row r="2201" spans="1:2" ht="12.75" customHeight="1" x14ac:dyDescent="0.2">
      <c r="A2201" s="1" t="s">
        <v>2200</v>
      </c>
      <c r="B2201" s="1">
        <v>72.16</v>
      </c>
    </row>
    <row r="2202" spans="1:2" ht="12.75" customHeight="1" x14ac:dyDescent="0.2">
      <c r="A2202" s="1" t="s">
        <v>2201</v>
      </c>
      <c r="B2202" s="1">
        <v>102.05</v>
      </c>
    </row>
    <row r="2203" spans="1:2" ht="12.75" customHeight="1" x14ac:dyDescent="0.2">
      <c r="A2203" s="1" t="s">
        <v>2202</v>
      </c>
      <c r="B2203" s="1">
        <v>102.05</v>
      </c>
    </row>
    <row r="2204" spans="1:2" ht="12.75" customHeight="1" x14ac:dyDescent="0.2">
      <c r="A2204" s="1" t="s">
        <v>2203</v>
      </c>
      <c r="B2204" s="1">
        <v>57.21</v>
      </c>
    </row>
    <row r="2205" spans="1:2" ht="12.75" customHeight="1" x14ac:dyDescent="0.2">
      <c r="A2205" s="1" t="s">
        <v>2204</v>
      </c>
      <c r="B2205" s="1">
        <v>72.16</v>
      </c>
    </row>
    <row r="2206" spans="1:2" ht="12.75" customHeight="1" x14ac:dyDescent="0.2">
      <c r="A2206" s="1" t="s">
        <v>2205</v>
      </c>
      <c r="B2206" s="1">
        <v>102.05</v>
      </c>
    </row>
    <row r="2207" spans="1:2" ht="12.75" customHeight="1" x14ac:dyDescent="0.2">
      <c r="A2207" s="1" t="s">
        <v>2206</v>
      </c>
      <c r="B2207" s="1">
        <v>102.05</v>
      </c>
    </row>
    <row r="2208" spans="1:2" ht="12.75" customHeight="1" x14ac:dyDescent="0.2">
      <c r="A2208" s="1" t="s">
        <v>2207</v>
      </c>
      <c r="B2208" s="1">
        <v>57.21</v>
      </c>
    </row>
    <row r="2209" spans="1:2" ht="12.75" customHeight="1" x14ac:dyDescent="0.2">
      <c r="A2209" s="1" t="s">
        <v>2208</v>
      </c>
      <c r="B2209" s="1">
        <v>72.16</v>
      </c>
    </row>
    <row r="2210" spans="1:2" ht="12.75" customHeight="1" x14ac:dyDescent="0.2">
      <c r="A2210" s="1" t="s">
        <v>2209</v>
      </c>
      <c r="B2210" s="1">
        <v>102.05</v>
      </c>
    </row>
    <row r="2211" spans="1:2" ht="12.75" customHeight="1" x14ac:dyDescent="0.2">
      <c r="A2211" s="1" t="s">
        <v>2210</v>
      </c>
      <c r="B2211" s="1">
        <v>102.05</v>
      </c>
    </row>
    <row r="2212" spans="1:2" ht="12.75" customHeight="1" x14ac:dyDescent="0.2">
      <c r="A2212" s="1" t="s">
        <v>2211</v>
      </c>
      <c r="B2212" s="1">
        <v>57.21</v>
      </c>
    </row>
    <row r="2213" spans="1:2" ht="12.75" customHeight="1" x14ac:dyDescent="0.2">
      <c r="A2213" s="1" t="s">
        <v>2212</v>
      </c>
      <c r="B2213" s="1">
        <v>72.16</v>
      </c>
    </row>
    <row r="2214" spans="1:2" ht="12.75" customHeight="1" x14ac:dyDescent="0.2">
      <c r="A2214" s="1" t="s">
        <v>2213</v>
      </c>
      <c r="B2214" s="1">
        <v>89.68</v>
      </c>
    </row>
    <row r="2215" spans="1:2" ht="12.75" customHeight="1" x14ac:dyDescent="0.2">
      <c r="A2215" s="1" t="s">
        <v>2214</v>
      </c>
      <c r="B2215" s="1">
        <v>89.68</v>
      </c>
    </row>
    <row r="2216" spans="1:2" ht="12.75" customHeight="1" x14ac:dyDescent="0.2">
      <c r="A2216" s="1" t="s">
        <v>2215</v>
      </c>
      <c r="B2216" s="1">
        <v>44.84</v>
      </c>
    </row>
    <row r="2217" spans="1:2" ht="12.75" customHeight="1" x14ac:dyDescent="0.2">
      <c r="A2217" s="1" t="s">
        <v>2216</v>
      </c>
      <c r="B2217" s="1">
        <v>59.79</v>
      </c>
    </row>
    <row r="2218" spans="1:2" ht="12.75" customHeight="1" x14ac:dyDescent="0.2">
      <c r="A2218" s="1" t="s">
        <v>2217</v>
      </c>
      <c r="B2218" s="1">
        <v>89.68</v>
      </c>
    </row>
    <row r="2219" spans="1:2" ht="12.75" customHeight="1" x14ac:dyDescent="0.2">
      <c r="A2219" s="1" t="s">
        <v>2218</v>
      </c>
      <c r="B2219" s="1">
        <v>89.68</v>
      </c>
    </row>
    <row r="2220" spans="1:2" ht="12.75" customHeight="1" x14ac:dyDescent="0.2">
      <c r="A2220" s="1" t="s">
        <v>2219</v>
      </c>
      <c r="B2220" s="1">
        <v>44.84</v>
      </c>
    </row>
    <row r="2221" spans="1:2" ht="12.75" customHeight="1" x14ac:dyDescent="0.2">
      <c r="A2221" s="1" t="s">
        <v>2220</v>
      </c>
      <c r="B2221" s="1">
        <v>59.79</v>
      </c>
    </row>
    <row r="2222" spans="1:2" ht="12.75" customHeight="1" x14ac:dyDescent="0.2">
      <c r="A2222" s="1" t="s">
        <v>2221</v>
      </c>
      <c r="B2222" s="1">
        <v>3</v>
      </c>
    </row>
    <row r="2223" spans="1:2" ht="12.75" customHeight="1" x14ac:dyDescent="0.2">
      <c r="A2223" s="1" t="s">
        <v>2222</v>
      </c>
      <c r="B2223" s="1">
        <v>3</v>
      </c>
    </row>
    <row r="2224" spans="1:2" ht="12.75" customHeight="1" x14ac:dyDescent="0.2">
      <c r="A2224" s="1" t="s">
        <v>2223</v>
      </c>
      <c r="B2224" s="1">
        <v>3</v>
      </c>
    </row>
    <row r="2225" spans="1:2" ht="12.75" customHeight="1" x14ac:dyDescent="0.2">
      <c r="A2225" s="1" t="s">
        <v>2224</v>
      </c>
      <c r="B2225" s="1">
        <v>3</v>
      </c>
    </row>
    <row r="2226" spans="1:2" ht="12.75" customHeight="1" x14ac:dyDescent="0.2">
      <c r="A2226" s="1" t="s">
        <v>2225</v>
      </c>
      <c r="B2226" s="1">
        <v>260</v>
      </c>
    </row>
    <row r="2227" spans="1:2" ht="12.75" customHeight="1" x14ac:dyDescent="0.2">
      <c r="A2227" s="1" t="s">
        <v>2226</v>
      </c>
      <c r="B2227" s="1">
        <v>260</v>
      </c>
    </row>
    <row r="2228" spans="1:2" ht="12.75" customHeight="1" x14ac:dyDescent="0.2">
      <c r="A2228" s="1" t="s">
        <v>2227</v>
      </c>
      <c r="B2228" s="1">
        <v>2</v>
      </c>
    </row>
    <row r="2229" spans="1:2" ht="12.75" customHeight="1" x14ac:dyDescent="0.2">
      <c r="A2229" s="1" t="s">
        <v>2228</v>
      </c>
      <c r="B2229" s="1">
        <v>0.5</v>
      </c>
    </row>
    <row r="2230" spans="1:2" ht="12.75" customHeight="1" x14ac:dyDescent="0.2">
      <c r="A2230" s="1" t="s">
        <v>2229</v>
      </c>
      <c r="B2230" s="1">
        <v>0.5</v>
      </c>
    </row>
    <row r="2231" spans="1:2" ht="12.75" customHeight="1" x14ac:dyDescent="0.2">
      <c r="A2231" s="1" t="s">
        <v>2230</v>
      </c>
      <c r="B2231" s="1">
        <v>27</v>
      </c>
    </row>
    <row r="2232" spans="1:2" ht="12.75" customHeight="1" x14ac:dyDescent="0.2">
      <c r="A2232" s="1" t="s">
        <v>2231</v>
      </c>
      <c r="B2232" s="1">
        <v>24</v>
      </c>
    </row>
    <row r="2233" spans="1:2" ht="12.75" customHeight="1" x14ac:dyDescent="0.2">
      <c r="A2233" s="1" t="s">
        <v>2232</v>
      </c>
      <c r="B2233" s="1">
        <v>15.88</v>
      </c>
    </row>
    <row r="2234" spans="1:2" ht="12.75" customHeight="1" x14ac:dyDescent="0.2">
      <c r="A2234" s="1" t="s">
        <v>2233</v>
      </c>
      <c r="B2234" s="1">
        <v>55.88</v>
      </c>
    </row>
    <row r="2235" spans="1:2" ht="12.75" customHeight="1" x14ac:dyDescent="0.2">
      <c r="A2235" s="1" t="s">
        <v>2234</v>
      </c>
      <c r="B2235" s="1">
        <v>2.67</v>
      </c>
    </row>
    <row r="2236" spans="1:2" ht="12.75" customHeight="1" x14ac:dyDescent="0.2">
      <c r="A2236" s="1" t="s">
        <v>2235</v>
      </c>
      <c r="B2236" s="1">
        <v>22</v>
      </c>
    </row>
    <row r="2237" spans="1:2" ht="12.75" customHeight="1" x14ac:dyDescent="0.2">
      <c r="A2237" s="1" t="s">
        <v>2236</v>
      </c>
      <c r="B2237" s="1">
        <v>22</v>
      </c>
    </row>
    <row r="2238" spans="1:2" ht="12.75" customHeight="1" x14ac:dyDescent="0.2">
      <c r="A2238" s="1" t="s">
        <v>2237</v>
      </c>
      <c r="B2238" s="1">
        <v>2</v>
      </c>
    </row>
    <row r="2239" spans="1:2" ht="12.75" customHeight="1" x14ac:dyDescent="0.2">
      <c r="A2239" s="1" t="s">
        <v>2238</v>
      </c>
      <c r="B2239" s="1">
        <v>13</v>
      </c>
    </row>
    <row r="2240" spans="1:2" ht="12.75" customHeight="1" x14ac:dyDescent="0.2">
      <c r="A2240" s="1" t="s">
        <v>2239</v>
      </c>
      <c r="B2240" s="1">
        <v>1107.4000000000001</v>
      </c>
    </row>
    <row r="2241" spans="1:2" ht="12.75" customHeight="1" x14ac:dyDescent="0.2">
      <c r="A2241" s="1" t="s">
        <v>2240</v>
      </c>
      <c r="B2241" s="1">
        <v>25.25</v>
      </c>
    </row>
    <row r="2242" spans="1:2" ht="12.75" customHeight="1" x14ac:dyDescent="0.2">
      <c r="A2242" s="1" t="s">
        <v>2241</v>
      </c>
      <c r="B2242" s="1">
        <v>9.4700000000000006</v>
      </c>
    </row>
    <row r="2243" spans="1:2" ht="12.75" customHeight="1" x14ac:dyDescent="0.2">
      <c r="A2243" s="1" t="s">
        <v>2242</v>
      </c>
      <c r="B2243" s="1">
        <v>10.75</v>
      </c>
    </row>
    <row r="2244" spans="1:2" ht="12.75" customHeight="1" x14ac:dyDescent="0.2">
      <c r="A2244" s="1" t="s">
        <v>2243</v>
      </c>
      <c r="B2244" s="1">
        <v>5</v>
      </c>
    </row>
    <row r="2245" spans="1:2" ht="12.75" customHeight="1" x14ac:dyDescent="0.2">
      <c r="A2245" s="1" t="s">
        <v>2244</v>
      </c>
      <c r="B2245" s="1">
        <v>27</v>
      </c>
    </row>
    <row r="2246" spans="1:2" ht="12.75" customHeight="1" x14ac:dyDescent="0.2">
      <c r="A2246" s="1" t="s">
        <v>2245</v>
      </c>
      <c r="B2246" s="1">
        <v>4</v>
      </c>
    </row>
    <row r="2247" spans="1:2" ht="12.75" customHeight="1" x14ac:dyDescent="0.2">
      <c r="A2247" s="1" t="s">
        <v>2246</v>
      </c>
      <c r="B2247" s="1">
        <v>27</v>
      </c>
    </row>
    <row r="2248" spans="1:2" ht="12.75" customHeight="1" x14ac:dyDescent="0.2">
      <c r="A2248" s="1" t="s">
        <v>2247</v>
      </c>
      <c r="B2248" s="1">
        <v>24</v>
      </c>
    </row>
    <row r="2249" spans="1:2" ht="12.75" customHeight="1" x14ac:dyDescent="0.2">
      <c r="A2249" s="1" t="s">
        <v>2248</v>
      </c>
      <c r="B2249" s="1">
        <v>15.88</v>
      </c>
    </row>
    <row r="2250" spans="1:2" ht="12.75" customHeight="1" x14ac:dyDescent="0.2">
      <c r="A2250" s="1" t="s">
        <v>2249</v>
      </c>
      <c r="B2250" s="1">
        <v>55.88</v>
      </c>
    </row>
    <row r="2251" spans="1:2" ht="12.75" customHeight="1" x14ac:dyDescent="0.2">
      <c r="A2251" s="1" t="s">
        <v>2250</v>
      </c>
      <c r="B2251" s="1">
        <v>2.67</v>
      </c>
    </row>
    <row r="2252" spans="1:2" ht="12.75" customHeight="1" x14ac:dyDescent="0.2">
      <c r="A2252" s="1" t="s">
        <v>2251</v>
      </c>
      <c r="B2252" s="1">
        <v>22</v>
      </c>
    </row>
    <row r="2253" spans="1:2" ht="12.75" customHeight="1" x14ac:dyDescent="0.2">
      <c r="A2253" s="1" t="s">
        <v>2252</v>
      </c>
      <c r="B2253" s="1">
        <v>22</v>
      </c>
    </row>
    <row r="2254" spans="1:2" ht="12.75" customHeight="1" x14ac:dyDescent="0.2">
      <c r="A2254" s="1" t="s">
        <v>2253</v>
      </c>
      <c r="B2254" s="1">
        <v>2</v>
      </c>
    </row>
    <row r="2255" spans="1:2" ht="12.75" customHeight="1" x14ac:dyDescent="0.2">
      <c r="A2255" s="1" t="s">
        <v>2254</v>
      </c>
      <c r="B2255" s="1">
        <v>13</v>
      </c>
    </row>
    <row r="2256" spans="1:2" ht="12.75" customHeight="1" x14ac:dyDescent="0.2">
      <c r="A2256" s="1" t="s">
        <v>2255</v>
      </c>
      <c r="B2256" s="1">
        <v>1107.4000000000001</v>
      </c>
    </row>
    <row r="2257" spans="1:2" ht="12.75" customHeight="1" x14ac:dyDescent="0.2">
      <c r="A2257" s="1" t="s">
        <v>2256</v>
      </c>
      <c r="B2257" s="1">
        <v>25.25</v>
      </c>
    </row>
    <row r="2258" spans="1:2" ht="12.75" customHeight="1" x14ac:dyDescent="0.2">
      <c r="A2258" s="1" t="s">
        <v>2257</v>
      </c>
      <c r="B2258" s="1">
        <v>9.4700000000000006</v>
      </c>
    </row>
    <row r="2259" spans="1:2" ht="12.75" customHeight="1" x14ac:dyDescent="0.2">
      <c r="A2259" s="1" t="s">
        <v>2258</v>
      </c>
      <c r="B2259" s="1">
        <v>10.75</v>
      </c>
    </row>
    <row r="2260" spans="1:2" ht="12.75" customHeight="1" x14ac:dyDescent="0.2">
      <c r="A2260" s="1" t="s">
        <v>2259</v>
      </c>
      <c r="B2260" s="1">
        <v>5</v>
      </c>
    </row>
    <row r="2261" spans="1:2" ht="12.75" customHeight="1" x14ac:dyDescent="0.2">
      <c r="A2261" s="1" t="s">
        <v>2260</v>
      </c>
      <c r="B2261" s="1">
        <v>27</v>
      </c>
    </row>
    <row r="2262" spans="1:2" ht="12.75" customHeight="1" x14ac:dyDescent="0.2">
      <c r="A2262" s="1" t="s">
        <v>2261</v>
      </c>
      <c r="B2262" s="1">
        <v>4</v>
      </c>
    </row>
    <row r="2263" spans="1:2" ht="12.75" customHeight="1" x14ac:dyDescent="0.2">
      <c r="A2263" s="1" t="s">
        <v>2262</v>
      </c>
      <c r="B2263" s="1">
        <v>0</v>
      </c>
    </row>
    <row r="2264" spans="1:2" ht="12.75" customHeight="1" x14ac:dyDescent="0.2">
      <c r="A2264" s="1" t="s">
        <v>2263</v>
      </c>
      <c r="B2264" s="1">
        <v>0</v>
      </c>
    </row>
    <row r="2265" spans="1:2" ht="12.75" customHeight="1" x14ac:dyDescent="0.2">
      <c r="A2265" s="1" t="s">
        <v>2264</v>
      </c>
      <c r="B2265" s="1">
        <v>244.8</v>
      </c>
    </row>
    <row r="2266" spans="1:2" ht="12.75" customHeight="1" x14ac:dyDescent="0.2">
      <c r="A2266" s="1" t="s">
        <v>2265</v>
      </c>
      <c r="B2266" s="1">
        <v>300</v>
      </c>
    </row>
    <row r="2267" spans="1:2" ht="12.75" customHeight="1" x14ac:dyDescent="0.2">
      <c r="A2267" s="1" t="s">
        <v>2266</v>
      </c>
      <c r="B2267" s="1">
        <v>0</v>
      </c>
    </row>
    <row r="2268" spans="1:2" ht="12.75" customHeight="1" x14ac:dyDescent="0.2">
      <c r="A2268" s="1" t="s">
        <v>2267</v>
      </c>
      <c r="B2268" s="1">
        <v>300</v>
      </c>
    </row>
    <row r="2269" spans="1:2" ht="12.75" customHeight="1" x14ac:dyDescent="0.2">
      <c r="A2269" s="1" t="s">
        <v>2268</v>
      </c>
      <c r="B2269" s="1">
        <v>244.8</v>
      </c>
    </row>
    <row r="2270" spans="1:2" ht="12.75" customHeight="1" x14ac:dyDescent="0.2">
      <c r="A2270" s="1" t="s">
        <v>2269</v>
      </c>
      <c r="B2270" s="1">
        <v>300</v>
      </c>
    </row>
    <row r="2271" spans="1:2" ht="12.75" customHeight="1" x14ac:dyDescent="0.2">
      <c r="A2271" s="1" t="s">
        <v>2270</v>
      </c>
      <c r="B2271" s="1">
        <v>0</v>
      </c>
    </row>
    <row r="2272" spans="1:2" ht="12.75" customHeight="1" x14ac:dyDescent="0.2">
      <c r="A2272" s="1" t="s">
        <v>2271</v>
      </c>
      <c r="B2272" s="1">
        <v>300</v>
      </c>
    </row>
    <row r="2273" spans="1:2" ht="12.75" customHeight="1" x14ac:dyDescent="0.2">
      <c r="A2273" s="1" t="s">
        <v>2272</v>
      </c>
      <c r="B2273" s="1">
        <v>0</v>
      </c>
    </row>
    <row r="2274" spans="1:2" ht="12.75" customHeight="1" x14ac:dyDescent="0.2">
      <c r="A2274" s="1" t="s">
        <v>2273</v>
      </c>
      <c r="B2274" s="1">
        <v>0</v>
      </c>
    </row>
    <row r="2275" spans="1:2" ht="12.75" customHeight="1" x14ac:dyDescent="0.2">
      <c r="A2275" s="1" t="s">
        <v>2274</v>
      </c>
      <c r="B2275" s="1">
        <v>27</v>
      </c>
    </row>
    <row r="2276" spans="1:2" ht="12.75" customHeight="1" x14ac:dyDescent="0.2">
      <c r="A2276" s="1" t="s">
        <v>2275</v>
      </c>
      <c r="B2276" s="1">
        <v>23</v>
      </c>
    </row>
    <row r="2277" spans="1:2" ht="12.75" customHeight="1" x14ac:dyDescent="0.2">
      <c r="A2277" s="1" t="s">
        <v>2276</v>
      </c>
      <c r="B2277" s="1">
        <v>27</v>
      </c>
    </row>
    <row r="2278" spans="1:2" ht="12.75" customHeight="1" x14ac:dyDescent="0.2">
      <c r="A2278" s="1" t="s">
        <v>2277</v>
      </c>
      <c r="B2278" s="1">
        <v>19</v>
      </c>
    </row>
    <row r="2279" spans="1:2" ht="12.75" customHeight="1" x14ac:dyDescent="0.2">
      <c r="A2279" s="1" t="s">
        <v>2278</v>
      </c>
      <c r="B2279" s="1">
        <v>15.5</v>
      </c>
    </row>
    <row r="2280" spans="1:2" ht="12.75" customHeight="1" x14ac:dyDescent="0.2">
      <c r="A2280" s="1" t="s">
        <v>2279</v>
      </c>
      <c r="B2280" s="1">
        <v>27</v>
      </c>
    </row>
    <row r="2281" spans="1:2" ht="12.75" customHeight="1" x14ac:dyDescent="0.2">
      <c r="A2281" s="1" t="s">
        <v>2280</v>
      </c>
      <c r="B2281" s="1">
        <v>23</v>
      </c>
    </row>
    <row r="2282" spans="1:2" ht="12.75" customHeight="1" x14ac:dyDescent="0.2">
      <c r="A2282" s="1" t="s">
        <v>2281</v>
      </c>
      <c r="B2282" s="1">
        <v>27</v>
      </c>
    </row>
    <row r="2283" spans="1:2" ht="12.75" customHeight="1" x14ac:dyDescent="0.2">
      <c r="A2283" s="1" t="s">
        <v>2282</v>
      </c>
      <c r="B2283" s="1">
        <v>19</v>
      </c>
    </row>
    <row r="2284" spans="1:2" ht="12.75" customHeight="1" x14ac:dyDescent="0.2">
      <c r="A2284" s="1" t="s">
        <v>2283</v>
      </c>
      <c r="B2284" s="1">
        <v>15.5</v>
      </c>
    </row>
    <row r="2285" spans="1:2" ht="12.75" customHeight="1" x14ac:dyDescent="0.2">
      <c r="A2285" s="1" t="s">
        <v>2284</v>
      </c>
      <c r="B2285" s="1">
        <v>16</v>
      </c>
    </row>
    <row r="2286" spans="1:2" ht="12.75" customHeight="1" x14ac:dyDescent="0.2">
      <c r="A2286" s="1" t="s">
        <v>2285</v>
      </c>
      <c r="B2286" s="1">
        <v>16</v>
      </c>
    </row>
    <row r="2287" spans="1:2" ht="12.75" customHeight="1" x14ac:dyDescent="0.2">
      <c r="A2287" s="1" t="s">
        <v>2286</v>
      </c>
      <c r="B2287" s="1">
        <v>16</v>
      </c>
    </row>
    <row r="2288" spans="1:2" ht="12.75" customHeight="1" x14ac:dyDescent="0.2">
      <c r="A2288" s="1" t="s">
        <v>2287</v>
      </c>
      <c r="B2288" s="1">
        <v>16</v>
      </c>
    </row>
    <row r="2289" spans="1:2" ht="12.75" customHeight="1" x14ac:dyDescent="0.2">
      <c r="A2289" s="1" t="s">
        <v>2288</v>
      </c>
      <c r="B2289" s="1">
        <v>29</v>
      </c>
    </row>
    <row r="2290" spans="1:2" ht="12.75" customHeight="1" x14ac:dyDescent="0.2">
      <c r="A2290" s="1" t="s">
        <v>2289</v>
      </c>
      <c r="B2290" s="1">
        <v>28</v>
      </c>
    </row>
    <row r="2291" spans="1:2" ht="12.75" customHeight="1" x14ac:dyDescent="0.2">
      <c r="A2291" s="1" t="s">
        <v>2290</v>
      </c>
      <c r="B2291" s="1">
        <v>17.88</v>
      </c>
    </row>
    <row r="2292" spans="1:2" ht="12.75" customHeight="1" x14ac:dyDescent="0.2">
      <c r="A2292" s="1" t="s">
        <v>2291</v>
      </c>
      <c r="B2292" s="1">
        <v>57.88</v>
      </c>
    </row>
    <row r="2293" spans="1:2" ht="12.75" customHeight="1" x14ac:dyDescent="0.2">
      <c r="A2293" s="1" t="s">
        <v>2292</v>
      </c>
      <c r="B2293" s="1">
        <v>3.33</v>
      </c>
    </row>
    <row r="2294" spans="1:2" ht="12.75" customHeight="1" x14ac:dyDescent="0.2">
      <c r="A2294" s="1" t="s">
        <v>2293</v>
      </c>
      <c r="B2294" s="1">
        <v>24</v>
      </c>
    </row>
    <row r="2295" spans="1:2" ht="12.75" customHeight="1" x14ac:dyDescent="0.2">
      <c r="A2295" s="1" t="s">
        <v>2294</v>
      </c>
      <c r="B2295" s="1">
        <v>24</v>
      </c>
    </row>
    <row r="2296" spans="1:2" ht="12.75" customHeight="1" x14ac:dyDescent="0.2">
      <c r="A2296" s="1" t="s">
        <v>2295</v>
      </c>
      <c r="B2296" s="1">
        <v>4</v>
      </c>
    </row>
    <row r="2297" spans="1:2" ht="12.75" customHeight="1" x14ac:dyDescent="0.2">
      <c r="A2297" s="1" t="s">
        <v>2296</v>
      </c>
      <c r="B2297" s="1">
        <v>5</v>
      </c>
    </row>
    <row r="2298" spans="1:2" ht="12.75" customHeight="1" x14ac:dyDescent="0.2">
      <c r="A2298" s="1" t="s">
        <v>2297</v>
      </c>
      <c r="B2298" s="1">
        <v>13</v>
      </c>
    </row>
    <row r="2299" spans="1:2" ht="12.75" customHeight="1" x14ac:dyDescent="0.2">
      <c r="A2299" s="1" t="s">
        <v>2298</v>
      </c>
      <c r="B2299" s="1">
        <v>1107.4000000000001</v>
      </c>
    </row>
    <row r="2300" spans="1:2" ht="12.75" customHeight="1" x14ac:dyDescent="0.2">
      <c r="A2300" s="1" t="s">
        <v>2299</v>
      </c>
      <c r="B2300" s="1">
        <v>25.25</v>
      </c>
    </row>
    <row r="2301" spans="1:2" ht="12.75" customHeight="1" x14ac:dyDescent="0.2">
      <c r="A2301" s="1" t="s">
        <v>2300</v>
      </c>
      <c r="B2301" s="1">
        <v>9.4700000000000006</v>
      </c>
    </row>
    <row r="2302" spans="1:2" ht="12.75" customHeight="1" x14ac:dyDescent="0.2">
      <c r="A2302" s="1" t="s">
        <v>2301</v>
      </c>
      <c r="B2302" s="1">
        <v>10.75</v>
      </c>
    </row>
    <row r="2303" spans="1:2" ht="12.75" customHeight="1" x14ac:dyDescent="0.2">
      <c r="A2303" s="1" t="s">
        <v>2302</v>
      </c>
      <c r="B2303" s="1">
        <v>29</v>
      </c>
    </row>
    <row r="2304" spans="1:2" ht="12.75" customHeight="1" x14ac:dyDescent="0.2">
      <c r="A2304" s="1" t="s">
        <v>2303</v>
      </c>
      <c r="B2304" s="1">
        <v>5</v>
      </c>
    </row>
    <row r="2305" spans="1:2" ht="12.75" customHeight="1" x14ac:dyDescent="0.2">
      <c r="A2305" s="1" t="s">
        <v>2304</v>
      </c>
      <c r="B2305" s="1">
        <v>29</v>
      </c>
    </row>
    <row r="2306" spans="1:2" ht="12.75" customHeight="1" x14ac:dyDescent="0.2">
      <c r="A2306" s="1" t="s">
        <v>2305</v>
      </c>
      <c r="B2306" s="1">
        <v>28</v>
      </c>
    </row>
    <row r="2307" spans="1:2" ht="12.75" customHeight="1" x14ac:dyDescent="0.2">
      <c r="A2307" s="1" t="s">
        <v>2306</v>
      </c>
      <c r="B2307" s="1">
        <v>17.88</v>
      </c>
    </row>
    <row r="2308" spans="1:2" ht="12.75" customHeight="1" x14ac:dyDescent="0.2">
      <c r="A2308" s="1" t="s">
        <v>2307</v>
      </c>
      <c r="B2308" s="1">
        <v>57.88</v>
      </c>
    </row>
    <row r="2309" spans="1:2" ht="12.75" customHeight="1" x14ac:dyDescent="0.2">
      <c r="A2309" s="1" t="s">
        <v>2308</v>
      </c>
      <c r="B2309" s="1">
        <v>3.33</v>
      </c>
    </row>
    <row r="2310" spans="1:2" ht="12.75" customHeight="1" x14ac:dyDescent="0.2">
      <c r="A2310" s="1" t="s">
        <v>2309</v>
      </c>
      <c r="B2310" s="1">
        <v>24</v>
      </c>
    </row>
    <row r="2311" spans="1:2" ht="12.75" customHeight="1" x14ac:dyDescent="0.2">
      <c r="A2311" s="1" t="s">
        <v>2310</v>
      </c>
      <c r="B2311" s="1">
        <v>24</v>
      </c>
    </row>
    <row r="2312" spans="1:2" ht="12.75" customHeight="1" x14ac:dyDescent="0.2">
      <c r="A2312" s="1" t="s">
        <v>2311</v>
      </c>
      <c r="B2312" s="1">
        <v>4</v>
      </c>
    </row>
    <row r="2313" spans="1:2" ht="12.75" customHeight="1" x14ac:dyDescent="0.2">
      <c r="A2313" s="1" t="s">
        <v>2312</v>
      </c>
      <c r="B2313" s="1">
        <v>5</v>
      </c>
    </row>
    <row r="2314" spans="1:2" ht="12.75" customHeight="1" x14ac:dyDescent="0.2">
      <c r="A2314" s="1" t="s">
        <v>2313</v>
      </c>
      <c r="B2314" s="1">
        <v>13</v>
      </c>
    </row>
    <row r="2315" spans="1:2" ht="12.75" customHeight="1" x14ac:dyDescent="0.2">
      <c r="A2315" s="1" t="s">
        <v>2314</v>
      </c>
      <c r="B2315" s="1">
        <v>1107.4000000000001</v>
      </c>
    </row>
    <row r="2316" spans="1:2" ht="12.75" customHeight="1" x14ac:dyDescent="0.2">
      <c r="A2316" s="1" t="s">
        <v>2315</v>
      </c>
      <c r="B2316" s="1">
        <v>25.25</v>
      </c>
    </row>
    <row r="2317" spans="1:2" ht="12.75" customHeight="1" x14ac:dyDescent="0.2">
      <c r="A2317" s="1" t="s">
        <v>2316</v>
      </c>
      <c r="B2317" s="1">
        <v>9.4700000000000006</v>
      </c>
    </row>
    <row r="2318" spans="1:2" ht="12.75" customHeight="1" x14ac:dyDescent="0.2">
      <c r="A2318" s="1" t="s">
        <v>2317</v>
      </c>
      <c r="B2318" s="1">
        <v>10.75</v>
      </c>
    </row>
    <row r="2319" spans="1:2" ht="12.75" customHeight="1" x14ac:dyDescent="0.2">
      <c r="A2319" s="1" t="s">
        <v>2318</v>
      </c>
      <c r="B2319" s="1">
        <v>29</v>
      </c>
    </row>
    <row r="2320" spans="1:2" ht="12.75" customHeight="1" x14ac:dyDescent="0.2">
      <c r="A2320" s="1" t="s">
        <v>2319</v>
      </c>
      <c r="B2320" s="1">
        <v>5</v>
      </c>
    </row>
    <row r="2321" spans="1:2" ht="12.75" customHeight="1" x14ac:dyDescent="0.2">
      <c r="A2321" s="1" t="s">
        <v>2320</v>
      </c>
      <c r="B2321" s="1">
        <v>0</v>
      </c>
    </row>
    <row r="2322" spans="1:2" ht="12.75" customHeight="1" x14ac:dyDescent="0.2">
      <c r="A2322" s="1" t="s">
        <v>2321</v>
      </c>
      <c r="B2322" s="1">
        <v>0</v>
      </c>
    </row>
    <row r="2323" spans="1:2" ht="12.75" customHeight="1" x14ac:dyDescent="0.2">
      <c r="A2323" s="1" t="s">
        <v>2322</v>
      </c>
      <c r="B2323" s="1">
        <v>200</v>
      </c>
    </row>
    <row r="2324" spans="1:2" ht="12.75" customHeight="1" x14ac:dyDescent="0.2">
      <c r="A2324" s="1" t="s">
        <v>2323</v>
      </c>
      <c r="B2324" s="1">
        <v>0</v>
      </c>
    </row>
    <row r="2325" spans="1:2" ht="12.75" customHeight="1" x14ac:dyDescent="0.2">
      <c r="A2325" s="1" t="s">
        <v>2324</v>
      </c>
      <c r="B2325" s="1">
        <v>0</v>
      </c>
    </row>
    <row r="2326" spans="1:2" ht="12.75" customHeight="1" x14ac:dyDescent="0.2">
      <c r="A2326" s="1" t="s">
        <v>2325</v>
      </c>
      <c r="B2326" s="1">
        <v>0</v>
      </c>
    </row>
    <row r="2327" spans="1:2" ht="12.75" customHeight="1" x14ac:dyDescent="0.2">
      <c r="A2327" s="1" t="s">
        <v>2326</v>
      </c>
      <c r="B2327" s="1">
        <v>0</v>
      </c>
    </row>
    <row r="2328" spans="1:2" ht="12.75" customHeight="1" x14ac:dyDescent="0.2">
      <c r="A2328" s="1" t="s">
        <v>2327</v>
      </c>
      <c r="B2328" s="1">
        <v>200</v>
      </c>
    </row>
    <row r="2329" spans="1:2" ht="12.75" customHeight="1" x14ac:dyDescent="0.2">
      <c r="A2329" s="1" t="s">
        <v>2328</v>
      </c>
      <c r="B2329" s="1">
        <v>200</v>
      </c>
    </row>
    <row r="2330" spans="1:2" ht="12.75" customHeight="1" x14ac:dyDescent="0.2">
      <c r="A2330" s="1" t="s">
        <v>2329</v>
      </c>
      <c r="B2330" s="1">
        <v>0</v>
      </c>
    </row>
    <row r="2331" spans="1:2" ht="12.75" customHeight="1" x14ac:dyDescent="0.2">
      <c r="A2331" s="1" t="s">
        <v>2330</v>
      </c>
      <c r="B2331" s="1">
        <v>0</v>
      </c>
    </row>
    <row r="2332" spans="1:2" ht="12.75" customHeight="1" x14ac:dyDescent="0.2">
      <c r="A2332" s="1" t="s">
        <v>2331</v>
      </c>
      <c r="B2332" s="1">
        <v>0</v>
      </c>
    </row>
    <row r="2333" spans="1:2" ht="12.75" customHeight="1" x14ac:dyDescent="0.2">
      <c r="A2333" s="1" t="s">
        <v>2332</v>
      </c>
      <c r="B2333" s="1">
        <v>0</v>
      </c>
    </row>
    <row r="2334" spans="1:2" ht="12.75" customHeight="1" x14ac:dyDescent="0.2">
      <c r="A2334" s="1" t="s">
        <v>2333</v>
      </c>
      <c r="B2334" s="1">
        <v>200</v>
      </c>
    </row>
    <row r="2335" spans="1:2" ht="12.75" customHeight="1" x14ac:dyDescent="0.2">
      <c r="A2335" s="1" t="s">
        <v>2334</v>
      </c>
      <c r="B2335" s="1">
        <v>0</v>
      </c>
    </row>
    <row r="2336" spans="1:2" ht="12.75" customHeight="1" x14ac:dyDescent="0.2">
      <c r="A2336" s="1" t="s">
        <v>2335</v>
      </c>
      <c r="B2336" s="1">
        <v>0</v>
      </c>
    </row>
  </sheetData>
  <customSheetViews>
    <customSheetView guid="{07968724-66AB-48FD-A932-7F2DD657F8F1}" filter="1" showAutoFilter="1">
      <pageMargins left="0.7" right="0.7" top="0.75" bottom="0.75" header="0.3" footer="0.3"/>
      <autoFilter ref="A1:A2336" xr:uid="{AC120427-A095-4538-9781-502D648434AB}"/>
    </customSheetView>
  </customSheetView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37"/>
  <sheetViews>
    <sheetView workbookViewId="0"/>
  </sheetViews>
  <sheetFormatPr defaultColWidth="12.5703125" defaultRowHeight="15" customHeight="1" x14ac:dyDescent="0.2"/>
  <cols>
    <col min="1" max="1" width="33.5703125" customWidth="1"/>
    <col min="2" max="2" width="9.7109375" customWidth="1"/>
    <col min="3" max="6" width="11.42578125" customWidth="1"/>
    <col min="7" max="26" width="8.5703125" customWidth="1"/>
  </cols>
  <sheetData>
    <row r="1" spans="1:26" ht="12.75" customHeight="1" x14ac:dyDescent="0.2">
      <c r="A1" s="2" t="s">
        <v>2336</v>
      </c>
      <c r="B1" s="3" t="s">
        <v>2337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0</v>
      </c>
      <c r="B2" s="5">
        <f t="shared" ref="B2:B17" si="0">B18</f>
        <v>17.5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1</v>
      </c>
      <c r="B3" s="5">
        <f t="shared" si="0"/>
        <v>3.5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2</v>
      </c>
      <c r="B4" s="5">
        <f t="shared" si="0"/>
        <v>21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3</v>
      </c>
      <c r="B5" s="5">
        <f t="shared" si="0"/>
        <v>40.666666666666671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4</v>
      </c>
      <c r="B6" s="5">
        <f t="shared" si="0"/>
        <v>60.333333333333336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5</v>
      </c>
      <c r="B7" s="5">
        <f t="shared" si="0"/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6</v>
      </c>
      <c r="B8" s="5">
        <f t="shared" si="0"/>
        <v>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7</v>
      </c>
      <c r="B9" s="5">
        <f t="shared" si="0"/>
        <v>3.5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8</v>
      </c>
      <c r="B10" s="5">
        <f t="shared" si="0"/>
        <v>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9</v>
      </c>
      <c r="B11" s="5">
        <f t="shared" si="0"/>
        <v>42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10</v>
      </c>
      <c r="B12" s="5">
        <f t="shared" si="0"/>
        <v>34.333333333333336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11</v>
      </c>
      <c r="B13" s="5">
        <f t="shared" si="0"/>
        <v>1.75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12</v>
      </c>
      <c r="B14" s="5">
        <f t="shared" si="0"/>
        <v>5.25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13</v>
      </c>
      <c r="B15" s="5">
        <f t="shared" si="0"/>
        <v>10.5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14</v>
      </c>
      <c r="B16" s="5">
        <f t="shared" si="0"/>
        <v>34.333333333333336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15</v>
      </c>
      <c r="B17" s="5">
        <f t="shared" si="0"/>
        <v>18.666666666666668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2" t="s">
        <v>16</v>
      </c>
      <c r="B18" s="3">
        <f>B25*5</f>
        <v>17.5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2" t="s">
        <v>17</v>
      </c>
      <c r="B19" s="3">
        <f>B25</f>
        <v>3.5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2" t="s">
        <v>18</v>
      </c>
      <c r="B20" s="3">
        <f>B25*6</f>
        <v>21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2" t="s">
        <v>19</v>
      </c>
      <c r="B21" s="3">
        <f>(B25*4)+(B1992*2)</f>
        <v>40.666666666666671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2" t="s">
        <v>20</v>
      </c>
      <c r="B22" s="3">
        <f>(B25*2)+(B1992*4)</f>
        <v>60.333333333333336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2" t="s">
        <v>21</v>
      </c>
      <c r="B23" s="3">
        <v>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2" t="s">
        <v>22</v>
      </c>
      <c r="B24" s="3">
        <v>14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2" t="s">
        <v>23</v>
      </c>
      <c r="B25" s="3">
        <f>B24/4</f>
        <v>3.5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2" t="s">
        <v>24</v>
      </c>
      <c r="B26" s="3">
        <f>B25*2</f>
        <v>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2" t="s">
        <v>25</v>
      </c>
      <c r="B27" s="3">
        <f>B24*3</f>
        <v>42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2" t="s">
        <v>26</v>
      </c>
      <c r="B28" s="3">
        <f>(B25*6)+(B1992*1)</f>
        <v>34.333333333333336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2" t="s">
        <v>27</v>
      </c>
      <c r="B29" s="3">
        <f>B25/2</f>
        <v>1.75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2" t="s">
        <v>28</v>
      </c>
      <c r="B30" s="3">
        <f>(B25*6)/4</f>
        <v>5.25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2" t="s">
        <v>29</v>
      </c>
      <c r="B31" s="3">
        <f>(B25*6)/2</f>
        <v>10.5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2" t="s">
        <v>30</v>
      </c>
      <c r="B32" s="5">
        <f>B28</f>
        <v>34.333333333333336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2" t="s">
        <v>31</v>
      </c>
      <c r="B33" s="3">
        <f>(B24*4)/3</f>
        <v>18.666666666666668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32</v>
      </c>
      <c r="B34" s="5">
        <f>B35</f>
        <v>915.5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2" t="s">
        <v>33</v>
      </c>
      <c r="B35" s="3">
        <f>(B1017*6)+(B1998*2)+B1829</f>
        <v>915.5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2" t="s">
        <v>34</v>
      </c>
      <c r="B36" s="5">
        <v>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2" t="s">
        <v>35</v>
      </c>
      <c r="B37" s="3">
        <v>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36</v>
      </c>
      <c r="B38" s="5">
        <f t="shared" ref="B38:B40" si="1">B41</f>
        <v>102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37</v>
      </c>
      <c r="B39" s="5">
        <f t="shared" si="1"/>
        <v>153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38</v>
      </c>
      <c r="B40" s="5">
        <f t="shared" si="1"/>
        <v>34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2" t="s">
        <v>39</v>
      </c>
      <c r="B41" s="5">
        <f>B1826</f>
        <v>102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2" t="s">
        <v>40</v>
      </c>
      <c r="B42" s="5">
        <f>B41*1.5</f>
        <v>153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2" t="s">
        <v>41</v>
      </c>
      <c r="B43" s="5">
        <f>B41/3</f>
        <v>34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42</v>
      </c>
      <c r="B44" s="5">
        <f>B45</f>
        <v>68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2" t="s">
        <v>43</v>
      </c>
      <c r="B45" s="3">
        <f>B1020*2</f>
        <v>68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2" t="s">
        <v>44</v>
      </c>
      <c r="B46" s="3">
        <f>(B669+B375)/2</f>
        <v>17.75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45</v>
      </c>
      <c r="B47" s="5">
        <f t="shared" ref="B47:B49" si="2">B50</f>
        <v>8.875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46</v>
      </c>
      <c r="B48" s="5">
        <f t="shared" si="2"/>
        <v>26.625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47</v>
      </c>
      <c r="B49" s="5">
        <f t="shared" si="2"/>
        <v>17.75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2" t="s">
        <v>48</v>
      </c>
      <c r="B50" s="3">
        <f>B46/2</f>
        <v>8.875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2" t="s">
        <v>49</v>
      </c>
      <c r="B51" s="3">
        <f>(B46*6)/4</f>
        <v>26.625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2" t="s">
        <v>50</v>
      </c>
      <c r="B52" s="3">
        <f>B46</f>
        <v>17.75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2" t="s">
        <v>51</v>
      </c>
      <c r="B53" s="3">
        <f>(B1008*3)+(B1015*4)</f>
        <v>315.75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2" t="s">
        <v>52</v>
      </c>
      <c r="B54" s="3">
        <f>B1394*2</f>
        <v>16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53</v>
      </c>
      <c r="B55" s="5">
        <f>B56</f>
        <v>38.520833333333336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2" t="s">
        <v>54</v>
      </c>
      <c r="B56" s="3">
        <f>(B1996*6)+B1930</f>
        <v>38.520833333333336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2" t="s">
        <v>55</v>
      </c>
      <c r="B57" s="3">
        <f>(B788+B757+B1996)/4</f>
        <v>1.25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56</v>
      </c>
      <c r="B58" s="5">
        <f t="shared" ref="B58:B59" si="3">B60</f>
        <v>1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57</v>
      </c>
      <c r="B59" s="5">
        <f t="shared" si="3"/>
        <v>1.5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2" t="s">
        <v>58</v>
      </c>
      <c r="B60" s="5">
        <f>B1251</f>
        <v>1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2" t="s">
        <v>59</v>
      </c>
      <c r="B61" s="5">
        <f>B1674</f>
        <v>1.5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60</v>
      </c>
      <c r="B62" s="5">
        <f>B63</f>
        <v>43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2" t="s">
        <v>61</v>
      </c>
      <c r="B63" s="3">
        <f>B1575+B1368</f>
        <v>43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62</v>
      </c>
      <c r="B64" s="5">
        <f t="shared" ref="B64:B65" si="4">B66</f>
        <v>78.25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63</v>
      </c>
      <c r="B65" s="5">
        <f t="shared" si="4"/>
        <v>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2" t="s">
        <v>64</v>
      </c>
      <c r="B66" s="5">
        <f>B287+25</f>
        <v>78.25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2" t="s">
        <v>65</v>
      </c>
      <c r="B67" s="5">
        <v>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2" t="s">
        <v>66</v>
      </c>
      <c r="B68" s="5">
        <f>B549</f>
        <v>48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67</v>
      </c>
      <c r="B69" s="5">
        <f>B70</f>
        <v>3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2" t="s">
        <v>68</v>
      </c>
      <c r="B70" s="5">
        <v>3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69</v>
      </c>
      <c r="B71" s="5">
        <f>B72</f>
        <v>4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2" t="s">
        <v>70</v>
      </c>
      <c r="B72" s="3">
        <v>4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71</v>
      </c>
      <c r="B73" s="5">
        <f>B74</f>
        <v>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2" t="s">
        <v>72</v>
      </c>
      <c r="B74" s="3">
        <v>4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2" t="s">
        <v>73</v>
      </c>
      <c r="B75" s="3">
        <f>(B1990/2)</f>
        <v>3.75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74</v>
      </c>
      <c r="B76" s="5">
        <f>B77</f>
        <v>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2" t="s">
        <v>75</v>
      </c>
      <c r="B77" s="5">
        <v>5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2" t="s">
        <v>76</v>
      </c>
      <c r="B78" s="3">
        <f>(B2263*6)+B1996</f>
        <v>25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2" t="s">
        <v>77</v>
      </c>
      <c r="B79" s="3">
        <f>(B1396*4)+(B1400*2)</f>
        <v>22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2" t="s">
        <v>78</v>
      </c>
      <c r="B80" s="5">
        <v>0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2" t="s">
        <v>79</v>
      </c>
      <c r="B81" s="3">
        <f>B371</f>
        <v>7.5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80</v>
      </c>
      <c r="B82" s="5">
        <f>B83</f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2" t="s">
        <v>81</v>
      </c>
      <c r="B83" s="3">
        <v>0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2" t="s">
        <v>82</v>
      </c>
      <c r="B84" s="3">
        <f>(B812*5)+B1368+(B1407*3)</f>
        <v>129.25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2" t="s">
        <v>83</v>
      </c>
      <c r="B85" s="3">
        <f>(B1396*3)+(B2263*3)</f>
        <v>24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2" t="s">
        <v>84</v>
      </c>
      <c r="B86" s="3">
        <v>0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85</v>
      </c>
      <c r="B87" s="5">
        <f>B91</f>
        <v>60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86</v>
      </c>
      <c r="B88" s="5">
        <v>0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2" t="s">
        <v>87</v>
      </c>
      <c r="B89" s="3">
        <v>3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2" t="s">
        <v>88</v>
      </c>
      <c r="B90" s="3">
        <f>(B958*3)+(B1396*3)</f>
        <v>86.25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2" t="s">
        <v>89</v>
      </c>
      <c r="B91" s="5">
        <v>60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2" t="s">
        <v>90</v>
      </c>
      <c r="B92" s="5">
        <v>0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2" t="s">
        <v>91</v>
      </c>
      <c r="B93" s="3">
        <v>1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92</v>
      </c>
      <c r="B94" s="5">
        <f t="shared" ref="B94:B95" si="5">B96</f>
        <v>0.4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93</v>
      </c>
      <c r="B95" s="5">
        <f t="shared" si="5"/>
        <v>12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2" t="s">
        <v>94</v>
      </c>
      <c r="B96" s="3">
        <f>B93/2.5</f>
        <v>0.4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2" t="s">
        <v>95</v>
      </c>
      <c r="B97" s="3">
        <f>(B93*6)+B221</f>
        <v>12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2" t="s">
        <v>96</v>
      </c>
      <c r="B98" s="3">
        <f>B701*5</f>
        <v>595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97</v>
      </c>
      <c r="B99" s="5">
        <f t="shared" ref="B99:B100" si="6">B101</f>
        <v>32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98</v>
      </c>
      <c r="B100" s="5">
        <f t="shared" si="6"/>
        <v>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2" t="s">
        <v>99</v>
      </c>
      <c r="B101" s="5">
        <f>B1903+B217</f>
        <v>32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2" t="s">
        <v>100</v>
      </c>
      <c r="B102" s="5">
        <v>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101</v>
      </c>
      <c r="B103" s="5">
        <f t="shared" ref="B103:B117" si="7">B118</f>
        <v>12.5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102</v>
      </c>
      <c r="B104" s="5">
        <f t="shared" si="7"/>
        <v>2.5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103</v>
      </c>
      <c r="B105" s="5">
        <f t="shared" si="7"/>
        <v>15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104</v>
      </c>
      <c r="B106" s="5">
        <f t="shared" si="7"/>
        <v>25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105</v>
      </c>
      <c r="B107" s="5">
        <f t="shared" si="7"/>
        <v>35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106</v>
      </c>
      <c r="B108" s="5">
        <f t="shared" si="7"/>
        <v>3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107</v>
      </c>
      <c r="B109" s="5">
        <f t="shared" si="7"/>
        <v>10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108</v>
      </c>
      <c r="B110" s="5">
        <f t="shared" si="7"/>
        <v>2.5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109</v>
      </c>
      <c r="B111" s="5">
        <f t="shared" si="7"/>
        <v>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110</v>
      </c>
      <c r="B112" s="5">
        <f t="shared" si="7"/>
        <v>30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111</v>
      </c>
      <c r="B113" s="5">
        <f t="shared" si="7"/>
        <v>22.5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112</v>
      </c>
      <c r="B114" s="5">
        <f t="shared" si="7"/>
        <v>1.25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113</v>
      </c>
      <c r="B115" s="5">
        <f t="shared" si="7"/>
        <v>3.75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114</v>
      </c>
      <c r="B116" s="5">
        <f t="shared" si="7"/>
        <v>7.5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115</v>
      </c>
      <c r="B117" s="5">
        <f t="shared" si="7"/>
        <v>13.333333333333334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2" t="s">
        <v>116</v>
      </c>
      <c r="B118" s="3">
        <f>B125*5</f>
        <v>12.5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2" t="s">
        <v>117</v>
      </c>
      <c r="B119" s="3">
        <f>B125</f>
        <v>2.5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2" t="s">
        <v>118</v>
      </c>
      <c r="B120" s="3">
        <f>B125*6</f>
        <v>15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2" t="s">
        <v>119</v>
      </c>
      <c r="B121" s="3">
        <f>(B125*4)+(B1990*2)</f>
        <v>25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2" t="s">
        <v>120</v>
      </c>
      <c r="B122" s="3">
        <f>(B125*2)+(B1990*4)</f>
        <v>35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2" t="s">
        <v>121</v>
      </c>
      <c r="B123" s="3">
        <v>3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2" t="s">
        <v>122</v>
      </c>
      <c r="B124" s="3">
        <v>10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2" t="s">
        <v>123</v>
      </c>
      <c r="B125" s="3">
        <f>B124/4</f>
        <v>2.5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2" t="s">
        <v>124</v>
      </c>
      <c r="B126" s="3">
        <f>B125*2</f>
        <v>5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2" t="s">
        <v>125</v>
      </c>
      <c r="B127" s="3">
        <f>B124*3</f>
        <v>30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2" t="s">
        <v>126</v>
      </c>
      <c r="B128" s="3">
        <f>(B125*6)+B1990</f>
        <v>22.5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2" t="s">
        <v>127</v>
      </c>
      <c r="B129" s="3">
        <f>B125/2</f>
        <v>1.25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2" t="s">
        <v>128</v>
      </c>
      <c r="B130" s="3">
        <f>(B125*6)/4</f>
        <v>3.75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2" t="s">
        <v>129</v>
      </c>
      <c r="B131" s="3">
        <f>(B125*6)/2</f>
        <v>7.5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2" t="s">
        <v>130</v>
      </c>
      <c r="B132" s="3">
        <f>(B124*4)/3</f>
        <v>13.333333333333334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131</v>
      </c>
      <c r="B133" s="5">
        <f t="shared" ref="B133:B145" si="8">B148</f>
        <v>28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132</v>
      </c>
      <c r="B134" s="5">
        <f t="shared" si="8"/>
        <v>27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133</v>
      </c>
      <c r="B135" s="5">
        <f t="shared" si="8"/>
        <v>16.875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134</v>
      </c>
      <c r="B136" s="5">
        <f t="shared" si="8"/>
        <v>56.875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135</v>
      </c>
      <c r="B137" s="5">
        <f t="shared" si="8"/>
        <v>3.3333333333333335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136</v>
      </c>
      <c r="B138" s="5">
        <f t="shared" si="8"/>
        <v>23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137</v>
      </c>
      <c r="B139" s="5">
        <f t="shared" si="8"/>
        <v>23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138</v>
      </c>
      <c r="B140" s="5">
        <f t="shared" si="8"/>
        <v>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139</v>
      </c>
      <c r="B141" s="5">
        <f t="shared" si="8"/>
        <v>3.75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140</v>
      </c>
      <c r="B142" s="5">
        <f t="shared" si="8"/>
        <v>1107.4000000000001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141</v>
      </c>
      <c r="B143" s="5">
        <f t="shared" si="8"/>
        <v>25.25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142</v>
      </c>
      <c r="B144" s="5">
        <f t="shared" si="8"/>
        <v>9.46875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143</v>
      </c>
      <c r="B145" s="5">
        <f t="shared" si="8"/>
        <v>24.5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144</v>
      </c>
      <c r="B146" s="5">
        <f t="shared" ref="B146:B147" si="9">B168</f>
        <v>28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145</v>
      </c>
      <c r="B147" s="5">
        <f t="shared" si="9"/>
        <v>5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2" t="s">
        <v>146</v>
      </c>
      <c r="B148" s="5">
        <f>B78+B155</f>
        <v>28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2" t="s">
        <v>147</v>
      </c>
      <c r="B149" s="3">
        <f>B85+B155</f>
        <v>27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2" t="s">
        <v>148</v>
      </c>
      <c r="B150" s="5">
        <f>B295+B155</f>
        <v>16.875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2" t="s">
        <v>149</v>
      </c>
      <c r="B151" s="5">
        <f>B150+B292</f>
        <v>56.875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2" t="s">
        <v>150</v>
      </c>
      <c r="B152" s="3">
        <f>(B169*2)/3</f>
        <v>3.3333333333333335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2" t="s">
        <v>151</v>
      </c>
      <c r="B153" s="3">
        <f>B154</f>
        <v>23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2" t="s">
        <v>152</v>
      </c>
      <c r="B154" s="3">
        <f>(B1851*4+(B880*4)+B155)</f>
        <v>23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2" t="s">
        <v>153</v>
      </c>
      <c r="B155" s="3">
        <f>B990</f>
        <v>3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2" t="s">
        <v>154</v>
      </c>
      <c r="B156" s="3">
        <f>B167+(B359/8)</f>
        <v>3.75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2" t="s">
        <v>155</v>
      </c>
      <c r="B157" s="3">
        <f>B1876+8</f>
        <v>1107.4000000000001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2" t="s">
        <v>156</v>
      </c>
      <c r="B158" s="3">
        <f>B812+1</f>
        <v>25.25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2" t="s">
        <v>157</v>
      </c>
      <c r="B159" s="3">
        <f>(B158*6)/16</f>
        <v>9.46875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2" t="s">
        <v>158</v>
      </c>
      <c r="B160" s="3">
        <f>B2013</f>
        <v>24.5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159</v>
      </c>
      <c r="B161" s="5">
        <f t="shared" ref="B161:B163" si="10">B164</f>
        <v>12.25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160</v>
      </c>
      <c r="B162" s="5">
        <f t="shared" si="10"/>
        <v>36.75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161</v>
      </c>
      <c r="B163" s="5">
        <f t="shared" si="10"/>
        <v>24.5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2" t="s">
        <v>162</v>
      </c>
      <c r="B164" s="3">
        <f>B160/2</f>
        <v>12.25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2" t="s">
        <v>163</v>
      </c>
      <c r="B165" s="3">
        <f>(B160*6)/4</f>
        <v>36.75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2" t="s">
        <v>164</v>
      </c>
      <c r="B166" s="3">
        <f>B160</f>
        <v>24.5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2" t="s">
        <v>165</v>
      </c>
      <c r="B167" s="3">
        <f>B2076+1</f>
        <v>1.5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2" t="s">
        <v>166</v>
      </c>
      <c r="B168" s="5">
        <f>B148</f>
        <v>28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2" t="s">
        <v>167</v>
      </c>
      <c r="B169" s="3">
        <f>B2263+1</f>
        <v>5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168</v>
      </c>
      <c r="B170" s="5">
        <f>B171</f>
        <v>246.3125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2" t="s">
        <v>169</v>
      </c>
      <c r="B171" s="3">
        <f>(B1930*3)+B803+(B1017*5)</f>
        <v>246.3125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170</v>
      </c>
      <c r="B172" s="5">
        <f t="shared" ref="B172:B173" si="11">B175</f>
        <v>12.5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171</v>
      </c>
      <c r="B173" s="5">
        <f t="shared" si="11"/>
        <v>25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172</v>
      </c>
      <c r="B174" s="5">
        <v>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2" t="s">
        <v>173</v>
      </c>
      <c r="B175" s="3">
        <f>B176/2</f>
        <v>12.5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2" t="s">
        <v>174</v>
      </c>
      <c r="B176" s="3">
        <v>25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2" t="s">
        <v>175</v>
      </c>
      <c r="B177" s="3">
        <v>0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176</v>
      </c>
      <c r="B178" s="5">
        <f t="shared" ref="B178:B194" si="12">B195</f>
        <v>29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177</v>
      </c>
      <c r="B179" s="5">
        <f t="shared" si="12"/>
        <v>28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178</v>
      </c>
      <c r="B180" s="5">
        <f t="shared" si="12"/>
        <v>17.875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179</v>
      </c>
      <c r="B181" s="5">
        <f t="shared" si="12"/>
        <v>57.875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180</v>
      </c>
      <c r="B182" s="5">
        <f t="shared" si="12"/>
        <v>3.3333333333333335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181</v>
      </c>
      <c r="B183" s="5">
        <f t="shared" si="12"/>
        <v>24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182</v>
      </c>
      <c r="B184" s="5">
        <f t="shared" si="12"/>
        <v>24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183</v>
      </c>
      <c r="B185" s="5">
        <f t="shared" si="12"/>
        <v>4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184</v>
      </c>
      <c r="B186" s="5">
        <f t="shared" si="12"/>
        <v>2.25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185</v>
      </c>
      <c r="B187" s="5">
        <f t="shared" si="12"/>
        <v>50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186</v>
      </c>
      <c r="B188" s="5">
        <f t="shared" si="12"/>
        <v>5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187</v>
      </c>
      <c r="B189" s="5">
        <f t="shared" si="12"/>
        <v>1107.4000000000001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188</v>
      </c>
      <c r="B190" s="5">
        <f t="shared" si="12"/>
        <v>25.25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189</v>
      </c>
      <c r="B191" s="5">
        <f t="shared" si="12"/>
        <v>9.46875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190</v>
      </c>
      <c r="B192" s="5">
        <f t="shared" si="12"/>
        <v>1.5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191</v>
      </c>
      <c r="B193" s="5">
        <f t="shared" si="12"/>
        <v>29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192</v>
      </c>
      <c r="B194" s="5">
        <f t="shared" si="12"/>
        <v>5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2" t="s">
        <v>193</v>
      </c>
      <c r="B195" s="5">
        <f>B78+B202</f>
        <v>29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2" t="s">
        <v>194</v>
      </c>
      <c r="B196" s="3">
        <f>B85+B202</f>
        <v>28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2" t="s">
        <v>195</v>
      </c>
      <c r="B197" s="5">
        <f>B295+B202</f>
        <v>17.875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2" t="s">
        <v>196</v>
      </c>
      <c r="B198" s="5">
        <f>B197+B292</f>
        <v>57.875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2" t="s">
        <v>197</v>
      </c>
      <c r="B199" s="3">
        <f>(B211*2)/3</f>
        <v>3.3333333333333335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2" t="s">
        <v>198</v>
      </c>
      <c r="B200" s="3">
        <f>B201</f>
        <v>24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2" t="s">
        <v>199</v>
      </c>
      <c r="B201" s="3">
        <f>(B1851*4+(B880*4)+B202)</f>
        <v>24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2" t="s">
        <v>200</v>
      </c>
      <c r="B202" s="3">
        <f>B416</f>
        <v>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2" t="s">
        <v>201</v>
      </c>
      <c r="B203" s="3">
        <f>B209+(B360/8)</f>
        <v>2.25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2" t="s">
        <v>202</v>
      </c>
      <c r="B204" s="3">
        <v>50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2" t="s">
        <v>203</v>
      </c>
      <c r="B205" s="3">
        <v>5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2" t="s">
        <v>204</v>
      </c>
      <c r="B206" s="3">
        <f>B1876+8</f>
        <v>1107.4000000000001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2" t="s">
        <v>205</v>
      </c>
      <c r="B207" s="3">
        <f>B812+1</f>
        <v>25.25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2" t="s">
        <v>206</v>
      </c>
      <c r="B208" s="3">
        <f>(B207*6)/16</f>
        <v>9.46875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2" t="s">
        <v>207</v>
      </c>
      <c r="B209" s="3">
        <f>B2076+1</f>
        <v>1.5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2" t="s">
        <v>208</v>
      </c>
      <c r="B210" s="5">
        <f>B195</f>
        <v>29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2" t="s">
        <v>209</v>
      </c>
      <c r="B211" s="3">
        <f>B2263+1</f>
        <v>5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2" t="s">
        <v>210</v>
      </c>
      <c r="B212" s="3">
        <f>B1389</f>
        <v>4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2" t="s">
        <v>211</v>
      </c>
      <c r="B213" s="3">
        <v>6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212</v>
      </c>
      <c r="B214" s="5">
        <f t="shared" ref="B214:B215" si="13">B216</f>
        <v>54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213</v>
      </c>
      <c r="B215" s="5">
        <f t="shared" si="13"/>
        <v>2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2" t="s">
        <v>214</v>
      </c>
      <c r="B216" s="3">
        <f>B213*9</f>
        <v>54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2" t="s">
        <v>215</v>
      </c>
      <c r="B217" s="3">
        <f>B213/3</f>
        <v>2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2" t="s">
        <v>216</v>
      </c>
      <c r="B218" s="3">
        <f>B1084+(B1458*3)</f>
        <v>10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2" t="s">
        <v>217</v>
      </c>
      <c r="B219" s="3">
        <f>(B1396*6)+(B218*3)</f>
        <v>54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2" t="s">
        <v>218</v>
      </c>
      <c r="B220" s="3">
        <f>(B1996*3)+(B2031*3)</f>
        <v>7.5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2" t="s">
        <v>219</v>
      </c>
      <c r="B221" s="3">
        <f>(B1394*3)/4</f>
        <v>6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220</v>
      </c>
      <c r="B222" s="5">
        <f t="shared" ref="B222:B225" si="14">B226</f>
        <v>20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221</v>
      </c>
      <c r="B223" s="5">
        <f t="shared" si="14"/>
        <v>30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222</v>
      </c>
      <c r="B224" s="5">
        <f t="shared" si="14"/>
        <v>20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223</v>
      </c>
      <c r="B225" s="5">
        <f t="shared" si="14"/>
        <v>20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2" t="s">
        <v>224</v>
      </c>
      <c r="B226" s="3">
        <v>20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2" t="s">
        <v>225</v>
      </c>
      <c r="B227" s="3">
        <v>30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2" t="s">
        <v>226</v>
      </c>
      <c r="B228" s="3">
        <v>20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2" t="s">
        <v>227</v>
      </c>
      <c r="B229" s="5">
        <f>B228</f>
        <v>20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2" t="s">
        <v>228</v>
      </c>
      <c r="B230" s="3">
        <f>B2229*3</f>
        <v>6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229</v>
      </c>
      <c r="B231" s="5">
        <f>B232</f>
        <v>47.5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2" t="s">
        <v>230</v>
      </c>
      <c r="B232" s="3">
        <f>(B371*3)+B176</f>
        <v>47.5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2" t="s">
        <v>231</v>
      </c>
      <c r="B233" s="3">
        <f>B352+(B356/8)</f>
        <v>7.75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232</v>
      </c>
      <c r="B234" s="5">
        <f>B238</f>
        <v>7.75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233</v>
      </c>
      <c r="B235" s="5">
        <f t="shared" ref="B235:B237" si="15">B240</f>
        <v>15.5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234</v>
      </c>
      <c r="B236" s="5">
        <f t="shared" si="15"/>
        <v>46.5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235</v>
      </c>
      <c r="B237" s="5">
        <f t="shared" si="15"/>
        <v>31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2" t="s">
        <v>236</v>
      </c>
      <c r="B238" s="3">
        <f>B233</f>
        <v>7.75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2" t="s">
        <v>237</v>
      </c>
      <c r="B239" s="3">
        <f>B238*4</f>
        <v>31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2" t="s">
        <v>238</v>
      </c>
      <c r="B240" s="3">
        <f>B239/2</f>
        <v>15.5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2" t="s">
        <v>239</v>
      </c>
      <c r="B241" s="3">
        <f>(B239*6)/4</f>
        <v>46.5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2" t="s">
        <v>240</v>
      </c>
      <c r="B242" s="3">
        <f>B239</f>
        <v>31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241</v>
      </c>
      <c r="B243" s="5">
        <f t="shared" ref="B243:B259" si="16">B260</f>
        <v>29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242</v>
      </c>
      <c r="B244" s="5">
        <f t="shared" si="16"/>
        <v>28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243</v>
      </c>
      <c r="B245" s="5">
        <f t="shared" si="16"/>
        <v>17.875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244</v>
      </c>
      <c r="B246" s="5">
        <f t="shared" si="16"/>
        <v>57.875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245</v>
      </c>
      <c r="B247" s="5">
        <f t="shared" si="16"/>
        <v>3.3333333333333335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246</v>
      </c>
      <c r="B248" s="5">
        <f t="shared" si="16"/>
        <v>24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247</v>
      </c>
      <c r="B249" s="5">
        <f t="shared" si="16"/>
        <v>24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248</v>
      </c>
      <c r="B250" s="5">
        <f t="shared" si="16"/>
        <v>4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249</v>
      </c>
      <c r="B251" s="5">
        <f t="shared" si="16"/>
        <v>3.75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250</v>
      </c>
      <c r="B252" s="5">
        <f t="shared" si="16"/>
        <v>4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251</v>
      </c>
      <c r="B253" s="5">
        <f t="shared" si="16"/>
        <v>36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252</v>
      </c>
      <c r="B254" s="5">
        <f t="shared" si="16"/>
        <v>1107.4000000000001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253</v>
      </c>
      <c r="B255" s="5">
        <f t="shared" si="16"/>
        <v>25.25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254</v>
      </c>
      <c r="B256" s="5">
        <f t="shared" si="16"/>
        <v>9.46875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255</v>
      </c>
      <c r="B257" s="5">
        <f t="shared" si="16"/>
        <v>1.5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256</v>
      </c>
      <c r="B258" s="5">
        <f t="shared" si="16"/>
        <v>29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257</v>
      </c>
      <c r="B259" s="5">
        <f t="shared" si="16"/>
        <v>5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2" t="s">
        <v>258</v>
      </c>
      <c r="B260" s="5">
        <f>B78+B267</f>
        <v>29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2" t="s">
        <v>259</v>
      </c>
      <c r="B261" s="3">
        <f>B85+B267</f>
        <v>28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2" t="s">
        <v>260</v>
      </c>
      <c r="B262" s="5">
        <f>B295+B267</f>
        <v>17.875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2" t="s">
        <v>261</v>
      </c>
      <c r="B263" s="5">
        <f>B262+B292</f>
        <v>57.875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2" t="s">
        <v>262</v>
      </c>
      <c r="B264" s="3">
        <f>(B276*2)/3</f>
        <v>3.3333333333333335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2" t="s">
        <v>263</v>
      </c>
      <c r="B265" s="3">
        <f>B266</f>
        <v>24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2" t="s">
        <v>264</v>
      </c>
      <c r="B266" s="3">
        <f>(B1851*4+(B880*4)+B267)</f>
        <v>24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2" t="s">
        <v>265</v>
      </c>
      <c r="B267" s="3">
        <f>B381</f>
        <v>4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2" t="s">
        <v>266</v>
      </c>
      <c r="B268" s="3">
        <f>B274+(B359/8)</f>
        <v>3.75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2" t="s">
        <v>267</v>
      </c>
      <c r="B269" s="3">
        <v>4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2" t="s">
        <v>268</v>
      </c>
      <c r="B270" s="3">
        <f>B269*9</f>
        <v>36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2" t="s">
        <v>269</v>
      </c>
      <c r="B271" s="3">
        <f>B1876+8</f>
        <v>1107.4000000000001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2" t="s">
        <v>270</v>
      </c>
      <c r="B272" s="3">
        <f>B812+1</f>
        <v>25.25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2" t="s">
        <v>271</v>
      </c>
      <c r="B273" s="3">
        <f>(B272*6)/16</f>
        <v>9.46875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2" t="s">
        <v>272</v>
      </c>
      <c r="B274" s="3">
        <f>B2076+1</f>
        <v>1.5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2" t="s">
        <v>273</v>
      </c>
      <c r="B275" s="5">
        <f>B260</f>
        <v>29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2" t="s">
        <v>274</v>
      </c>
      <c r="B276" s="3">
        <f>B2263+1</f>
        <v>5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275</v>
      </c>
      <c r="B277" s="5">
        <f t="shared" ref="B277:B281" si="17">B282</f>
        <v>0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276</v>
      </c>
      <c r="B278" s="5">
        <f t="shared" si="17"/>
        <v>20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277</v>
      </c>
      <c r="B279" s="5">
        <f t="shared" si="17"/>
        <v>30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278</v>
      </c>
      <c r="B280" s="5">
        <f t="shared" si="17"/>
        <v>20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279</v>
      </c>
      <c r="B281" s="5">
        <f t="shared" si="17"/>
        <v>20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2" t="s">
        <v>280</v>
      </c>
      <c r="B282" s="5">
        <v>0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2" t="s">
        <v>281</v>
      </c>
      <c r="B283" s="3">
        <v>20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2" t="s">
        <v>282</v>
      </c>
      <c r="B284" s="3">
        <v>30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2" t="s">
        <v>283</v>
      </c>
      <c r="B285" s="3">
        <f>B283</f>
        <v>20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2" t="s">
        <v>284</v>
      </c>
      <c r="B286" s="5">
        <f>B285</f>
        <v>20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2" t="s">
        <v>285</v>
      </c>
      <c r="B287" s="3">
        <f>B1017*3</f>
        <v>53.25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286</v>
      </c>
      <c r="B288" s="5">
        <f>B289</f>
        <v>204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2" t="s">
        <v>287</v>
      </c>
      <c r="B289" s="5">
        <f>B41*2</f>
        <v>204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2" t="s">
        <v>288</v>
      </c>
      <c r="B290" s="5">
        <f>B1734*6+B2031*2</f>
        <v>123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2" t="s">
        <v>289</v>
      </c>
      <c r="B291" s="3">
        <v>3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2" t="s">
        <v>290</v>
      </c>
      <c r="B292" s="3">
        <f>((B1253*3)+(B2068*2)+(B697)+(B2229*3)-(B287*3))*2.5</f>
        <v>40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2" t="s">
        <v>291</v>
      </c>
      <c r="B293" s="5">
        <f>B1999</f>
        <v>33.145833333333336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2" t="s">
        <v>292</v>
      </c>
      <c r="B294" s="3">
        <f>(B1996*3)+B356+(B1403*3)</f>
        <v>37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2" t="s">
        <v>293</v>
      </c>
      <c r="B295" s="5">
        <f>B959+B2031</f>
        <v>13.875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294</v>
      </c>
      <c r="B296" s="5">
        <f>B297</f>
        <v>53.875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2" t="s">
        <v>295</v>
      </c>
      <c r="B297" s="5">
        <f>B295+B292</f>
        <v>53.875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2" t="s">
        <v>296</v>
      </c>
      <c r="B298" s="3">
        <v>1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297</v>
      </c>
      <c r="B299" s="5">
        <f>B300</f>
        <v>12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2" t="s">
        <v>298</v>
      </c>
      <c r="B300" s="3">
        <f>B785+B298</f>
        <v>12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299</v>
      </c>
      <c r="B301" s="5">
        <f>B302</f>
        <v>16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2" t="s">
        <v>300</v>
      </c>
      <c r="B302" s="3">
        <f>(B1396*4)+(B1458*2)</f>
        <v>16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301</v>
      </c>
      <c r="B303" s="5">
        <f>B304</f>
        <v>7.5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2" t="s">
        <v>302</v>
      </c>
      <c r="B304" s="3">
        <f>B1672</f>
        <v>7.5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303</v>
      </c>
      <c r="B305" s="5">
        <v>0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2" t="s">
        <v>304</v>
      </c>
      <c r="B306" s="3">
        <v>0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2" t="s">
        <v>305</v>
      </c>
      <c r="B307" s="3">
        <f>(B1017*7)</f>
        <v>124.25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306</v>
      </c>
      <c r="B308" s="5">
        <f>B310</f>
        <v>0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307</v>
      </c>
      <c r="B309" s="5">
        <v>0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2" t="s">
        <v>308</v>
      </c>
      <c r="B310" s="5">
        <v>0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2" t="s">
        <v>309</v>
      </c>
      <c r="B311" s="3">
        <v>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2" t="s">
        <v>310</v>
      </c>
      <c r="B312" s="3">
        <f>(B1019*2)+B1017</f>
        <v>21.694444444444443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311</v>
      </c>
      <c r="B313" s="5">
        <f>B314</f>
        <v>0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2" t="s">
        <v>312</v>
      </c>
      <c r="B314" s="5">
        <v>0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313</v>
      </c>
      <c r="B315" s="5">
        <f t="shared" ref="B315:B318" si="18">B319</f>
        <v>56.800000000000004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314</v>
      </c>
      <c r="B316" s="5">
        <f t="shared" si="18"/>
        <v>113.60000000000001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315</v>
      </c>
      <c r="B317" s="5">
        <f t="shared" si="18"/>
        <v>71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316</v>
      </c>
      <c r="B318" s="5">
        <f t="shared" si="18"/>
        <v>99.4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2" t="s">
        <v>317</v>
      </c>
      <c r="B319" s="3">
        <f t="shared" ref="B319:B320" si="19">B1011*0.8</f>
        <v>56.800000000000004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2" t="s">
        <v>318</v>
      </c>
      <c r="B320" s="3">
        <f t="shared" si="19"/>
        <v>113.60000000000001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2" t="s">
        <v>319</v>
      </c>
      <c r="B321" s="3">
        <f>B1014*0.8</f>
        <v>71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2" t="s">
        <v>320</v>
      </c>
      <c r="B322" s="3">
        <f>B1018*0.8</f>
        <v>99.4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2" t="s">
        <v>321</v>
      </c>
      <c r="B323" s="3">
        <f>B324</f>
        <v>16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2" t="s">
        <v>322</v>
      </c>
      <c r="B324" s="3">
        <f>B1395*8</f>
        <v>16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323</v>
      </c>
      <c r="B325" s="5">
        <f>B326</f>
        <v>29.25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2" t="s">
        <v>324</v>
      </c>
      <c r="B326" s="3">
        <f>B1271+B324</f>
        <v>29.25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2" t="s">
        <v>325</v>
      </c>
      <c r="B327" s="3">
        <v>4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326</v>
      </c>
      <c r="B328" s="5">
        <v>0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2" t="s">
        <v>327</v>
      </c>
      <c r="B329" s="3">
        <v>0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328</v>
      </c>
      <c r="B330" s="5">
        <f>B331</f>
        <v>210.5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2" t="s">
        <v>329</v>
      </c>
      <c r="B331" s="5">
        <f>(B53/3)*2</f>
        <v>210.5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330</v>
      </c>
      <c r="B332" s="5">
        <f t="shared" ref="B332:B338" si="20">B339</f>
        <v>11.25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331</v>
      </c>
      <c r="B333" s="5">
        <f t="shared" si="20"/>
        <v>4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332</v>
      </c>
      <c r="B334" s="5">
        <f t="shared" si="20"/>
        <v>49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333</v>
      </c>
      <c r="B335" s="5">
        <f t="shared" si="20"/>
        <v>112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334</v>
      </c>
      <c r="B336" s="5">
        <f t="shared" si="20"/>
        <v>36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335</v>
      </c>
      <c r="B337" s="5">
        <f t="shared" si="20"/>
        <v>16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 t="s">
        <v>336</v>
      </c>
      <c r="B338" s="5">
        <f t="shared" si="20"/>
        <v>66.291666666666671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2" t="s">
        <v>337</v>
      </c>
      <c r="B339" s="5">
        <f>B368*2</f>
        <v>11.25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2" t="s">
        <v>338</v>
      </c>
      <c r="B340" s="5">
        <f>B1335*2</f>
        <v>4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2" t="s">
        <v>339</v>
      </c>
      <c r="B341" s="3">
        <f>B1556*2</f>
        <v>49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2" t="s">
        <v>340</v>
      </c>
      <c r="B342" s="3">
        <f>B1725*2</f>
        <v>112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2" t="s">
        <v>341</v>
      </c>
      <c r="B343" s="3">
        <f>B1808*2</f>
        <v>36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2" t="s">
        <v>342</v>
      </c>
      <c r="B344" s="3">
        <f>B1852*2</f>
        <v>16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2" t="s">
        <v>343</v>
      </c>
      <c r="B345" s="3">
        <f>B2014*2</f>
        <v>66.291666666666671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 t="s">
        <v>344</v>
      </c>
      <c r="B346" s="5">
        <f t="shared" ref="B346:B348" si="21">B349</f>
        <v>68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 t="s">
        <v>345</v>
      </c>
      <c r="B347" s="5">
        <f t="shared" si="21"/>
        <v>32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 t="s">
        <v>346</v>
      </c>
      <c r="B348" s="5">
        <f t="shared" si="21"/>
        <v>68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2" t="s">
        <v>347</v>
      </c>
      <c r="B349" s="3">
        <f>B1020*2</f>
        <v>68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2" t="s">
        <v>348</v>
      </c>
      <c r="B350" s="3">
        <v>32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2" t="s">
        <v>349</v>
      </c>
      <c r="B351" s="5">
        <f>B349</f>
        <v>68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2" t="s">
        <v>350</v>
      </c>
      <c r="B352" s="3">
        <f>B371</f>
        <v>7.5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 t="s">
        <v>351</v>
      </c>
      <c r="B353" s="5">
        <f>B354</f>
        <v>1.875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2" t="s">
        <v>352</v>
      </c>
      <c r="B354" s="3">
        <f>B352/4</f>
        <v>1.875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2" t="s">
        <v>353</v>
      </c>
      <c r="B355" s="3">
        <f>(B868*4)+B1825</f>
        <v>255.16666666666669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2" t="s">
        <v>354</v>
      </c>
      <c r="B356" s="3">
        <f>B360/3</f>
        <v>2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 t="s">
        <v>355</v>
      </c>
      <c r="B357" s="5">
        <f t="shared" ref="B357:B358" si="22">B359</f>
        <v>18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 t="s">
        <v>356</v>
      </c>
      <c r="B358" s="5">
        <f t="shared" si="22"/>
        <v>6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2" t="s">
        <v>357</v>
      </c>
      <c r="B359" s="3">
        <f>B356*9</f>
        <v>18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2" t="s">
        <v>358</v>
      </c>
      <c r="B360" s="3">
        <v>6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 t="s">
        <v>359</v>
      </c>
      <c r="B361" s="5">
        <f>B362</f>
        <v>1.25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2" t="s">
        <v>360</v>
      </c>
      <c r="B362" s="3">
        <f>B672+0.25</f>
        <v>1.25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 t="s">
        <v>361</v>
      </c>
      <c r="B363" s="5">
        <f t="shared" ref="B363:B366" si="23">B367</f>
        <v>11.25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 t="s">
        <v>362</v>
      </c>
      <c r="B364" s="5">
        <f t="shared" si="23"/>
        <v>5.625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 t="s">
        <v>363</v>
      </c>
      <c r="B365" s="5">
        <f t="shared" si="23"/>
        <v>16.875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 t="s">
        <v>364</v>
      </c>
      <c r="B366" s="5">
        <f t="shared" si="23"/>
        <v>11.25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2" t="s">
        <v>365</v>
      </c>
      <c r="B367" s="5">
        <f>B371*1.5</f>
        <v>11.25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2" t="s">
        <v>366</v>
      </c>
      <c r="B368" s="5">
        <f>B367/2</f>
        <v>5.625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2" t="s">
        <v>367</v>
      </c>
      <c r="B369" s="5">
        <f>(B367*6)/4</f>
        <v>16.875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2" t="s">
        <v>368</v>
      </c>
      <c r="B370" s="5">
        <f>B367</f>
        <v>11.25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2" t="s">
        <v>369</v>
      </c>
      <c r="B371" s="3">
        <v>7.5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 t="s">
        <v>370</v>
      </c>
      <c r="B372" s="5">
        <f t="shared" ref="B372:B374" si="24">B375</f>
        <v>3.75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 t="s">
        <v>371</v>
      </c>
      <c r="B373" s="5">
        <f t="shared" si="24"/>
        <v>11.25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 t="s">
        <v>372</v>
      </c>
      <c r="B374" s="5">
        <f t="shared" si="24"/>
        <v>7.5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2" t="s">
        <v>373</v>
      </c>
      <c r="B375" s="3">
        <f>B371/2</f>
        <v>3.75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2" t="s">
        <v>374</v>
      </c>
      <c r="B376" s="3">
        <f>(B371*6)/4</f>
        <v>11.25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2" t="s">
        <v>375</v>
      </c>
      <c r="B377" s="3">
        <f>B371</f>
        <v>7.5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2" t="s">
        <v>376</v>
      </c>
      <c r="B378" s="3">
        <v>3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2" t="s">
        <v>377</v>
      </c>
      <c r="B379" s="5">
        <f>B381</f>
        <v>4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 t="s">
        <v>378</v>
      </c>
      <c r="B380" s="5">
        <f>B381</f>
        <v>4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2" t="s">
        <v>379</v>
      </c>
      <c r="B381" s="3">
        <v>4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2" t="s">
        <v>380</v>
      </c>
      <c r="B382" s="3">
        <v>4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 t="s">
        <v>381</v>
      </c>
      <c r="B383" s="5">
        <f>B385</f>
        <v>57.25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 t="s">
        <v>382</v>
      </c>
      <c r="B384" s="5">
        <v>0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2" t="s">
        <v>383</v>
      </c>
      <c r="B385" s="3">
        <f>B287+B382</f>
        <v>57.25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2" t="s">
        <v>384</v>
      </c>
      <c r="B386" s="5">
        <v>0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 t="s">
        <v>385</v>
      </c>
      <c r="B387" s="5">
        <f t="shared" ref="B387:B388" si="25">B389</f>
        <v>0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 t="s">
        <v>386</v>
      </c>
      <c r="B388" s="5">
        <f t="shared" si="25"/>
        <v>0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2" t="s">
        <v>387</v>
      </c>
      <c r="B389" s="3">
        <v>0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2" t="s">
        <v>388</v>
      </c>
      <c r="B390" s="5">
        <v>0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2" t="s">
        <v>389</v>
      </c>
      <c r="B391" s="3">
        <f>(B1829*3)+B1722+(B2013*3)</f>
        <v>366.5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2" t="s">
        <v>390</v>
      </c>
      <c r="B392" s="3">
        <f>(B1017*4)+B1824</f>
        <v>300.5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2" t="s">
        <v>391</v>
      </c>
      <c r="B393" s="3">
        <f>(B1400*7)</f>
        <v>21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2" t="s">
        <v>392</v>
      </c>
      <c r="B394" s="3">
        <f>(B1332*8)+B950</f>
        <v>6128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 t="s">
        <v>393</v>
      </c>
      <c r="B395" s="5">
        <f t="shared" ref="B395:B401" si="26">B402</f>
        <v>3.25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 t="s">
        <v>394</v>
      </c>
      <c r="B396" s="5">
        <f t="shared" si="26"/>
        <v>29.5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 t="s">
        <v>395</v>
      </c>
      <c r="B397" s="5">
        <f t="shared" si="26"/>
        <v>4.25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 t="s">
        <v>396</v>
      </c>
      <c r="B398" s="5">
        <f t="shared" si="26"/>
        <v>4.25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 t="s">
        <v>397</v>
      </c>
      <c r="B399" s="5">
        <f t="shared" si="26"/>
        <v>1.25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 t="s">
        <v>398</v>
      </c>
      <c r="B400" s="5">
        <f t="shared" si="26"/>
        <v>8.25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 t="s">
        <v>399</v>
      </c>
      <c r="B401" s="5">
        <f t="shared" si="26"/>
        <v>24.25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2" t="s">
        <v>400</v>
      </c>
      <c r="B402" s="3">
        <f>B89+(B356/8)</f>
        <v>3.25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2" t="s">
        <v>401</v>
      </c>
      <c r="B403" s="3">
        <f>B326+(B356/8)</f>
        <v>29.5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2" t="s">
        <v>402</v>
      </c>
      <c r="B404" s="3">
        <f>B382+(B356/8)</f>
        <v>4.25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2" t="s">
        <v>403</v>
      </c>
      <c r="B405" s="3">
        <f>B1314+(B356/8)</f>
        <v>4.25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2" t="s">
        <v>404</v>
      </c>
      <c r="B406" s="3">
        <f>B1574+(B356/8)</f>
        <v>1.25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2" t="s">
        <v>405</v>
      </c>
      <c r="B407" s="3">
        <f>B1733+(B356/8)</f>
        <v>8.25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2" t="s">
        <v>406</v>
      </c>
      <c r="B408" s="3">
        <f>B1849+(B356/8)</f>
        <v>24.25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2" t="s">
        <v>407</v>
      </c>
      <c r="B409" s="3">
        <f>(B2229*2)+B381</f>
        <v>8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 t="s">
        <v>408</v>
      </c>
      <c r="B410" s="5">
        <f t="shared" ref="B410:B412" si="27">B413</f>
        <v>89.678571428571416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 t="s">
        <v>409</v>
      </c>
      <c r="B411" s="5">
        <f t="shared" si="27"/>
        <v>9.9642857142857135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 t="s">
        <v>410</v>
      </c>
      <c r="B412" s="5">
        <f t="shared" si="27"/>
        <v>34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2" t="s">
        <v>411</v>
      </c>
      <c r="B413" s="5">
        <f>B414*9</f>
        <v>89.678571428571416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2" t="s">
        <v>412</v>
      </c>
      <c r="B414" s="5">
        <f>(B356/8)+B1746</f>
        <v>9.9642857142857135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2" t="s">
        <v>413</v>
      </c>
      <c r="B415" s="5">
        <f>B1020</f>
        <v>34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2" t="s">
        <v>414</v>
      </c>
      <c r="B416" s="3">
        <v>4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 t="s">
        <v>415</v>
      </c>
      <c r="B417" s="5">
        <v>0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2" t="s">
        <v>416</v>
      </c>
      <c r="B418" s="3">
        <v>0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 t="s">
        <v>417</v>
      </c>
      <c r="B419" s="5">
        <f t="shared" ref="B419:B423" si="28">B424</f>
        <v>11.25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 t="s">
        <v>418</v>
      </c>
      <c r="B420" s="5">
        <f t="shared" si="28"/>
        <v>11.5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 t="s">
        <v>419</v>
      </c>
      <c r="B421" s="5">
        <f t="shared" si="28"/>
        <v>4.25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 t="s">
        <v>420</v>
      </c>
      <c r="B422" s="5">
        <f t="shared" si="28"/>
        <v>6.375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 t="s">
        <v>421</v>
      </c>
      <c r="B423" s="5">
        <f t="shared" si="28"/>
        <v>33.395833333333336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2" t="s">
        <v>422</v>
      </c>
      <c r="B424" s="5">
        <f>B1560</f>
        <v>11.25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2" t="s">
        <v>423</v>
      </c>
      <c r="B425" s="5">
        <f>B634+(B356/8)</f>
        <v>11.5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2" t="s">
        <v>424</v>
      </c>
      <c r="B426" s="5">
        <f>B1334+(B356/8)</f>
        <v>4.25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2" t="s">
        <v>425</v>
      </c>
      <c r="B427" s="3">
        <f>B1552+(B356/8)</f>
        <v>6.375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2" t="s">
        <v>426</v>
      </c>
      <c r="B428" s="3">
        <f>B1999+(B356/8)</f>
        <v>33.395833333333336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 t="s">
        <v>427</v>
      </c>
      <c r="B429" s="5">
        <f>B430</f>
        <v>8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2" t="s">
        <v>428</v>
      </c>
      <c r="B430" s="3">
        <f>(B1395*4)</f>
        <v>8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 t="s">
        <v>429</v>
      </c>
      <c r="B431" s="5">
        <f t="shared" ref="B431:B432" si="29">B435</f>
        <v>301.5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 t="s">
        <v>430</v>
      </c>
      <c r="B432" s="5">
        <f t="shared" si="29"/>
        <v>300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 t="s">
        <v>431</v>
      </c>
      <c r="B433" s="5">
        <v>0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 t="s">
        <v>432</v>
      </c>
      <c r="B434" s="5">
        <f>B438</f>
        <v>300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2" t="s">
        <v>433</v>
      </c>
      <c r="B435" s="5">
        <f>B436+B1456</f>
        <v>301.5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2" t="s">
        <v>434</v>
      </c>
      <c r="B436" s="3">
        <v>300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2" t="s">
        <v>435</v>
      </c>
      <c r="B437" s="3">
        <v>0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2" t="s">
        <v>436</v>
      </c>
      <c r="B438" s="5">
        <f>B436</f>
        <v>300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 t="s">
        <v>437</v>
      </c>
      <c r="B439" s="5">
        <f t="shared" ref="B439:B454" si="30">B455</f>
        <v>4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 t="s">
        <v>438</v>
      </c>
      <c r="B440" s="5">
        <f t="shared" si="30"/>
        <v>8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 t="s">
        <v>439</v>
      </c>
      <c r="B441" s="5">
        <f t="shared" si="30"/>
        <v>6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 t="s">
        <v>440</v>
      </c>
      <c r="B442" s="5">
        <f t="shared" si="30"/>
        <v>12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 t="s">
        <v>441</v>
      </c>
      <c r="B443" s="5">
        <f t="shared" si="30"/>
        <v>4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 t="s">
        <v>442</v>
      </c>
      <c r="B444" s="5">
        <f t="shared" si="30"/>
        <v>21.333333333333332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 t="s">
        <v>443</v>
      </c>
      <c r="B445" s="5">
        <f t="shared" si="30"/>
        <v>2.75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 t="s">
        <v>444</v>
      </c>
      <c r="B446" s="5">
        <f t="shared" si="30"/>
        <v>4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 t="s">
        <v>445</v>
      </c>
      <c r="B447" s="5">
        <f t="shared" si="30"/>
        <v>8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 t="s">
        <v>446</v>
      </c>
      <c r="B448" s="5">
        <f t="shared" si="30"/>
        <v>0.3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 t="s">
        <v>447</v>
      </c>
      <c r="B449" s="5">
        <f t="shared" si="30"/>
        <v>11.64861111111111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 t="s">
        <v>448</v>
      </c>
      <c r="B450" s="5">
        <f t="shared" si="30"/>
        <v>2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 t="s">
        <v>449</v>
      </c>
      <c r="B451" s="5">
        <f t="shared" si="30"/>
        <v>6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 t="s">
        <v>450</v>
      </c>
      <c r="B452" s="5">
        <f t="shared" si="30"/>
        <v>16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 t="s">
        <v>451</v>
      </c>
      <c r="B453" s="5">
        <f t="shared" si="30"/>
        <v>0.89999999999999991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 t="s">
        <v>452</v>
      </c>
      <c r="B454" s="5">
        <f t="shared" si="30"/>
        <v>11.64861111111111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2" t="s">
        <v>453</v>
      </c>
      <c r="B455" s="3">
        <f>B462</f>
        <v>4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2" t="s">
        <v>454</v>
      </c>
      <c r="B456" s="5">
        <f>B462*2</f>
        <v>8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2" t="s">
        <v>455</v>
      </c>
      <c r="B457" s="5">
        <f>(B462*4+B1996*2)/3</f>
        <v>6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2" t="s">
        <v>456</v>
      </c>
      <c r="B458" s="5">
        <f>(B462*2+B1996*4)</f>
        <v>12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2" t="s">
        <v>457</v>
      </c>
      <c r="B459" s="3">
        <f>B269</f>
        <v>4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2" t="s">
        <v>458</v>
      </c>
      <c r="B460" s="3">
        <f>(B468*4)/3</f>
        <v>21.333333333333332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2" t="s">
        <v>459</v>
      </c>
      <c r="B461" s="3">
        <f>B1365+B217</f>
        <v>2.75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2" t="s">
        <v>460</v>
      </c>
      <c r="B462" s="3">
        <f>B468/4</f>
        <v>4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2" t="s">
        <v>461</v>
      </c>
      <c r="B463" s="3">
        <f>B462*2</f>
        <v>8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2" t="s">
        <v>462</v>
      </c>
      <c r="B464" s="3">
        <f>B877</f>
        <v>0.3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2" t="s">
        <v>463</v>
      </c>
      <c r="B465" s="5">
        <f>(B464*6+B1999)/3</f>
        <v>11.64861111111111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2" t="s">
        <v>464</v>
      </c>
      <c r="B466" s="3">
        <f>B462/2</f>
        <v>2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2" t="s">
        <v>465</v>
      </c>
      <c r="B467" s="3">
        <f>(B462*6)/4</f>
        <v>6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2" t="s">
        <v>466</v>
      </c>
      <c r="B468" s="3">
        <v>16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2" t="s">
        <v>467</v>
      </c>
      <c r="B469" s="5">
        <f>B464*3</f>
        <v>0.89999999999999991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2" t="s">
        <v>468</v>
      </c>
      <c r="B470" s="5">
        <f>B465</f>
        <v>11.64861111111111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2" t="s">
        <v>469</v>
      </c>
      <c r="B471" s="3">
        <f>(B1996*3)+B1017+(B2031*2)+B2102</f>
        <v>45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 t="s">
        <v>470</v>
      </c>
      <c r="B472" s="5">
        <f>B473</f>
        <v>75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2" t="s">
        <v>471</v>
      </c>
      <c r="B473" s="3">
        <f>B1405*3</f>
        <v>75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 t="s">
        <v>472</v>
      </c>
      <c r="B474" s="5">
        <f t="shared" ref="B474:B480" si="31">B481</f>
        <v>89.678571428571416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 t="s">
        <v>473</v>
      </c>
      <c r="B475" s="5">
        <f t="shared" si="31"/>
        <v>44.839285714285708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 t="s">
        <v>474</v>
      </c>
      <c r="B476" s="5">
        <f t="shared" si="31"/>
        <v>59.785714285714278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 t="s">
        <v>475</v>
      </c>
      <c r="B477" s="5">
        <f t="shared" si="31"/>
        <v>27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 t="s">
        <v>476</v>
      </c>
      <c r="B478" s="5">
        <f t="shared" si="31"/>
        <v>40.5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 t="s">
        <v>477</v>
      </c>
      <c r="B479" s="5">
        <f t="shared" si="31"/>
        <v>2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 t="s">
        <v>478</v>
      </c>
      <c r="B480" s="5">
        <f t="shared" si="31"/>
        <v>1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2" t="s">
        <v>479</v>
      </c>
      <c r="B481" s="5">
        <f>B413</f>
        <v>89.678571428571416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2" t="s">
        <v>480</v>
      </c>
      <c r="B482" s="5">
        <f>B481/2</f>
        <v>44.839285714285708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2" t="s">
        <v>481</v>
      </c>
      <c r="B483" s="5">
        <f>(B481/6)*4</f>
        <v>59.785714285714278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2" t="s">
        <v>482</v>
      </c>
      <c r="B484" s="3">
        <f>B1807</f>
        <v>27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2" t="s">
        <v>483</v>
      </c>
      <c r="B485" s="3">
        <f>(B484*6)/4</f>
        <v>40.5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2" t="s">
        <v>484</v>
      </c>
      <c r="B486" s="3">
        <f>B1851</f>
        <v>2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2" t="s">
        <v>485</v>
      </c>
      <c r="B487" s="3">
        <f>B486/2</f>
        <v>1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 t="s">
        <v>486</v>
      </c>
      <c r="B488" s="5">
        <f t="shared" ref="B488:B502" si="32">B503</f>
        <v>32.25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 t="s">
        <v>487</v>
      </c>
      <c r="B489" s="5">
        <f t="shared" si="32"/>
        <v>31.25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 t="s">
        <v>488</v>
      </c>
      <c r="B490" s="5">
        <f t="shared" si="32"/>
        <v>21.125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 t="s">
        <v>489</v>
      </c>
      <c r="B491" s="5">
        <f t="shared" si="32"/>
        <v>61.125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 t="s">
        <v>490</v>
      </c>
      <c r="B492" s="5">
        <f t="shared" si="32"/>
        <v>3.3333333333333335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 t="s">
        <v>491</v>
      </c>
      <c r="B493" s="5">
        <f t="shared" si="32"/>
        <v>27.25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 t="s">
        <v>492</v>
      </c>
      <c r="B494" s="5">
        <f t="shared" si="32"/>
        <v>27.25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 t="s">
        <v>493</v>
      </c>
      <c r="B495" s="5">
        <f t="shared" si="32"/>
        <v>7.25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 t="s">
        <v>494</v>
      </c>
      <c r="B496" s="5">
        <f t="shared" si="32"/>
        <v>1.75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 t="s">
        <v>495</v>
      </c>
      <c r="B497" s="5">
        <f t="shared" si="32"/>
        <v>1107.4000000000001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 t="s">
        <v>496</v>
      </c>
      <c r="B498" s="5">
        <f t="shared" si="32"/>
        <v>25.25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 t="s">
        <v>497</v>
      </c>
      <c r="B499" s="5">
        <f t="shared" si="32"/>
        <v>9.46875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 t="s">
        <v>498</v>
      </c>
      <c r="B500" s="5">
        <f t="shared" si="32"/>
        <v>1.5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 t="s">
        <v>499</v>
      </c>
      <c r="B501" s="5">
        <f t="shared" si="32"/>
        <v>32.25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 t="s">
        <v>500</v>
      </c>
      <c r="B502" s="5">
        <f t="shared" si="32"/>
        <v>5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2" t="s">
        <v>501</v>
      </c>
      <c r="B503" s="5">
        <f>B78+B510</f>
        <v>32.25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2" t="s">
        <v>502</v>
      </c>
      <c r="B504" s="3">
        <f>B85+B510</f>
        <v>31.25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2" t="s">
        <v>503</v>
      </c>
      <c r="B505" s="5">
        <f>B295+B510</f>
        <v>21.125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2" t="s">
        <v>504</v>
      </c>
      <c r="B506" s="5">
        <f>B505+B292</f>
        <v>61.125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2" t="s">
        <v>505</v>
      </c>
      <c r="B507" s="3">
        <f>(B517*2)/3</f>
        <v>3.3333333333333335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2" t="s">
        <v>506</v>
      </c>
      <c r="B508" s="3">
        <f>B509</f>
        <v>27.25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2" t="s">
        <v>507</v>
      </c>
      <c r="B509" s="3">
        <f>(B1851*4+(B880*4)+B510)</f>
        <v>27.25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2" t="s">
        <v>508</v>
      </c>
      <c r="B510" s="3">
        <f>B933+B202</f>
        <v>7.25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2" t="s">
        <v>509</v>
      </c>
      <c r="B511" s="3">
        <f>B515+(B356/8)</f>
        <v>1.75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2" t="s">
        <v>510</v>
      </c>
      <c r="B512" s="3">
        <f>B1876+8</f>
        <v>1107.4000000000001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2" t="s">
        <v>511</v>
      </c>
      <c r="B513" s="3">
        <f>B812+1</f>
        <v>25.25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2" t="s">
        <v>512</v>
      </c>
      <c r="B514" s="3">
        <f>(B513*6)/16</f>
        <v>9.46875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2" t="s">
        <v>513</v>
      </c>
      <c r="B515" s="3">
        <f>B2076+1</f>
        <v>1.5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2" t="s">
        <v>514</v>
      </c>
      <c r="B516" s="5">
        <f>B503</f>
        <v>32.25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2" t="s">
        <v>515</v>
      </c>
      <c r="B517" s="3">
        <f>B2263+1</f>
        <v>5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 t="s">
        <v>516</v>
      </c>
      <c r="B518" s="5">
        <f>B519</f>
        <v>105.25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2" t="s">
        <v>517</v>
      </c>
      <c r="B519" s="5">
        <f>(B53/3)</f>
        <v>105.25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2" t="s">
        <v>518</v>
      </c>
      <c r="B520" s="3">
        <v>4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 t="s">
        <v>519</v>
      </c>
      <c r="B521" s="5">
        <f t="shared" ref="B521:B539" si="33">B540</f>
        <v>40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 t="s">
        <v>520</v>
      </c>
      <c r="B522" s="5">
        <f t="shared" si="33"/>
        <v>4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 t="s">
        <v>521</v>
      </c>
      <c r="B523" s="5">
        <f t="shared" si="33"/>
        <v>24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 t="s">
        <v>522</v>
      </c>
      <c r="B524" s="5">
        <f t="shared" si="33"/>
        <v>23.5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 t="s">
        <v>523</v>
      </c>
      <c r="B525" s="5">
        <f t="shared" si="33"/>
        <v>23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 t="s">
        <v>524</v>
      </c>
      <c r="B526" s="5">
        <f t="shared" si="33"/>
        <v>3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 t="s">
        <v>525</v>
      </c>
      <c r="B527" s="5">
        <f t="shared" si="33"/>
        <v>16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 t="s">
        <v>526</v>
      </c>
      <c r="B528" s="5">
        <f t="shared" si="33"/>
        <v>4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 t="s">
        <v>527</v>
      </c>
      <c r="B529" s="5">
        <f t="shared" si="33"/>
        <v>8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 t="s">
        <v>528</v>
      </c>
      <c r="B530" s="5">
        <f t="shared" si="33"/>
        <v>48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 t="s">
        <v>529</v>
      </c>
      <c r="B531" s="5">
        <f t="shared" si="33"/>
        <v>27.75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 t="s">
        <v>530</v>
      </c>
      <c r="B532" s="5">
        <f t="shared" si="33"/>
        <v>2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 t="s">
        <v>531</v>
      </c>
      <c r="B533" s="5">
        <f t="shared" si="33"/>
        <v>6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 t="s">
        <v>532</v>
      </c>
      <c r="B534" s="5">
        <f t="shared" si="33"/>
        <v>12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 t="s">
        <v>533</v>
      </c>
      <c r="B535" s="5">
        <f t="shared" si="33"/>
        <v>27.75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 t="s">
        <v>534</v>
      </c>
      <c r="B536" s="5">
        <f t="shared" si="33"/>
        <v>21.333333333333332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 t="s">
        <v>535</v>
      </c>
      <c r="B537" s="5">
        <f t="shared" si="33"/>
        <v>83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 t="s">
        <v>536</v>
      </c>
      <c r="B538" s="5">
        <f t="shared" si="33"/>
        <v>41.5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 t="s">
        <v>537</v>
      </c>
      <c r="B539" s="5">
        <f t="shared" si="33"/>
        <v>124.5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2" t="s">
        <v>538</v>
      </c>
      <c r="B540" s="3">
        <f>B548*5</f>
        <v>40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2" t="s">
        <v>539</v>
      </c>
      <c r="B541" s="5">
        <f>B547</f>
        <v>4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2" t="s">
        <v>540</v>
      </c>
      <c r="B542" s="3">
        <f>B547*6</f>
        <v>24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2" t="s">
        <v>541</v>
      </c>
      <c r="B543" s="3">
        <f>(B547*4)+(B1989*2)</f>
        <v>23.5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2" t="s">
        <v>542</v>
      </c>
      <c r="B544" s="3">
        <f>(B547*2)+(B1989*4)</f>
        <v>23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2" t="s">
        <v>543</v>
      </c>
      <c r="B545" s="3">
        <v>3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2" t="s">
        <v>544</v>
      </c>
      <c r="B546" s="3">
        <v>16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2" t="s">
        <v>545</v>
      </c>
      <c r="B547" s="3">
        <f>B546/4</f>
        <v>4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2" t="s">
        <v>546</v>
      </c>
      <c r="B548" s="3">
        <f>B547*2</f>
        <v>8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2" t="s">
        <v>547</v>
      </c>
      <c r="B549" s="3">
        <v>48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2" t="s">
        <v>548</v>
      </c>
      <c r="B550" s="3">
        <f>(B547*6)+(B1989)</f>
        <v>27.75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2" t="s">
        <v>549</v>
      </c>
      <c r="B551" s="3">
        <f>B547/2</f>
        <v>2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2" t="s">
        <v>550</v>
      </c>
      <c r="B552" s="3">
        <f>(B547*6)/4</f>
        <v>6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2" t="s">
        <v>551</v>
      </c>
      <c r="B553" s="3">
        <f>(B547*6)/2</f>
        <v>12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2" t="s">
        <v>552</v>
      </c>
      <c r="B554" s="5">
        <f>B550</f>
        <v>27.75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2" t="s">
        <v>553</v>
      </c>
      <c r="B555" s="3">
        <f>(B546*4)/3</f>
        <v>21.333333333333332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2" t="s">
        <v>554</v>
      </c>
      <c r="B556" s="3">
        <f>(B1659*8)+B155</f>
        <v>83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2" t="s">
        <v>555</v>
      </c>
      <c r="B557" s="3">
        <f>B556/2</f>
        <v>41.5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2" t="s">
        <v>556</v>
      </c>
      <c r="B558" s="3">
        <f>(B556*6)/4</f>
        <v>124.5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 t="s">
        <v>557</v>
      </c>
      <c r="B559" s="5">
        <f>B560</f>
        <v>249.75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2" t="s">
        <v>558</v>
      </c>
      <c r="B560" s="3">
        <f>(B812*3)+(B1722*3)+(B1400*3)</f>
        <v>249.75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 t="s">
        <v>559</v>
      </c>
      <c r="B561" s="5">
        <f t="shared" ref="B561:B581" si="34">B582</f>
        <v>10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 t="s">
        <v>560</v>
      </c>
      <c r="B562" s="5">
        <f t="shared" si="34"/>
        <v>15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 t="s">
        <v>561</v>
      </c>
      <c r="B563" s="5">
        <f t="shared" si="34"/>
        <v>10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 t="s">
        <v>562</v>
      </c>
      <c r="B564" s="5">
        <f t="shared" si="34"/>
        <v>10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 t="s">
        <v>563</v>
      </c>
      <c r="B565" s="5">
        <f t="shared" si="34"/>
        <v>10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 t="s">
        <v>564</v>
      </c>
      <c r="B566" s="5">
        <f t="shared" si="34"/>
        <v>15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 t="s">
        <v>565</v>
      </c>
      <c r="B567" s="5">
        <f t="shared" si="34"/>
        <v>10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 t="s">
        <v>566</v>
      </c>
      <c r="B568" s="5">
        <f t="shared" si="34"/>
        <v>10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 t="s">
        <v>567</v>
      </c>
      <c r="B569" s="5">
        <f t="shared" si="34"/>
        <v>1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 t="s">
        <v>568</v>
      </c>
      <c r="B570" s="5">
        <f t="shared" si="34"/>
        <v>10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 t="s">
        <v>569</v>
      </c>
      <c r="B571" s="5">
        <f t="shared" si="34"/>
        <v>15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 t="s">
        <v>570</v>
      </c>
      <c r="B572" s="5">
        <f t="shared" si="34"/>
        <v>10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 t="s">
        <v>571</v>
      </c>
      <c r="B573" s="5">
        <f t="shared" si="34"/>
        <v>10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 t="s">
        <v>572</v>
      </c>
      <c r="B574" s="5">
        <f t="shared" si="34"/>
        <v>10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 t="s">
        <v>573</v>
      </c>
      <c r="B575" s="5">
        <f t="shared" si="34"/>
        <v>15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 t="s">
        <v>574</v>
      </c>
      <c r="B576" s="5">
        <f t="shared" si="34"/>
        <v>10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 t="s">
        <v>575</v>
      </c>
      <c r="B577" s="5">
        <f t="shared" si="34"/>
        <v>10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 t="s">
        <v>576</v>
      </c>
      <c r="B578" s="5">
        <f t="shared" si="34"/>
        <v>10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 t="s">
        <v>577</v>
      </c>
      <c r="B579" s="5">
        <f t="shared" si="34"/>
        <v>15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 t="s">
        <v>578</v>
      </c>
      <c r="B580" s="5">
        <f t="shared" si="34"/>
        <v>10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 t="s">
        <v>579</v>
      </c>
      <c r="B581" s="5">
        <f t="shared" si="34"/>
        <v>10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2" t="s">
        <v>580</v>
      </c>
      <c r="B582" s="3">
        <f t="shared" ref="B582:B584" si="35">B226/2</f>
        <v>10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2" t="s">
        <v>581</v>
      </c>
      <c r="B583" s="3">
        <f t="shared" si="35"/>
        <v>15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2" t="s">
        <v>582</v>
      </c>
      <c r="B584" s="3">
        <f t="shared" si="35"/>
        <v>10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2" t="s">
        <v>583</v>
      </c>
      <c r="B585" s="5">
        <f>B584</f>
        <v>10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2" t="s">
        <v>584</v>
      </c>
      <c r="B586" s="3">
        <f t="shared" ref="B586:B588" si="36">B283/2</f>
        <v>10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2" t="s">
        <v>585</v>
      </c>
      <c r="B587" s="3">
        <f t="shared" si="36"/>
        <v>15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2" t="s">
        <v>586</v>
      </c>
      <c r="B588" s="3">
        <f t="shared" si="36"/>
        <v>10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2" t="s">
        <v>587</v>
      </c>
      <c r="B589" s="5">
        <f>B588</f>
        <v>10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2" t="s">
        <v>588</v>
      </c>
      <c r="B590" s="3">
        <f>B1996</f>
        <v>1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2" t="s">
        <v>589</v>
      </c>
      <c r="B591" s="3">
        <f t="shared" ref="B591:B593" si="37">B773/2</f>
        <v>10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2" t="s">
        <v>590</v>
      </c>
      <c r="B592" s="3">
        <f t="shared" si="37"/>
        <v>15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2" t="s">
        <v>591</v>
      </c>
      <c r="B593" s="5">
        <f t="shared" si="37"/>
        <v>10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2" t="s">
        <v>592</v>
      </c>
      <c r="B594" s="5">
        <f>B593</f>
        <v>10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2" t="s">
        <v>593</v>
      </c>
      <c r="B595" s="3">
        <f t="shared" ref="B595:B598" si="38">B969/2</f>
        <v>10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2" t="s">
        <v>594</v>
      </c>
      <c r="B596" s="3">
        <f t="shared" si="38"/>
        <v>15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2" t="s">
        <v>595</v>
      </c>
      <c r="B597" s="5">
        <f t="shared" si="38"/>
        <v>10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2" t="s">
        <v>596</v>
      </c>
      <c r="B598" s="5">
        <f t="shared" si="38"/>
        <v>10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2" t="s">
        <v>597</v>
      </c>
      <c r="B599" s="3">
        <f t="shared" ref="B599:B602" si="39">B2113/2</f>
        <v>10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2" t="s">
        <v>598</v>
      </c>
      <c r="B600" s="3">
        <f t="shared" si="39"/>
        <v>15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2" t="s">
        <v>599</v>
      </c>
      <c r="B601" s="3">
        <f t="shared" si="39"/>
        <v>10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2" t="s">
        <v>600</v>
      </c>
      <c r="B602" s="5">
        <f t="shared" si="39"/>
        <v>10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 t="s">
        <v>601</v>
      </c>
      <c r="B603" s="5">
        <f>B604</f>
        <v>0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2" t="s">
        <v>602</v>
      </c>
      <c r="B604" s="5">
        <v>0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2" t="s">
        <v>603</v>
      </c>
      <c r="B605" s="5">
        <f>B1999</f>
        <v>33.145833333333336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 t="s">
        <v>604</v>
      </c>
      <c r="B606" s="5">
        <f t="shared" ref="B606:B608" si="40">B623</f>
        <v>5.625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 t="s">
        <v>605</v>
      </c>
      <c r="B607" s="5">
        <f t="shared" si="40"/>
        <v>7.5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 t="s">
        <v>606</v>
      </c>
      <c r="B608" s="5">
        <f t="shared" si="40"/>
        <v>11.25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 t="s">
        <v>607</v>
      </c>
      <c r="B609" s="5">
        <f>B622</f>
        <v>11.25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 t="s">
        <v>608</v>
      </c>
      <c r="B610" s="5">
        <f t="shared" ref="B610:B617" si="41">B626</f>
        <v>9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 t="s">
        <v>609</v>
      </c>
      <c r="B611" s="5">
        <f t="shared" si="41"/>
        <v>51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 t="s">
        <v>610</v>
      </c>
      <c r="B612" s="5">
        <f t="shared" si="41"/>
        <v>918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 t="s">
        <v>611</v>
      </c>
      <c r="B613" s="5">
        <f t="shared" si="41"/>
        <v>178.5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 t="s">
        <v>612</v>
      </c>
      <c r="B614" s="5">
        <f t="shared" si="41"/>
        <v>102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 t="s">
        <v>613</v>
      </c>
      <c r="B615" s="5">
        <f t="shared" si="41"/>
        <v>51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 t="s">
        <v>614</v>
      </c>
      <c r="B616" s="5">
        <f t="shared" si="41"/>
        <v>357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 t="s">
        <v>615</v>
      </c>
      <c r="B617" s="5">
        <f t="shared" si="41"/>
        <v>153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 t="s">
        <v>616</v>
      </c>
      <c r="B618" s="5">
        <f t="shared" ref="B618:B620" si="42">B635</f>
        <v>5.625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 t="s">
        <v>617</v>
      </c>
      <c r="B619" s="5">
        <f t="shared" si="42"/>
        <v>7.5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 t="s">
        <v>618</v>
      </c>
      <c r="B620" s="5">
        <f t="shared" si="42"/>
        <v>11.25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 t="s">
        <v>619</v>
      </c>
      <c r="B621" s="5">
        <f>B634</f>
        <v>11.25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2" t="s">
        <v>620</v>
      </c>
      <c r="B622" s="5">
        <f>B1560</f>
        <v>11.25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2" t="s">
        <v>621</v>
      </c>
      <c r="B623" s="5">
        <f>B622/2</f>
        <v>5.625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2" t="s">
        <v>622</v>
      </c>
      <c r="B624" s="5">
        <f>(B622/6)*4</f>
        <v>7.5</v>
      </c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2" t="s">
        <v>623</v>
      </c>
      <c r="B625" s="5">
        <f>B622</f>
        <v>11.25</v>
      </c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2" t="s">
        <v>624</v>
      </c>
      <c r="B626" s="5">
        <f>B360*1.5</f>
        <v>9</v>
      </c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2" t="s">
        <v>625</v>
      </c>
      <c r="B627" s="5">
        <f>B415*1.5</f>
        <v>51</v>
      </c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2" t="s">
        <v>626</v>
      </c>
      <c r="B628" s="5">
        <f>B661*1.5</f>
        <v>918</v>
      </c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2" t="s">
        <v>627</v>
      </c>
      <c r="B629" s="5">
        <f>B705*1.5</f>
        <v>178.5</v>
      </c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2" t="s">
        <v>628</v>
      </c>
      <c r="B630" s="5">
        <f>B869*1.5</f>
        <v>102</v>
      </c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2" t="s">
        <v>629</v>
      </c>
      <c r="B631" s="5">
        <f>B1020*1.5</f>
        <v>51</v>
      </c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2" t="s">
        <v>630</v>
      </c>
      <c r="B632" s="5">
        <f>B1073*1.5</f>
        <v>357</v>
      </c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2" t="s">
        <v>631</v>
      </c>
      <c r="B633" s="5">
        <f>B1826*1.5</f>
        <v>153</v>
      </c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2" t="s">
        <v>632</v>
      </c>
      <c r="B634" s="5">
        <f>B622</f>
        <v>11.25</v>
      </c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2" t="s">
        <v>633</v>
      </c>
      <c r="B635" s="5">
        <f>B634/2</f>
        <v>5.625</v>
      </c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2" t="s">
        <v>634</v>
      </c>
      <c r="B636" s="5">
        <f>(B634/6)*4</f>
        <v>7.5</v>
      </c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2" t="s">
        <v>635</v>
      </c>
      <c r="B637" s="5">
        <f>B634</f>
        <v>11.25</v>
      </c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 t="s">
        <v>636</v>
      </c>
      <c r="B638" s="5">
        <f>B639</f>
        <v>345.5</v>
      </c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2" t="s">
        <v>637</v>
      </c>
      <c r="B639" s="3">
        <f>(B1017*6)+B1824+B2023</f>
        <v>345.5</v>
      </c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2" t="s">
        <v>638</v>
      </c>
      <c r="B640" s="3">
        <f>B661/2.5</f>
        <v>244.8</v>
      </c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 t="s">
        <v>639</v>
      </c>
      <c r="B641" s="5">
        <f t="shared" ref="B641:B652" si="43">B653</f>
        <v>749.40000000000009</v>
      </c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 t="s">
        <v>640</v>
      </c>
      <c r="B642" s="5">
        <f t="shared" si="43"/>
        <v>5508</v>
      </c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 t="s">
        <v>641</v>
      </c>
      <c r="B643" s="5">
        <f t="shared" si="43"/>
        <v>979.2</v>
      </c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 t="s">
        <v>642</v>
      </c>
      <c r="B644" s="5">
        <f t="shared" si="43"/>
        <v>1958.4</v>
      </c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 t="s">
        <v>643</v>
      </c>
      <c r="B645" s="5">
        <f t="shared" si="43"/>
        <v>1224</v>
      </c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 t="s">
        <v>644</v>
      </c>
      <c r="B646" s="5">
        <f t="shared" si="43"/>
        <v>504.6</v>
      </c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 t="s">
        <v>645</v>
      </c>
      <c r="B647" s="5">
        <f t="shared" si="43"/>
        <v>1738.6000000000001</v>
      </c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 t="s">
        <v>646</v>
      </c>
      <c r="B648" s="5">
        <f t="shared" si="43"/>
        <v>1224</v>
      </c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 t="s">
        <v>647</v>
      </c>
      <c r="B649" s="5">
        <f t="shared" si="43"/>
        <v>612</v>
      </c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 t="s">
        <v>648</v>
      </c>
      <c r="B650" s="5">
        <f t="shared" si="43"/>
        <v>749.40000000000009</v>
      </c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 t="s">
        <v>649</v>
      </c>
      <c r="B651" s="5">
        <f t="shared" si="43"/>
        <v>259.8</v>
      </c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 t="s">
        <v>650</v>
      </c>
      <c r="B652" s="5">
        <f t="shared" si="43"/>
        <v>497.1</v>
      </c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2" t="s">
        <v>651</v>
      </c>
      <c r="B653" s="3">
        <f>(B640*3)+(B1990*2)</f>
        <v>749.40000000000009</v>
      </c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2" t="s">
        <v>652</v>
      </c>
      <c r="B654" s="3">
        <f>B661*9</f>
        <v>5508</v>
      </c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2" t="s">
        <v>653</v>
      </c>
      <c r="B655" s="3">
        <f>(B640*4)</f>
        <v>979.2</v>
      </c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2" t="s">
        <v>654</v>
      </c>
      <c r="B656" s="3">
        <f>B640*8</f>
        <v>1958.4</v>
      </c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2" t="s">
        <v>655</v>
      </c>
      <c r="B657" s="3">
        <f>B640*5</f>
        <v>1224</v>
      </c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2" t="s">
        <v>656</v>
      </c>
      <c r="B658" s="3">
        <f>(B640*2)+(B1990*2)</f>
        <v>504.6</v>
      </c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2" t="s">
        <v>657</v>
      </c>
      <c r="B659" s="3">
        <f>(B640*7)+25</f>
        <v>1738.6000000000001</v>
      </c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2" t="s">
        <v>658</v>
      </c>
      <c r="B660" s="3">
        <f>(B640*5)</f>
        <v>1224</v>
      </c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2" t="s">
        <v>659</v>
      </c>
      <c r="B661" s="3">
        <f>B1020*18</f>
        <v>612</v>
      </c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2" t="s">
        <v>660</v>
      </c>
      <c r="B662" s="3">
        <f>(B640*3)+(B1990*2)</f>
        <v>749.40000000000009</v>
      </c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2" t="s">
        <v>661</v>
      </c>
      <c r="B663" s="3">
        <f>(B640)+(B1990*2)</f>
        <v>259.8</v>
      </c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2" t="s">
        <v>662</v>
      </c>
      <c r="B664" s="3">
        <f>(B640*2)+(B1990)</f>
        <v>497.1</v>
      </c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2" t="s">
        <v>663</v>
      </c>
      <c r="B665" s="3">
        <f>((B371 *2)+(B1722*2))/2</f>
        <v>63.5</v>
      </c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 t="s">
        <v>664</v>
      </c>
      <c r="B666" s="5">
        <f t="shared" ref="B666:B668" si="44">B669</f>
        <v>31.75</v>
      </c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 t="s">
        <v>665</v>
      </c>
      <c r="B667" s="5">
        <f t="shared" si="44"/>
        <v>95.25</v>
      </c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 t="s">
        <v>666</v>
      </c>
      <c r="B668" s="5">
        <f t="shared" si="44"/>
        <v>63.5</v>
      </c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2" t="s">
        <v>667</v>
      </c>
      <c r="B669" s="3">
        <f>B665/2</f>
        <v>31.75</v>
      </c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2" t="s">
        <v>668</v>
      </c>
      <c r="B670" s="3">
        <f>(B665*6)/4</f>
        <v>95.25</v>
      </c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2" t="s">
        <v>669</v>
      </c>
      <c r="B671" s="3">
        <f>B665</f>
        <v>63.5</v>
      </c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2" t="s">
        <v>670</v>
      </c>
      <c r="B672" s="3">
        <v>1</v>
      </c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 t="s">
        <v>671</v>
      </c>
      <c r="B673" s="5">
        <f>B674</f>
        <v>1</v>
      </c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2" t="s">
        <v>672</v>
      </c>
      <c r="B674" s="5">
        <f>B672</f>
        <v>1</v>
      </c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2" t="s">
        <v>673</v>
      </c>
      <c r="B675" s="3">
        <f>(B371*7)+B220+B1817</f>
        <v>85.5</v>
      </c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 t="s">
        <v>674</v>
      </c>
      <c r="B676" s="5">
        <v>0</v>
      </c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2" t="s">
        <v>675</v>
      </c>
      <c r="B677" s="3">
        <v>0</v>
      </c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 t="s">
        <v>676</v>
      </c>
      <c r="B678" s="5">
        <v>0</v>
      </c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2" t="s">
        <v>677</v>
      </c>
      <c r="B679" s="3">
        <v>0</v>
      </c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 t="s">
        <v>678</v>
      </c>
      <c r="B680" s="5">
        <f t="shared" ref="B680:B683" si="45">B684</f>
        <v>100</v>
      </c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 t="s">
        <v>679</v>
      </c>
      <c r="B681" s="5">
        <f t="shared" si="45"/>
        <v>52876.800000000003</v>
      </c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 t="s">
        <v>680</v>
      </c>
      <c r="B682" s="5">
        <f t="shared" si="45"/>
        <v>2937.6000000000004</v>
      </c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 t="s">
        <v>681</v>
      </c>
      <c r="B683" s="5">
        <f t="shared" si="45"/>
        <v>2937.6000000000004</v>
      </c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2" t="s">
        <v>682</v>
      </c>
      <c r="B684" s="3">
        <v>100</v>
      </c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2" t="s">
        <v>683</v>
      </c>
      <c r="B685" s="3">
        <f>B686*18</f>
        <v>52876.800000000003</v>
      </c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2" t="s">
        <v>684</v>
      </c>
      <c r="B686" s="3">
        <f>B640*12</f>
        <v>2937.6000000000004</v>
      </c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2" t="s">
        <v>685</v>
      </c>
      <c r="B687" s="5">
        <f>B686</f>
        <v>2937.6000000000004</v>
      </c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 t="s">
        <v>686</v>
      </c>
      <c r="B688" s="5">
        <f t="shared" ref="B688:B689" si="46">B690</f>
        <v>2.75</v>
      </c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 t="s">
        <v>687</v>
      </c>
      <c r="B689" s="5">
        <f t="shared" si="46"/>
        <v>24.75</v>
      </c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2" t="s">
        <v>688</v>
      </c>
      <c r="B690" s="3">
        <f>B1063+(B356/8)</f>
        <v>2.75</v>
      </c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2" t="s">
        <v>689</v>
      </c>
      <c r="B691" s="3">
        <f>B690*9</f>
        <v>24.75</v>
      </c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 t="s">
        <v>690</v>
      </c>
      <c r="B692" s="5">
        <f>B693</f>
        <v>33.145833333333336</v>
      </c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2" t="s">
        <v>691</v>
      </c>
      <c r="B693" s="5">
        <f>B1999</f>
        <v>33.145833333333336</v>
      </c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2" t="s">
        <v>692</v>
      </c>
      <c r="B694" s="3">
        <f>(B371*7)+B1817</f>
        <v>78</v>
      </c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 t="s">
        <v>693</v>
      </c>
      <c r="B695" s="5">
        <v>0</v>
      </c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2" t="s">
        <v>694</v>
      </c>
      <c r="B696" s="3">
        <v>0</v>
      </c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2" t="s">
        <v>695</v>
      </c>
      <c r="B697" s="3">
        <v>1</v>
      </c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 t="s">
        <v>696</v>
      </c>
      <c r="B698" s="5">
        <v>0</v>
      </c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2" t="s">
        <v>697</v>
      </c>
      <c r="B699" s="3">
        <v>0</v>
      </c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2" t="s">
        <v>698</v>
      </c>
      <c r="B700" s="3">
        <f>B640*20</f>
        <v>4896</v>
      </c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2" t="s">
        <v>699</v>
      </c>
      <c r="B701" s="3">
        <f>B705</f>
        <v>119</v>
      </c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 t="s">
        <v>700</v>
      </c>
      <c r="B702" s="5">
        <f t="shared" ref="B702:B703" si="47">B704</f>
        <v>1071</v>
      </c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 t="s">
        <v>701</v>
      </c>
      <c r="B703" s="5">
        <f t="shared" si="47"/>
        <v>119</v>
      </c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2" t="s">
        <v>702</v>
      </c>
      <c r="B704" s="3">
        <f>B701*9</f>
        <v>1071</v>
      </c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2" t="s">
        <v>703</v>
      </c>
      <c r="B705" s="3">
        <f>B1020*3.5</f>
        <v>119</v>
      </c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 t="s">
        <v>704</v>
      </c>
      <c r="B706" s="5">
        <f t="shared" ref="B706:B707" si="48">B708</f>
        <v>979.2</v>
      </c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 t="s">
        <v>705</v>
      </c>
      <c r="B707" s="5">
        <f t="shared" si="48"/>
        <v>4930</v>
      </c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2" t="s">
        <v>706</v>
      </c>
      <c r="B708" s="3">
        <f>B640*4</f>
        <v>979.2</v>
      </c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2" t="s">
        <v>707</v>
      </c>
      <c r="B709" s="5">
        <f>(B840*8)+B54</f>
        <v>4930</v>
      </c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 t="s">
        <v>708</v>
      </c>
      <c r="B710" s="5">
        <f>B711</f>
        <v>499.6</v>
      </c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2" t="s">
        <v>709</v>
      </c>
      <c r="B711" s="3">
        <f>B218+(B640*2)+(B1407*4)</f>
        <v>499.6</v>
      </c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 t="s">
        <v>710</v>
      </c>
      <c r="B712" s="5">
        <f t="shared" ref="B712:B713" si="49">B723</f>
        <v>4</v>
      </c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 t="s">
        <v>711</v>
      </c>
      <c r="B713" s="5">
        <f t="shared" si="49"/>
        <v>459.05</v>
      </c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 t="s">
        <v>712</v>
      </c>
      <c r="B714" s="5">
        <f t="shared" ref="B714:B718" si="50">B735</f>
        <v>0</v>
      </c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 t="s">
        <v>713</v>
      </c>
      <c r="B715" s="5">
        <f t="shared" si="50"/>
        <v>0</v>
      </c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 t="s">
        <v>714</v>
      </c>
      <c r="B716" s="5">
        <f t="shared" si="50"/>
        <v>0</v>
      </c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 t="s">
        <v>715</v>
      </c>
      <c r="B717" s="5">
        <f t="shared" si="50"/>
        <v>14.3125</v>
      </c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 t="s">
        <v>716</v>
      </c>
      <c r="B718" s="5">
        <f t="shared" si="50"/>
        <v>15</v>
      </c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 t="s">
        <v>717</v>
      </c>
      <c r="B719" s="5">
        <f t="shared" ref="B719:B721" si="51">B741</f>
        <v>7.5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 t="s">
        <v>718</v>
      </c>
      <c r="B720" s="5">
        <f t="shared" si="51"/>
        <v>22.5</v>
      </c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 t="s">
        <v>719</v>
      </c>
      <c r="B721" s="5">
        <f t="shared" si="51"/>
        <v>15</v>
      </c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 t="s">
        <v>720</v>
      </c>
      <c r="B722" s="5">
        <f>B740</f>
        <v>15</v>
      </c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2" t="s">
        <v>721</v>
      </c>
      <c r="B723" s="3">
        <v>4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2" t="s">
        <v>722</v>
      </c>
      <c r="B724" s="3">
        <f>(B812*7)+B729+B809</f>
        <v>459.05</v>
      </c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 t="s">
        <v>723</v>
      </c>
      <c r="B725" s="5">
        <f t="shared" ref="B725:B726" si="52">B728</f>
        <v>44.5</v>
      </c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 t="s">
        <v>724</v>
      </c>
      <c r="B726" s="5">
        <f t="shared" si="52"/>
        <v>44.5</v>
      </c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 t="s">
        <v>725</v>
      </c>
      <c r="B727" s="5">
        <f>B734</f>
        <v>32</v>
      </c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2" t="s">
        <v>726</v>
      </c>
      <c r="B728" s="3">
        <f>(B1407*8)+B729</f>
        <v>44.5</v>
      </c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2" t="s">
        <v>727</v>
      </c>
      <c r="B729" s="3">
        <f>B175+B734</f>
        <v>44.5</v>
      </c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 t="s">
        <v>728</v>
      </c>
      <c r="B730" s="5">
        <v>0</v>
      </c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2" t="s">
        <v>729</v>
      </c>
      <c r="B731" s="3">
        <v>0</v>
      </c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 t="s">
        <v>730</v>
      </c>
      <c r="B732" s="5">
        <v>0</v>
      </c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2" t="s">
        <v>731</v>
      </c>
      <c r="B733" s="3">
        <v>0</v>
      </c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2" t="s">
        <v>732</v>
      </c>
      <c r="B734" s="3">
        <v>32</v>
      </c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2" t="s">
        <v>733</v>
      </c>
      <c r="B735" s="3">
        <v>0</v>
      </c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2" t="s">
        <v>734</v>
      </c>
      <c r="B736" s="5">
        <v>0</v>
      </c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2" t="s">
        <v>735</v>
      </c>
      <c r="B737" s="3">
        <v>0</v>
      </c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2" t="s">
        <v>736</v>
      </c>
      <c r="B738" s="3">
        <f>(B1571+B176)/4</f>
        <v>14.3125</v>
      </c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2" t="s">
        <v>737</v>
      </c>
      <c r="B739" s="3">
        <f>B371*2</f>
        <v>15</v>
      </c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2" t="s">
        <v>738</v>
      </c>
      <c r="B740" s="5">
        <f>B739</f>
        <v>15</v>
      </c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2" t="s">
        <v>739</v>
      </c>
      <c r="B741" s="3">
        <f>B739/2</f>
        <v>7.5</v>
      </c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2" t="s">
        <v>740</v>
      </c>
      <c r="B742" s="3">
        <f>(B739*6)/4</f>
        <v>22.5</v>
      </c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2" t="s">
        <v>741</v>
      </c>
      <c r="B743" s="3">
        <f>B739</f>
        <v>15</v>
      </c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 t="s">
        <v>742</v>
      </c>
      <c r="B744" s="5">
        <v>0</v>
      </c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2" t="s">
        <v>743</v>
      </c>
      <c r="B745" s="3">
        <v>0</v>
      </c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 t="s">
        <v>744</v>
      </c>
      <c r="B746" s="5">
        <f>B747</f>
        <v>200</v>
      </c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2" t="s">
        <v>745</v>
      </c>
      <c r="B747" s="3">
        <v>200</v>
      </c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 t="s">
        <v>746</v>
      </c>
      <c r="B748" s="5">
        <f t="shared" ref="B748:B751" si="53">B752</f>
        <v>89.678571428571416</v>
      </c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 t="s">
        <v>747</v>
      </c>
      <c r="B749" s="5">
        <f t="shared" si="53"/>
        <v>89.678571428571416</v>
      </c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 t="s">
        <v>748</v>
      </c>
      <c r="B750" s="5">
        <f t="shared" si="53"/>
        <v>44.839285714285708</v>
      </c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 t="s">
        <v>749</v>
      </c>
      <c r="B751" s="5">
        <f t="shared" si="53"/>
        <v>59.785714285714278</v>
      </c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2" t="s">
        <v>750</v>
      </c>
      <c r="B752" s="5">
        <f>B413</f>
        <v>89.678571428571416</v>
      </c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2" t="s">
        <v>751</v>
      </c>
      <c r="B753" s="5">
        <f t="shared" ref="B753:B755" si="54">B481</f>
        <v>89.678571428571416</v>
      </c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2" t="s">
        <v>752</v>
      </c>
      <c r="B754" s="5">
        <f t="shared" si="54"/>
        <v>44.839285714285708</v>
      </c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2" t="s">
        <v>753</v>
      </c>
      <c r="B755" s="5">
        <f t="shared" si="54"/>
        <v>59.785714285714278</v>
      </c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2" t="s">
        <v>754</v>
      </c>
      <c r="B756" s="5">
        <f>B672</f>
        <v>1</v>
      </c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2" t="s">
        <v>755</v>
      </c>
      <c r="B757" s="3">
        <v>3</v>
      </c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2" t="s">
        <v>756</v>
      </c>
      <c r="B758" s="3">
        <v>3</v>
      </c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 t="s">
        <v>757</v>
      </c>
      <c r="B759" s="5">
        <f>B760</f>
        <v>4</v>
      </c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2" t="s">
        <v>758</v>
      </c>
      <c r="B760" s="3">
        <v>4</v>
      </c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 t="s">
        <v>759</v>
      </c>
      <c r="B761" s="5">
        <f>B762</f>
        <v>9.5</v>
      </c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2" t="s">
        <v>760</v>
      </c>
      <c r="B762" s="3">
        <f>B269+B2068+B1954</f>
        <v>9.5</v>
      </c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2" t="s">
        <v>761</v>
      </c>
      <c r="B763" s="3">
        <v>0.3</v>
      </c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 t="s">
        <v>762</v>
      </c>
      <c r="B764" s="5">
        <f>B765</f>
        <v>0</v>
      </c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2" t="s">
        <v>763</v>
      </c>
      <c r="B765" s="5">
        <v>0</v>
      </c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2" t="s">
        <v>764</v>
      </c>
      <c r="B766" s="5">
        <v>0</v>
      </c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 t="s">
        <v>765</v>
      </c>
      <c r="B767" s="5">
        <f t="shared" ref="B767:B771" si="55">B772</f>
        <v>7.5</v>
      </c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 t="s">
        <v>766</v>
      </c>
      <c r="B768" s="5">
        <f t="shared" si="55"/>
        <v>20</v>
      </c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 t="s">
        <v>767</v>
      </c>
      <c r="B769" s="5">
        <f t="shared" si="55"/>
        <v>30</v>
      </c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 t="s">
        <v>768</v>
      </c>
      <c r="B770" s="5">
        <f t="shared" si="55"/>
        <v>20</v>
      </c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 t="s">
        <v>769</v>
      </c>
      <c r="B771" s="5">
        <f t="shared" si="55"/>
        <v>20</v>
      </c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2" t="s">
        <v>770</v>
      </c>
      <c r="B772" s="3">
        <f>(B175+B356+B944)/3</f>
        <v>7.5</v>
      </c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2" t="s">
        <v>771</v>
      </c>
      <c r="B773" s="3">
        <v>20</v>
      </c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2" t="s">
        <v>772</v>
      </c>
      <c r="B774" s="3">
        <v>30</v>
      </c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2" t="s">
        <v>773</v>
      </c>
      <c r="B775" s="3">
        <v>20</v>
      </c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2" t="s">
        <v>774</v>
      </c>
      <c r="B776" s="5">
        <f>B775</f>
        <v>20</v>
      </c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 t="s">
        <v>775</v>
      </c>
      <c r="B777" s="5">
        <f t="shared" ref="B777:B778" si="56">B780</f>
        <v>25</v>
      </c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 t="s">
        <v>776</v>
      </c>
      <c r="B778" s="5">
        <f t="shared" si="56"/>
        <v>45</v>
      </c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 t="s">
        <v>777</v>
      </c>
      <c r="B779" s="5">
        <f>B783</f>
        <v>25</v>
      </c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2" t="s">
        <v>778</v>
      </c>
      <c r="B780" s="3">
        <v>25</v>
      </c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2" t="s">
        <v>779</v>
      </c>
      <c r="B781" s="3">
        <v>45</v>
      </c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2" t="s">
        <v>780</v>
      </c>
      <c r="B782" s="3">
        <v>45</v>
      </c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2" t="s">
        <v>781</v>
      </c>
      <c r="B783" s="3">
        <v>25</v>
      </c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 t="s">
        <v>782</v>
      </c>
      <c r="B784" s="5">
        <f>B785</f>
        <v>11</v>
      </c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2" t="s">
        <v>783</v>
      </c>
      <c r="B785" s="3">
        <f>(B1996*3)+(B2048*2)</f>
        <v>11</v>
      </c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 t="s">
        <v>784</v>
      </c>
      <c r="B786" s="5">
        <f>B787</f>
        <v>10</v>
      </c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2" t="s">
        <v>785</v>
      </c>
      <c r="B787" s="3">
        <f>(B788*2)+(B1395*4)</f>
        <v>10</v>
      </c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2" t="s">
        <v>786</v>
      </c>
      <c r="B788" s="3">
        <v>1</v>
      </c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 t="s">
        <v>787</v>
      </c>
      <c r="B789" s="5">
        <f>B790</f>
        <v>18.75</v>
      </c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2" t="s">
        <v>788</v>
      </c>
      <c r="B790" s="3">
        <f>B788+B1017</f>
        <v>18.75</v>
      </c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 t="s">
        <v>789</v>
      </c>
      <c r="B791" s="5">
        <f>B793</f>
        <v>5.5</v>
      </c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 t="s">
        <v>790</v>
      </c>
      <c r="B792" s="5">
        <f>B798</f>
        <v>23.25</v>
      </c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2" t="s">
        <v>791</v>
      </c>
      <c r="B793" s="5">
        <f>B1442+B1456</f>
        <v>5.5</v>
      </c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 t="s">
        <v>792</v>
      </c>
      <c r="B794" s="5">
        <f t="shared" ref="B794:B795" si="57">B796</f>
        <v>72</v>
      </c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 t="s">
        <v>793</v>
      </c>
      <c r="B795" s="5">
        <f t="shared" si="57"/>
        <v>3</v>
      </c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2" t="s">
        <v>794</v>
      </c>
      <c r="B796" s="5">
        <f>B68*1.5</f>
        <v>72</v>
      </c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2" t="s">
        <v>795</v>
      </c>
      <c r="B797" s="5">
        <v>3</v>
      </c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2" t="s">
        <v>796</v>
      </c>
      <c r="B798" s="3">
        <f>B233*3</f>
        <v>23.25</v>
      </c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 t="s">
        <v>797</v>
      </c>
      <c r="B799" s="5">
        <v>0</v>
      </c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2" t="s">
        <v>798</v>
      </c>
      <c r="B800" s="3">
        <v>0</v>
      </c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 t="s">
        <v>799</v>
      </c>
      <c r="B801" s="5">
        <f>B802</f>
        <v>5</v>
      </c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2" t="s">
        <v>800</v>
      </c>
      <c r="B802" s="3">
        <f>B974</f>
        <v>5</v>
      </c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2" t="s">
        <v>801</v>
      </c>
      <c r="B803" s="3">
        <f>(B371*8)</f>
        <v>60</v>
      </c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 t="s">
        <v>802</v>
      </c>
      <c r="B804" s="5">
        <f>B805</f>
        <v>806.25</v>
      </c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2" t="s">
        <v>803</v>
      </c>
      <c r="B805" s="3">
        <f>B803+B1254</f>
        <v>806.25</v>
      </c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 t="s">
        <v>804</v>
      </c>
      <c r="B806" s="5">
        <v>0</v>
      </c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 t="s">
        <v>805</v>
      </c>
      <c r="B807" s="5">
        <f>B809</f>
        <v>244.8</v>
      </c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2" t="s">
        <v>806</v>
      </c>
      <c r="B808" s="3">
        <v>0</v>
      </c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2" t="s">
        <v>807</v>
      </c>
      <c r="B809" s="3">
        <f>B640</f>
        <v>244.8</v>
      </c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 t="s">
        <v>808</v>
      </c>
      <c r="B810" s="5">
        <f>B811</f>
        <v>54.722222222222221</v>
      </c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2" t="s">
        <v>809</v>
      </c>
      <c r="B811" s="3">
        <f>B160+B1338</f>
        <v>54.722222222222221</v>
      </c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2" t="s">
        <v>810</v>
      </c>
      <c r="B812" s="3">
        <f>B1849+(B356/8)</f>
        <v>24.25</v>
      </c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 t="s">
        <v>811</v>
      </c>
      <c r="B813" s="5">
        <f t="shared" ref="B813:B814" si="58">B815</f>
        <v>24.25</v>
      </c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 t="s">
        <v>812</v>
      </c>
      <c r="B814" s="5">
        <f t="shared" si="58"/>
        <v>9.09375</v>
      </c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2" t="s">
        <v>813</v>
      </c>
      <c r="B815" s="3">
        <f>B812</f>
        <v>24.25</v>
      </c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2" t="s">
        <v>814</v>
      </c>
      <c r="B816" s="3">
        <f>(B812*6)/16</f>
        <v>9.09375</v>
      </c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 t="s">
        <v>815</v>
      </c>
      <c r="B817" s="5">
        <f>B818</f>
        <v>122.94444444444444</v>
      </c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2" t="s">
        <v>816</v>
      </c>
      <c r="B818" s="3">
        <f>(B868*8)+B1250</f>
        <v>122.94444444444444</v>
      </c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 t="s">
        <v>817</v>
      </c>
      <c r="B819" s="5">
        <f>B820</f>
        <v>476</v>
      </c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2" t="s">
        <v>818</v>
      </c>
      <c r="B820" s="5">
        <f>B701*4</f>
        <v>476</v>
      </c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 t="s">
        <v>819</v>
      </c>
      <c r="B821" s="5">
        <f t="shared" ref="B821:B824" si="59">B826</f>
        <v>3.75</v>
      </c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 t="s">
        <v>820</v>
      </c>
      <c r="B822" s="5">
        <f t="shared" si="59"/>
        <v>4.5</v>
      </c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 t="s">
        <v>821</v>
      </c>
      <c r="B823" s="5">
        <f t="shared" si="59"/>
        <v>22.5</v>
      </c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 t="s">
        <v>822</v>
      </c>
      <c r="B824" s="5">
        <f t="shared" si="59"/>
        <v>2</v>
      </c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 t="s">
        <v>823</v>
      </c>
      <c r="B825" s="5">
        <v>0</v>
      </c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2" t="s">
        <v>824</v>
      </c>
      <c r="B826" s="5">
        <f>B75</f>
        <v>3.75</v>
      </c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2" t="s">
        <v>825</v>
      </c>
      <c r="B827" s="5">
        <f>B990*1.5</f>
        <v>4.5</v>
      </c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2" t="s">
        <v>826</v>
      </c>
      <c r="B828" s="5">
        <f>B1026+B827</f>
        <v>22.5</v>
      </c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2" t="s">
        <v>827</v>
      </c>
      <c r="B829" s="5">
        <f>B2132</f>
        <v>2</v>
      </c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2" t="s">
        <v>828</v>
      </c>
      <c r="B830" s="5">
        <v>0</v>
      </c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2" t="s">
        <v>829</v>
      </c>
      <c r="B831" s="3">
        <v>80</v>
      </c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 t="s">
        <v>830</v>
      </c>
      <c r="B832" s="5">
        <f>B833</f>
        <v>20</v>
      </c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2" t="s">
        <v>831</v>
      </c>
      <c r="B833" s="3">
        <f>B831/4</f>
        <v>20</v>
      </c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 t="s">
        <v>832</v>
      </c>
      <c r="B834" s="5">
        <v>0</v>
      </c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2" t="s">
        <v>833</v>
      </c>
      <c r="B835" s="5">
        <v>0</v>
      </c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 t="s">
        <v>834</v>
      </c>
      <c r="B836" s="5">
        <f>B840</f>
        <v>614.25</v>
      </c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 t="s">
        <v>835</v>
      </c>
      <c r="B837" s="5">
        <f t="shared" ref="B837:B839" si="60">B867</f>
        <v>68.25</v>
      </c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 t="s">
        <v>836</v>
      </c>
      <c r="B838" s="5">
        <f t="shared" si="60"/>
        <v>7.5555555555555554</v>
      </c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 t="s">
        <v>837</v>
      </c>
      <c r="B839" s="5">
        <f t="shared" si="60"/>
        <v>68</v>
      </c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2" t="s">
        <v>838</v>
      </c>
      <c r="B840" s="3">
        <f>B867*9</f>
        <v>614.25</v>
      </c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 t="s">
        <v>839</v>
      </c>
      <c r="B841" s="5">
        <f t="shared" ref="B841:B853" si="61">B854</f>
        <v>562</v>
      </c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 t="s">
        <v>840</v>
      </c>
      <c r="B842" s="5">
        <f t="shared" si="61"/>
        <v>219.75</v>
      </c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 t="s">
        <v>841</v>
      </c>
      <c r="B843" s="5">
        <f t="shared" si="61"/>
        <v>273</v>
      </c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 t="s">
        <v>842</v>
      </c>
      <c r="B844" s="5">
        <f t="shared" si="61"/>
        <v>61.444444444444443</v>
      </c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 t="s">
        <v>843</v>
      </c>
      <c r="B845" s="5">
        <f t="shared" si="61"/>
        <v>546</v>
      </c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 t="s">
        <v>844</v>
      </c>
      <c r="B846" s="5">
        <f t="shared" si="61"/>
        <v>341.25</v>
      </c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 t="s">
        <v>845</v>
      </c>
      <c r="B847" s="5">
        <f t="shared" si="61"/>
        <v>151.5</v>
      </c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 t="s">
        <v>846</v>
      </c>
      <c r="B848" s="5">
        <f t="shared" si="61"/>
        <v>502.75</v>
      </c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 t="s">
        <v>847</v>
      </c>
      <c r="B849" s="5">
        <f t="shared" si="61"/>
        <v>477.75</v>
      </c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 t="s">
        <v>848</v>
      </c>
      <c r="B850" s="5">
        <f t="shared" si="61"/>
        <v>219.75</v>
      </c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 t="s">
        <v>849</v>
      </c>
      <c r="B851" s="5">
        <f t="shared" si="61"/>
        <v>1</v>
      </c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 t="s">
        <v>850</v>
      </c>
      <c r="B852" s="5">
        <f t="shared" si="61"/>
        <v>83.25</v>
      </c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 t="s">
        <v>851</v>
      </c>
      <c r="B853" s="5">
        <f t="shared" si="61"/>
        <v>144</v>
      </c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2" t="s">
        <v>852</v>
      </c>
      <c r="B854" s="3">
        <f>(B867*8)+B54</f>
        <v>562</v>
      </c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2" t="s">
        <v>853</v>
      </c>
      <c r="B855" s="3">
        <f>(B867*3)+(B1990*2)</f>
        <v>219.75</v>
      </c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2" t="s">
        <v>854</v>
      </c>
      <c r="B856" s="3">
        <f>B867*4</f>
        <v>273</v>
      </c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2" t="s">
        <v>855</v>
      </c>
      <c r="B857" s="3">
        <f>(B868*8)+B298</f>
        <v>61.444444444444443</v>
      </c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2" t="s">
        <v>856</v>
      </c>
      <c r="B858" s="3">
        <f>B867*8</f>
        <v>546</v>
      </c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2" t="s">
        <v>857</v>
      </c>
      <c r="B859" s="3">
        <f>B867*5</f>
        <v>341.25</v>
      </c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2" t="s">
        <v>858</v>
      </c>
      <c r="B860" s="3">
        <f>(B867*2)+(B1990*2)</f>
        <v>151.5</v>
      </c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2" t="s">
        <v>859</v>
      </c>
      <c r="B861" s="3">
        <f>(B867*7)+25</f>
        <v>502.75</v>
      </c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2" t="s">
        <v>860</v>
      </c>
      <c r="B862" s="3">
        <f>B867*7</f>
        <v>477.75</v>
      </c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2" t="s">
        <v>861</v>
      </c>
      <c r="B863" s="3">
        <f>(B867*3)+(B1990*2)</f>
        <v>219.75</v>
      </c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2" t="s">
        <v>862</v>
      </c>
      <c r="B864" s="3">
        <f>B1574</f>
        <v>1</v>
      </c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2" t="s">
        <v>863</v>
      </c>
      <c r="B865" s="3">
        <f>(B867*1)+(B1990*2)</f>
        <v>83.25</v>
      </c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2" t="s">
        <v>864</v>
      </c>
      <c r="B866" s="3">
        <f>(B867*2)+(B1990*1)</f>
        <v>144</v>
      </c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2" t="s">
        <v>865</v>
      </c>
      <c r="B867" s="3">
        <f>B1748+(B356/8)</f>
        <v>68.25</v>
      </c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2" t="s">
        <v>866</v>
      </c>
      <c r="B868" s="3">
        <f>B869/9</f>
        <v>7.5555555555555554</v>
      </c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2" t="s">
        <v>867</v>
      </c>
      <c r="B869" s="3">
        <f>B1020*2</f>
        <v>68</v>
      </c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2" t="s">
        <v>868</v>
      </c>
      <c r="B870" s="3">
        <f>B665+B1713</f>
        <v>79.625</v>
      </c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 t="s">
        <v>869</v>
      </c>
      <c r="B871" s="5">
        <f t="shared" ref="B871:B873" si="62">B874</f>
        <v>39.8125</v>
      </c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 t="s">
        <v>870</v>
      </c>
      <c r="B872" s="5">
        <f t="shared" si="62"/>
        <v>119.4375</v>
      </c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 t="s">
        <v>871</v>
      </c>
      <c r="B873" s="5">
        <f t="shared" si="62"/>
        <v>79.625</v>
      </c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2" t="s">
        <v>872</v>
      </c>
      <c r="B874" s="3">
        <f>B870/2</f>
        <v>39.8125</v>
      </c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2" t="s">
        <v>873</v>
      </c>
      <c r="B875" s="3">
        <f>(B870*6)/4</f>
        <v>119.4375</v>
      </c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2" t="s">
        <v>874</v>
      </c>
      <c r="B876" s="3">
        <f>B870</f>
        <v>79.625</v>
      </c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2" t="s">
        <v>875</v>
      </c>
      <c r="B877" s="3">
        <v>0.3</v>
      </c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 t="s">
        <v>876</v>
      </c>
      <c r="B878" s="5">
        <f>B879</f>
        <v>1.5</v>
      </c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2" t="s">
        <v>877</v>
      </c>
      <c r="B879" s="3">
        <v>1.5</v>
      </c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2" t="s">
        <v>878</v>
      </c>
      <c r="B880" s="3">
        <v>3</v>
      </c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 t="s">
        <v>879</v>
      </c>
      <c r="B881" s="5">
        <f t="shared" ref="B881:B895" si="63">B896</f>
        <v>30</v>
      </c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 t="s">
        <v>880</v>
      </c>
      <c r="B882" s="5">
        <f t="shared" si="63"/>
        <v>29</v>
      </c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 t="s">
        <v>881</v>
      </c>
      <c r="B883" s="5">
        <f t="shared" si="63"/>
        <v>18.875</v>
      </c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 t="s">
        <v>882</v>
      </c>
      <c r="B884" s="5">
        <f t="shared" si="63"/>
        <v>58.875</v>
      </c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 t="s">
        <v>883</v>
      </c>
      <c r="B885" s="5">
        <f t="shared" si="63"/>
        <v>3.3333333333333335</v>
      </c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 t="s">
        <v>884</v>
      </c>
      <c r="B886" s="5">
        <f t="shared" si="63"/>
        <v>25</v>
      </c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 t="s">
        <v>885</v>
      </c>
      <c r="B887" s="5">
        <f t="shared" si="63"/>
        <v>25</v>
      </c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 t="s">
        <v>886</v>
      </c>
      <c r="B888" s="5">
        <f t="shared" si="63"/>
        <v>5</v>
      </c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 t="s">
        <v>887</v>
      </c>
      <c r="B889" s="5">
        <f t="shared" si="63"/>
        <v>1.75</v>
      </c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 t="s">
        <v>888</v>
      </c>
      <c r="B890" s="5">
        <f t="shared" si="63"/>
        <v>1107.4000000000001</v>
      </c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 t="s">
        <v>889</v>
      </c>
      <c r="B891" s="5">
        <f t="shared" si="63"/>
        <v>25.25</v>
      </c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 t="s">
        <v>890</v>
      </c>
      <c r="B892" s="5">
        <f t="shared" si="63"/>
        <v>9.46875</v>
      </c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 t="s">
        <v>891</v>
      </c>
      <c r="B893" s="5">
        <f t="shared" si="63"/>
        <v>1.5</v>
      </c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 t="s">
        <v>892</v>
      </c>
      <c r="B894" s="5">
        <f t="shared" si="63"/>
        <v>30</v>
      </c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 t="s">
        <v>893</v>
      </c>
      <c r="B895" s="5">
        <f t="shared" si="63"/>
        <v>5</v>
      </c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2" t="s">
        <v>894</v>
      </c>
      <c r="B896" s="3">
        <f>B78+B903</f>
        <v>30</v>
      </c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2" t="s">
        <v>895</v>
      </c>
      <c r="B897" s="3">
        <f>B85+B903</f>
        <v>29</v>
      </c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2" t="s">
        <v>896</v>
      </c>
      <c r="B898" s="5">
        <f>B295+B903</f>
        <v>18.875</v>
      </c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2" t="s">
        <v>897</v>
      </c>
      <c r="B899" s="5">
        <f>B898+B292</f>
        <v>58.875</v>
      </c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2" t="s">
        <v>898</v>
      </c>
      <c r="B900" s="3">
        <f>(B910*2)/3</f>
        <v>3.3333333333333335</v>
      </c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2" t="s">
        <v>899</v>
      </c>
      <c r="B901" s="3">
        <f>B902</f>
        <v>25</v>
      </c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2" t="s">
        <v>900</v>
      </c>
      <c r="B902" s="3">
        <f>(B1851*4+(B880*4)+B903)</f>
        <v>25</v>
      </c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2" t="s">
        <v>901</v>
      </c>
      <c r="B903" s="3">
        <f>B155+B2255</f>
        <v>5</v>
      </c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2" t="s">
        <v>902</v>
      </c>
      <c r="B904" s="3">
        <f>B908+(B356/8)</f>
        <v>1.75</v>
      </c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2" t="s">
        <v>903</v>
      </c>
      <c r="B905" s="3">
        <f>B1876+8</f>
        <v>1107.4000000000001</v>
      </c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2" t="s">
        <v>904</v>
      </c>
      <c r="B906" s="3">
        <f>B812+1</f>
        <v>25.25</v>
      </c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2" t="s">
        <v>905</v>
      </c>
      <c r="B907" s="3">
        <f>(B906*6)/16</f>
        <v>9.46875</v>
      </c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2" t="s">
        <v>906</v>
      </c>
      <c r="B908" s="3">
        <f>B2076+1</f>
        <v>1.5</v>
      </c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2" t="s">
        <v>907</v>
      </c>
      <c r="B909" s="5">
        <f>B896</f>
        <v>30</v>
      </c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2" t="s">
        <v>908</v>
      </c>
      <c r="B910" s="3">
        <f>B2263+1</f>
        <v>5</v>
      </c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 t="s">
        <v>909</v>
      </c>
      <c r="B911" s="5">
        <f t="shared" ref="B911:B925" si="64">B926</f>
        <v>28.25</v>
      </c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 t="s">
        <v>910</v>
      </c>
      <c r="B912" s="5">
        <f t="shared" si="64"/>
        <v>27.25</v>
      </c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 t="s">
        <v>911</v>
      </c>
      <c r="B913" s="5">
        <f t="shared" si="64"/>
        <v>17.125</v>
      </c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 t="s">
        <v>912</v>
      </c>
      <c r="B914" s="5">
        <f t="shared" si="64"/>
        <v>57.125</v>
      </c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 t="s">
        <v>913</v>
      </c>
      <c r="B915" s="5">
        <f t="shared" si="64"/>
        <v>3.3333333333333335</v>
      </c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 t="s">
        <v>914</v>
      </c>
      <c r="B916" s="5">
        <f t="shared" si="64"/>
        <v>23.25</v>
      </c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 t="s">
        <v>915</v>
      </c>
      <c r="B917" s="5">
        <f t="shared" si="64"/>
        <v>23.25</v>
      </c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 t="s">
        <v>916</v>
      </c>
      <c r="B918" s="5">
        <f t="shared" si="64"/>
        <v>3.25</v>
      </c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 t="s">
        <v>917</v>
      </c>
      <c r="B919" s="5">
        <f t="shared" si="64"/>
        <v>1.75</v>
      </c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 t="s">
        <v>918</v>
      </c>
      <c r="B920" s="5">
        <f t="shared" si="64"/>
        <v>1107.4000000000001</v>
      </c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 t="s">
        <v>919</v>
      </c>
      <c r="B921" s="5">
        <f t="shared" si="64"/>
        <v>25.25</v>
      </c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 t="s">
        <v>920</v>
      </c>
      <c r="B922" s="5">
        <f t="shared" si="64"/>
        <v>9.46875</v>
      </c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 t="s">
        <v>921</v>
      </c>
      <c r="B923" s="5">
        <f t="shared" si="64"/>
        <v>1.5</v>
      </c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 t="s">
        <v>922</v>
      </c>
      <c r="B924" s="5">
        <f t="shared" si="64"/>
        <v>28.25</v>
      </c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 t="s">
        <v>923</v>
      </c>
      <c r="B925" s="5">
        <f t="shared" si="64"/>
        <v>5</v>
      </c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2" t="s">
        <v>924</v>
      </c>
      <c r="B926" s="5">
        <f>B78+B933</f>
        <v>28.25</v>
      </c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2" t="s">
        <v>925</v>
      </c>
      <c r="B927" s="3">
        <f>B85+B933</f>
        <v>27.25</v>
      </c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2" t="s">
        <v>926</v>
      </c>
      <c r="B928" s="5">
        <f>B295+B933</f>
        <v>17.125</v>
      </c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2" t="s">
        <v>927</v>
      </c>
      <c r="B929" s="5">
        <f>B928+B292</f>
        <v>57.125</v>
      </c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2" t="s">
        <v>928</v>
      </c>
      <c r="B930" s="3">
        <f>(B940*2)/3</f>
        <v>3.3333333333333335</v>
      </c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2" t="s">
        <v>929</v>
      </c>
      <c r="B931" s="3">
        <f>B932</f>
        <v>23.25</v>
      </c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2" t="s">
        <v>930</v>
      </c>
      <c r="B932" s="3">
        <f>(B1851*4+(B880*4)+B933)</f>
        <v>23.25</v>
      </c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2" t="s">
        <v>931</v>
      </c>
      <c r="B933" s="3">
        <f>B291+(B356/8)</f>
        <v>3.25</v>
      </c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2" t="s">
        <v>932</v>
      </c>
      <c r="B934" s="3">
        <f>B938++(B356/8)</f>
        <v>1.75</v>
      </c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2" t="s">
        <v>933</v>
      </c>
      <c r="B935" s="3">
        <f>B1876+8</f>
        <v>1107.4000000000001</v>
      </c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2" t="s">
        <v>934</v>
      </c>
      <c r="B936" s="3">
        <f>B812+1</f>
        <v>25.25</v>
      </c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2" t="s">
        <v>935</v>
      </c>
      <c r="B937" s="3">
        <f>(B936*6)/16</f>
        <v>9.46875</v>
      </c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2" t="s">
        <v>936</v>
      </c>
      <c r="B938" s="3">
        <f>B2076+1</f>
        <v>1.5</v>
      </c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2" t="s">
        <v>937</v>
      </c>
      <c r="B939" s="5">
        <f>B926</f>
        <v>28.25</v>
      </c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2" t="s">
        <v>938</v>
      </c>
      <c r="B940" s="3">
        <f>B2263+1</f>
        <v>5</v>
      </c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2" t="s">
        <v>939</v>
      </c>
      <c r="B941" s="3">
        <f>(B1998+2)+B2025+(B1396*2)</f>
        <v>424.71875</v>
      </c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 t="s">
        <v>940</v>
      </c>
      <c r="B942" s="5">
        <v>0</v>
      </c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2" t="s">
        <v>941</v>
      </c>
      <c r="B943" s="3">
        <v>0</v>
      </c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2" t="s">
        <v>942</v>
      </c>
      <c r="B944" s="3">
        <v>8</v>
      </c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 t="s">
        <v>943</v>
      </c>
      <c r="B945" s="5">
        <f>B946</f>
        <v>4</v>
      </c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2" t="s">
        <v>944</v>
      </c>
      <c r="B946" s="5">
        <v>4</v>
      </c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 t="s">
        <v>945</v>
      </c>
      <c r="B947" s="5">
        <f>B948</f>
        <v>18</v>
      </c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2" t="s">
        <v>946</v>
      </c>
      <c r="B948" s="3">
        <f>B2229*9</f>
        <v>18</v>
      </c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 t="s">
        <v>947</v>
      </c>
      <c r="B949" s="5">
        <f>B950</f>
        <v>6120</v>
      </c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2" t="s">
        <v>948</v>
      </c>
      <c r="B950" s="3">
        <f>B640*25</f>
        <v>6120</v>
      </c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 t="s">
        <v>949</v>
      </c>
      <c r="B951" s="5">
        <f>B952</f>
        <v>35.5</v>
      </c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2" t="s">
        <v>950</v>
      </c>
      <c r="B952" s="3">
        <f>B1017*2</f>
        <v>35.5</v>
      </c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 t="s">
        <v>951</v>
      </c>
      <c r="B953" s="5">
        <v>0</v>
      </c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2" t="s">
        <v>952</v>
      </c>
      <c r="B954" s="5">
        <v>0</v>
      </c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 t="s">
        <v>953</v>
      </c>
      <c r="B955" s="5">
        <f t="shared" ref="B955:B956" si="65">B957</f>
        <v>99</v>
      </c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 t="s">
        <v>954</v>
      </c>
      <c r="B956" s="5">
        <f t="shared" si="65"/>
        <v>24.75</v>
      </c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2" t="s">
        <v>955</v>
      </c>
      <c r="B957" s="3">
        <f>B958*4</f>
        <v>99</v>
      </c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2" t="s">
        <v>956</v>
      </c>
      <c r="B958" s="3">
        <f>B815+(B2070/3)</f>
        <v>24.75</v>
      </c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2" t="s">
        <v>957</v>
      </c>
      <c r="B959" s="3">
        <f>B958/2</f>
        <v>12.375</v>
      </c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 t="s">
        <v>958</v>
      </c>
      <c r="B960" s="5">
        <f>B961</f>
        <v>49.5</v>
      </c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2" t="s">
        <v>959</v>
      </c>
      <c r="B961" s="3">
        <f>B959*4</f>
        <v>49.5</v>
      </c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2" t="s">
        <v>960</v>
      </c>
      <c r="B962" s="3">
        <f>(B1017*5)+B323</f>
        <v>104.75</v>
      </c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 t="s">
        <v>961</v>
      </c>
      <c r="B963" s="5">
        <f>B964</f>
        <v>851</v>
      </c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2" t="s">
        <v>962</v>
      </c>
      <c r="B964" s="3">
        <f>B1254+B962</f>
        <v>851</v>
      </c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 t="s">
        <v>963</v>
      </c>
      <c r="B965" s="5">
        <f t="shared" ref="B965:B968" si="66">B969</f>
        <v>20</v>
      </c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 t="s">
        <v>964</v>
      </c>
      <c r="B966" s="5">
        <f t="shared" si="66"/>
        <v>30</v>
      </c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 t="s">
        <v>965</v>
      </c>
      <c r="B967" s="5">
        <f t="shared" si="66"/>
        <v>20</v>
      </c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 t="s">
        <v>966</v>
      </c>
      <c r="B968" s="5">
        <f t="shared" si="66"/>
        <v>20</v>
      </c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2" t="s">
        <v>967</v>
      </c>
      <c r="B969" s="3">
        <v>20</v>
      </c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2" t="s">
        <v>968</v>
      </c>
      <c r="B970" s="3">
        <v>30</v>
      </c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2" t="s">
        <v>969</v>
      </c>
      <c r="B971" s="3">
        <v>20</v>
      </c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2" t="s">
        <v>970</v>
      </c>
      <c r="B972" s="5">
        <f>B971</f>
        <v>20</v>
      </c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2" t="s">
        <v>971</v>
      </c>
      <c r="B973" s="3">
        <v>4</v>
      </c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2" t="s">
        <v>972</v>
      </c>
      <c r="B974" s="3">
        <v>5</v>
      </c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 t="s">
        <v>973</v>
      </c>
      <c r="B975" s="5">
        <f t="shared" ref="B975:B981" si="67">B982</f>
        <v>132.58333333333334</v>
      </c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 t="s">
        <v>974</v>
      </c>
      <c r="B976" s="5">
        <f t="shared" si="67"/>
        <v>15</v>
      </c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 t="s">
        <v>975</v>
      </c>
      <c r="B977" s="5">
        <f t="shared" si="67"/>
        <v>66.791666666666671</v>
      </c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 t="s">
        <v>976</v>
      </c>
      <c r="B978" s="5">
        <f t="shared" si="67"/>
        <v>66.291666666666671</v>
      </c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 t="s">
        <v>977</v>
      </c>
      <c r="B979" s="5">
        <f t="shared" si="67"/>
        <v>90.291666666666671</v>
      </c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 t="s">
        <v>978</v>
      </c>
      <c r="B980" s="5">
        <f t="shared" si="67"/>
        <v>66.291666666666671</v>
      </c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 t="s">
        <v>979</v>
      </c>
      <c r="B981" s="5">
        <f t="shared" si="67"/>
        <v>66.291666666666671</v>
      </c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2" t="s">
        <v>980</v>
      </c>
      <c r="B982" s="3">
        <f>B345*2</f>
        <v>132.58333333333334</v>
      </c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2" t="s">
        <v>981</v>
      </c>
      <c r="B983" s="3">
        <f>B371*2</f>
        <v>15</v>
      </c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2" t="s">
        <v>982</v>
      </c>
      <c r="B984" s="3">
        <f>B428*2</f>
        <v>66.791666666666671</v>
      </c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2" t="s">
        <v>983</v>
      </c>
      <c r="B985" s="5">
        <f>B605*2</f>
        <v>66.291666666666671</v>
      </c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2" t="s">
        <v>984</v>
      </c>
      <c r="B986" s="3">
        <f>B1275*2</f>
        <v>90.291666666666671</v>
      </c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2" t="s">
        <v>985</v>
      </c>
      <c r="B987" s="3">
        <f>B1999*2</f>
        <v>66.291666666666671</v>
      </c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2" t="s">
        <v>986</v>
      </c>
      <c r="B988" s="3">
        <f>B2014*2</f>
        <v>66.291666666666671</v>
      </c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 t="s">
        <v>987</v>
      </c>
      <c r="B989" s="5">
        <f>B990</f>
        <v>3</v>
      </c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2" t="s">
        <v>988</v>
      </c>
      <c r="B990" s="3">
        <v>3</v>
      </c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 t="s">
        <v>989</v>
      </c>
      <c r="B991" s="5">
        <f t="shared" ref="B991:B1007" si="68">B1008</f>
        <v>55.25</v>
      </c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 t="s">
        <v>990</v>
      </c>
      <c r="B992" s="5">
        <f t="shared" si="68"/>
        <v>6.65625</v>
      </c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 t="s">
        <v>991</v>
      </c>
      <c r="B993" s="5">
        <f t="shared" si="68"/>
        <v>159.75</v>
      </c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 t="s">
        <v>992</v>
      </c>
      <c r="B994" s="5">
        <f t="shared" si="68"/>
        <v>71</v>
      </c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 t="s">
        <v>993</v>
      </c>
      <c r="B995" s="5">
        <f t="shared" si="68"/>
        <v>142</v>
      </c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 t="s">
        <v>994</v>
      </c>
      <c r="B996" s="5">
        <f t="shared" si="68"/>
        <v>35.5</v>
      </c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 t="s">
        <v>995</v>
      </c>
      <c r="B997" s="5">
        <f t="shared" si="68"/>
        <v>88.75</v>
      </c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 t="s">
        <v>996</v>
      </c>
      <c r="B998" s="5">
        <f t="shared" si="68"/>
        <v>37.5</v>
      </c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 t="s">
        <v>997</v>
      </c>
      <c r="B999" s="5">
        <f t="shared" si="68"/>
        <v>149.25</v>
      </c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 t="s">
        <v>998</v>
      </c>
      <c r="B1000" s="5">
        <f t="shared" si="68"/>
        <v>17.75</v>
      </c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2">
      <c r="A1001" s="4" t="s">
        <v>999</v>
      </c>
      <c r="B1001" s="5">
        <f t="shared" si="68"/>
        <v>124.25</v>
      </c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2">
      <c r="A1002" s="4" t="s">
        <v>1000</v>
      </c>
      <c r="B1002" s="5">
        <f t="shared" si="68"/>
        <v>1.9722222222222223</v>
      </c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2">
      <c r="A1003" s="4" t="s">
        <v>1001</v>
      </c>
      <c r="B1003" s="5">
        <f t="shared" si="68"/>
        <v>34</v>
      </c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2">
      <c r="A1004" s="4" t="s">
        <v>1002</v>
      </c>
      <c r="B1004" s="5">
        <f t="shared" si="68"/>
        <v>55.25</v>
      </c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2">
      <c r="A1005" s="4" t="s">
        <v>1003</v>
      </c>
      <c r="B1005" s="5">
        <f t="shared" si="68"/>
        <v>19.75</v>
      </c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2">
      <c r="A1006" s="4" t="s">
        <v>1004</v>
      </c>
      <c r="B1006" s="5">
        <f t="shared" si="68"/>
        <v>36.5</v>
      </c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2">
      <c r="A1007" s="4" t="s">
        <v>1005</v>
      </c>
      <c r="B1007" s="5">
        <f t="shared" si="68"/>
        <v>71</v>
      </c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2">
      <c r="A1008" s="2" t="s">
        <v>1006</v>
      </c>
      <c r="B1008" s="3">
        <f>(B1017*3)+(B1996*2)</f>
        <v>55.25</v>
      </c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2">
      <c r="A1009" s="2" t="s">
        <v>1007</v>
      </c>
      <c r="B1009" s="3">
        <f>(B1017*6)/16</f>
        <v>6.65625</v>
      </c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2">
      <c r="A1010" s="2" t="s">
        <v>1008</v>
      </c>
      <c r="B1010" s="3">
        <f>(B1017*9)</f>
        <v>159.75</v>
      </c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2">
      <c r="A1011" s="2" t="s">
        <v>1009</v>
      </c>
      <c r="B1011" s="3">
        <f>(B1017*4)</f>
        <v>71</v>
      </c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2">
      <c r="A1012" s="2" t="s">
        <v>1010</v>
      </c>
      <c r="B1012" s="3">
        <f>B1017*8</f>
        <v>142</v>
      </c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2">
      <c r="A1013" s="2" t="s">
        <v>1011</v>
      </c>
      <c r="B1013" s="3">
        <f>(B1017*6)/3</f>
        <v>35.5</v>
      </c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2">
      <c r="A1014" s="2" t="s">
        <v>1012</v>
      </c>
      <c r="B1014" s="3">
        <f>(B1017*5)</f>
        <v>88.75</v>
      </c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2">
      <c r="A1015" s="2" t="s">
        <v>1013</v>
      </c>
      <c r="B1015" s="3">
        <f>(B1017*2)+(B1996*2)</f>
        <v>37.5</v>
      </c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2">
      <c r="A1016" s="2" t="s">
        <v>1014</v>
      </c>
      <c r="B1016" s="3">
        <f>(B1017*7)+25</f>
        <v>149.25</v>
      </c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2">
      <c r="A1017" s="2" t="s">
        <v>1015</v>
      </c>
      <c r="B1017" s="3">
        <f>B1750+(B360/8)</f>
        <v>17.75</v>
      </c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2.75" customHeight="1" x14ac:dyDescent="0.2">
      <c r="A1018" s="2" t="s">
        <v>1016</v>
      </c>
      <c r="B1018" s="3">
        <f>(B1017*7)</f>
        <v>124.25</v>
      </c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2.75" customHeight="1" x14ac:dyDescent="0.2">
      <c r="A1019" s="2" t="s">
        <v>1017</v>
      </c>
      <c r="B1019" s="3">
        <f>B1017/9</f>
        <v>1.9722222222222223</v>
      </c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2.75" customHeight="1" x14ac:dyDescent="0.2">
      <c r="A1020" s="2" t="s">
        <v>1018</v>
      </c>
      <c r="B1020" s="3">
        <v>34</v>
      </c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2.75" customHeight="1" x14ac:dyDescent="0.2">
      <c r="A1021" s="2" t="s">
        <v>1019</v>
      </c>
      <c r="B1021" s="3">
        <f>(B1017*3)+(B1996*2)</f>
        <v>55.25</v>
      </c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2.75" customHeight="1" x14ac:dyDescent="0.2">
      <c r="A1022" s="2" t="s">
        <v>1020</v>
      </c>
      <c r="B1022" s="3">
        <f>(B1017*1)+(B1996*2)</f>
        <v>19.75</v>
      </c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2.75" customHeight="1" x14ac:dyDescent="0.2">
      <c r="A1023" s="2" t="s">
        <v>1021</v>
      </c>
      <c r="B1023" s="3">
        <f>(B1017*2)+(B1996)</f>
        <v>36.5</v>
      </c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2.75" customHeight="1" x14ac:dyDescent="0.2">
      <c r="A1024" s="2" t="s">
        <v>1022</v>
      </c>
      <c r="B1024" s="3">
        <f>B1017*4</f>
        <v>71</v>
      </c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2.75" customHeight="1" x14ac:dyDescent="0.2">
      <c r="A1025" s="4" t="s">
        <v>1023</v>
      </c>
      <c r="B1025" s="5">
        <f>B1026</f>
        <v>18</v>
      </c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2.75" customHeight="1" x14ac:dyDescent="0.2">
      <c r="A1026" s="2" t="s">
        <v>1024</v>
      </c>
      <c r="B1026" s="3">
        <f>(B1996*8)+B1084</f>
        <v>18</v>
      </c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2.75" customHeight="1" x14ac:dyDescent="0.2">
      <c r="A1027" s="4" t="s">
        <v>1025</v>
      </c>
      <c r="B1027" s="5">
        <f>B1028</f>
        <v>10.5</v>
      </c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2.75" customHeight="1" x14ac:dyDescent="0.2">
      <c r="A1028" s="2" t="s">
        <v>1026</v>
      </c>
      <c r="B1028" s="3">
        <f>B304+B2091</f>
        <v>10.5</v>
      </c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2.75" customHeight="1" x14ac:dyDescent="0.2">
      <c r="A1029" s="2" t="s">
        <v>1027</v>
      </c>
      <c r="B1029" s="5">
        <v>0</v>
      </c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2.75" customHeight="1" x14ac:dyDescent="0.2">
      <c r="A1030" s="2" t="s">
        <v>1028</v>
      </c>
      <c r="B1030" s="3">
        <f>B640+(B1395*8)</f>
        <v>260.8</v>
      </c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2.75" customHeight="1" x14ac:dyDescent="0.2">
      <c r="A1031" s="4" t="s">
        <v>1029</v>
      </c>
      <c r="B1031" s="5">
        <f t="shared" ref="B1031:B1046" si="69">B1047</f>
        <v>15</v>
      </c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2.75" customHeight="1" x14ac:dyDescent="0.2">
      <c r="A1032" s="4" t="s">
        <v>1030</v>
      </c>
      <c r="B1032" s="5">
        <f t="shared" si="69"/>
        <v>3</v>
      </c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2.75" customHeight="1" x14ac:dyDescent="0.2">
      <c r="A1033" s="4" t="s">
        <v>1031</v>
      </c>
      <c r="B1033" s="5">
        <f t="shared" si="69"/>
        <v>18</v>
      </c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2.75" customHeight="1" x14ac:dyDescent="0.2">
      <c r="A1034" s="4" t="s">
        <v>1032</v>
      </c>
      <c r="B1034" s="5">
        <f t="shared" si="69"/>
        <v>38.666666666666671</v>
      </c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2.75" customHeight="1" x14ac:dyDescent="0.2">
      <c r="A1035" s="4" t="s">
        <v>1033</v>
      </c>
      <c r="B1035" s="5">
        <f t="shared" si="69"/>
        <v>59.333333333333336</v>
      </c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2.75" customHeight="1" x14ac:dyDescent="0.2">
      <c r="A1036" s="4" t="s">
        <v>1034</v>
      </c>
      <c r="B1036" s="5">
        <f t="shared" si="69"/>
        <v>3</v>
      </c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2.75" customHeight="1" x14ac:dyDescent="0.2">
      <c r="A1037" s="4" t="s">
        <v>1035</v>
      </c>
      <c r="B1037" s="5">
        <f t="shared" si="69"/>
        <v>12</v>
      </c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2.75" customHeight="1" x14ac:dyDescent="0.2">
      <c r="A1038" s="4" t="s">
        <v>1036</v>
      </c>
      <c r="B1038" s="5">
        <f t="shared" si="69"/>
        <v>3</v>
      </c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2.75" customHeight="1" x14ac:dyDescent="0.2">
      <c r="A1039" s="4" t="s">
        <v>1037</v>
      </c>
      <c r="B1039" s="5">
        <f t="shared" si="69"/>
        <v>6</v>
      </c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2.75" customHeight="1" x14ac:dyDescent="0.2">
      <c r="A1040" s="4" t="s">
        <v>1038</v>
      </c>
      <c r="B1040" s="5">
        <f t="shared" si="69"/>
        <v>36</v>
      </c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2.75" customHeight="1" x14ac:dyDescent="0.2">
      <c r="A1041" s="4" t="s">
        <v>1039</v>
      </c>
      <c r="B1041" s="5">
        <f t="shared" si="69"/>
        <v>31.333333333333336</v>
      </c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2.75" customHeight="1" x14ac:dyDescent="0.2">
      <c r="A1042" s="4" t="s">
        <v>1040</v>
      </c>
      <c r="B1042" s="5">
        <f t="shared" si="69"/>
        <v>1.5</v>
      </c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2.75" customHeight="1" x14ac:dyDescent="0.2">
      <c r="A1043" s="4" t="s">
        <v>1041</v>
      </c>
      <c r="B1043" s="5">
        <f t="shared" si="69"/>
        <v>4.5</v>
      </c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2.75" customHeight="1" x14ac:dyDescent="0.2">
      <c r="A1044" s="4" t="s">
        <v>1042</v>
      </c>
      <c r="B1044" s="5">
        <f t="shared" si="69"/>
        <v>9</v>
      </c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2.75" customHeight="1" x14ac:dyDescent="0.2">
      <c r="A1045" s="4" t="s">
        <v>1043</v>
      </c>
      <c r="B1045" s="5">
        <f t="shared" si="69"/>
        <v>31.333333333333336</v>
      </c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2.75" customHeight="1" x14ac:dyDescent="0.2">
      <c r="A1046" s="4" t="s">
        <v>1044</v>
      </c>
      <c r="B1046" s="5">
        <f t="shared" si="69"/>
        <v>16</v>
      </c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2.75" customHeight="1" x14ac:dyDescent="0.2">
      <c r="A1047" s="2" t="s">
        <v>1045</v>
      </c>
      <c r="B1047" s="3">
        <f>B1054*5</f>
        <v>15</v>
      </c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2.75" customHeight="1" x14ac:dyDescent="0.2">
      <c r="A1048" s="2" t="s">
        <v>1046</v>
      </c>
      <c r="B1048" s="3">
        <f>B1054</f>
        <v>3</v>
      </c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2.75" customHeight="1" x14ac:dyDescent="0.2">
      <c r="A1049" s="2" t="s">
        <v>1047</v>
      </c>
      <c r="B1049" s="3">
        <f>B1054*6</f>
        <v>18</v>
      </c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2.75" customHeight="1" x14ac:dyDescent="0.2">
      <c r="A1050" s="2" t="s">
        <v>1048</v>
      </c>
      <c r="B1050" s="3">
        <f>(B1054*4)+(B1992*2)</f>
        <v>38.666666666666671</v>
      </c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2.75" customHeight="1" x14ac:dyDescent="0.2">
      <c r="A1051" s="2" t="s">
        <v>1049</v>
      </c>
      <c r="B1051" s="3">
        <f>(B1054*2)+(B1992*4)</f>
        <v>59.333333333333336</v>
      </c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2.75" customHeight="1" x14ac:dyDescent="0.2">
      <c r="A1052" s="2" t="s">
        <v>1050</v>
      </c>
      <c r="B1052" s="3">
        <v>3</v>
      </c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2.75" customHeight="1" x14ac:dyDescent="0.2">
      <c r="A1053" s="2" t="s">
        <v>1051</v>
      </c>
      <c r="B1053" s="3">
        <v>12</v>
      </c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2.75" customHeight="1" x14ac:dyDescent="0.2">
      <c r="A1054" s="2" t="s">
        <v>1052</v>
      </c>
      <c r="B1054" s="3">
        <f>B1053/4</f>
        <v>3</v>
      </c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2.75" customHeight="1" x14ac:dyDescent="0.2">
      <c r="A1055" s="2" t="s">
        <v>1053</v>
      </c>
      <c r="B1055" s="3">
        <f>B1054*2</f>
        <v>6</v>
      </c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2.75" customHeight="1" x14ac:dyDescent="0.2">
      <c r="A1056" s="2" t="s">
        <v>1054</v>
      </c>
      <c r="B1056" s="3">
        <f>B1053*3</f>
        <v>36</v>
      </c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2.75" customHeight="1" x14ac:dyDescent="0.2">
      <c r="A1057" s="2" t="s">
        <v>1055</v>
      </c>
      <c r="B1057" s="3">
        <f>(B1054*6)+B1992</f>
        <v>31.333333333333336</v>
      </c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2.75" customHeight="1" x14ac:dyDescent="0.2">
      <c r="A1058" s="2" t="s">
        <v>1056</v>
      </c>
      <c r="B1058" s="3">
        <f>B1054/2</f>
        <v>1.5</v>
      </c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2.75" customHeight="1" x14ac:dyDescent="0.2">
      <c r="A1059" s="2" t="s">
        <v>1057</v>
      </c>
      <c r="B1059" s="3">
        <f>(B1054*6)/4</f>
        <v>4.5</v>
      </c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2.75" customHeight="1" x14ac:dyDescent="0.2">
      <c r="A1060" s="2" t="s">
        <v>1058</v>
      </c>
      <c r="B1060" s="3">
        <f>(B1054*6)/2</f>
        <v>9</v>
      </c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2.75" customHeight="1" x14ac:dyDescent="0.2">
      <c r="A1061" s="2" t="s">
        <v>1059</v>
      </c>
      <c r="B1061" s="5">
        <f>B1057</f>
        <v>31.333333333333336</v>
      </c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2.75" customHeight="1" x14ac:dyDescent="0.2">
      <c r="A1062" s="2" t="s">
        <v>1060</v>
      </c>
      <c r="B1062" s="3">
        <f>(B1053*4)/3</f>
        <v>16</v>
      </c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2.75" customHeight="1" x14ac:dyDescent="0.2">
      <c r="A1063" s="2" t="s">
        <v>1061</v>
      </c>
      <c r="B1063" s="3">
        <v>2.5</v>
      </c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2.75" customHeight="1" x14ac:dyDescent="0.2">
      <c r="A1064" s="4" t="s">
        <v>1062</v>
      </c>
      <c r="B1064" s="5">
        <f>B1065</f>
        <v>979.2</v>
      </c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2.75" customHeight="1" x14ac:dyDescent="0.2">
      <c r="A1065" s="2" t="s">
        <v>1063</v>
      </c>
      <c r="B1065" s="5">
        <f>B640*4</f>
        <v>979.2</v>
      </c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2.75" customHeight="1" x14ac:dyDescent="0.2">
      <c r="A1066" s="2" t="s">
        <v>1064</v>
      </c>
      <c r="B1066" s="3">
        <f>(B1996*7)/3</f>
        <v>2.3333333333333335</v>
      </c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2.75" customHeight="1" x14ac:dyDescent="0.2">
      <c r="A1067" s="2" t="s">
        <v>1065</v>
      </c>
      <c r="B1067" s="3">
        <f>(B1019*8)+B2091</f>
        <v>18.777777777777779</v>
      </c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2.75" customHeight="1" x14ac:dyDescent="0.2">
      <c r="A1068" s="4" t="s">
        <v>1066</v>
      </c>
      <c r="B1068" s="5">
        <f t="shared" ref="B1068:B1070" si="70">B1071</f>
        <v>329.53846153846155</v>
      </c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2.75" customHeight="1" x14ac:dyDescent="0.2">
      <c r="A1069" s="4" t="s">
        <v>1067</v>
      </c>
      <c r="B1069" s="5">
        <f t="shared" si="70"/>
        <v>36.615384615384613</v>
      </c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2.75" customHeight="1" x14ac:dyDescent="0.2">
      <c r="A1070" s="4" t="s">
        <v>1068</v>
      </c>
      <c r="B1070" s="5">
        <f t="shared" si="70"/>
        <v>238</v>
      </c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2.75" customHeight="1" x14ac:dyDescent="0.2">
      <c r="A1071" s="2" t="s">
        <v>1069</v>
      </c>
      <c r="B1071" s="3">
        <f>B1072*9</f>
        <v>329.53846153846155</v>
      </c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2.75" customHeight="1" x14ac:dyDescent="0.2">
      <c r="A1072" s="2" t="s">
        <v>1070</v>
      </c>
      <c r="B1072" s="3">
        <f>B1073/6.5</f>
        <v>36.615384615384613</v>
      </c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2.75" customHeight="1" x14ac:dyDescent="0.2">
      <c r="A1073" s="2" t="s">
        <v>1071</v>
      </c>
      <c r="B1073" s="3">
        <f>B1020*7</f>
        <v>238</v>
      </c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2.75" customHeight="1" x14ac:dyDescent="0.2">
      <c r="A1074" s="4" t="s">
        <v>1072</v>
      </c>
      <c r="B1074" s="5">
        <f t="shared" ref="B1074:B1075" si="71">B1076</f>
        <v>114.75</v>
      </c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2.75" customHeight="1" x14ac:dyDescent="0.2">
      <c r="A1075" s="4" t="s">
        <v>1073</v>
      </c>
      <c r="B1075" s="5">
        <f t="shared" si="71"/>
        <v>1</v>
      </c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2.75" customHeight="1" x14ac:dyDescent="0.2">
      <c r="A1076" s="2" t="s">
        <v>1074</v>
      </c>
      <c r="B1076" s="5">
        <f>B42*0.75</f>
        <v>114.75</v>
      </c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2.75" customHeight="1" x14ac:dyDescent="0.2">
      <c r="A1077" s="2" t="s">
        <v>1075</v>
      </c>
      <c r="B1077" s="5">
        <v>1</v>
      </c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2.75" customHeight="1" x14ac:dyDescent="0.2">
      <c r="A1078" s="2" t="s">
        <v>1076</v>
      </c>
      <c r="B1078" s="5">
        <v>0</v>
      </c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2.75" customHeight="1" x14ac:dyDescent="0.2">
      <c r="A1079" s="4" t="s">
        <v>1077</v>
      </c>
      <c r="B1079" s="5">
        <f t="shared" ref="B1079:B1080" si="72">B1081</f>
        <v>53.25</v>
      </c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2.75" customHeight="1" x14ac:dyDescent="0.2">
      <c r="A1080" s="4" t="s">
        <v>1078</v>
      </c>
      <c r="B1080" s="5">
        <f t="shared" si="72"/>
        <v>124.25</v>
      </c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2.75" customHeight="1" x14ac:dyDescent="0.2">
      <c r="A1081" s="2" t="s">
        <v>1079</v>
      </c>
      <c r="B1081" s="3">
        <f>B287</f>
        <v>53.25</v>
      </c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2.75" customHeight="1" x14ac:dyDescent="0.2">
      <c r="A1082" s="2" t="s">
        <v>1080</v>
      </c>
      <c r="B1082" s="5">
        <f>B307</f>
        <v>124.25</v>
      </c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2.75" customHeight="1" x14ac:dyDescent="0.2">
      <c r="A1083" s="2" t="s">
        <v>1081</v>
      </c>
      <c r="B1083" s="3">
        <f>((B2048*4)+B1898)/2</f>
        <v>75.5</v>
      </c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2.75" customHeight="1" x14ac:dyDescent="0.2">
      <c r="A1084" s="2" t="s">
        <v>1082</v>
      </c>
      <c r="B1084" s="3">
        <v>10</v>
      </c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2.75" customHeight="1" x14ac:dyDescent="0.2">
      <c r="A1085" s="4" t="s">
        <v>1083</v>
      </c>
      <c r="B1085" s="5">
        <f t="shared" ref="B1085:B1089" si="73">B1090</f>
        <v>40</v>
      </c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2.75" customHeight="1" x14ac:dyDescent="0.2">
      <c r="A1086" s="4" t="s">
        <v>1084</v>
      </c>
      <c r="B1086" s="5">
        <f t="shared" si="73"/>
        <v>80</v>
      </c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2.75" customHeight="1" x14ac:dyDescent="0.2">
      <c r="A1087" s="4" t="s">
        <v>1085</v>
      </c>
      <c r="B1087" s="5">
        <f t="shared" si="73"/>
        <v>50</v>
      </c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2.75" customHeight="1" x14ac:dyDescent="0.2">
      <c r="A1088" s="4" t="s">
        <v>1086</v>
      </c>
      <c r="B1088" s="5">
        <f t="shared" si="73"/>
        <v>70</v>
      </c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2.75" customHeight="1" x14ac:dyDescent="0.2">
      <c r="A1089" s="4" t="s">
        <v>1087</v>
      </c>
      <c r="B1089" s="5">
        <f t="shared" si="73"/>
        <v>70</v>
      </c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2.75" customHeight="1" x14ac:dyDescent="0.2">
      <c r="A1090" s="2" t="s">
        <v>1088</v>
      </c>
      <c r="B1090" s="3">
        <f>B1084*4</f>
        <v>40</v>
      </c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2.75" customHeight="1" x14ac:dyDescent="0.2">
      <c r="A1091" s="2" t="s">
        <v>1089</v>
      </c>
      <c r="B1091" s="3">
        <f>B1084*8</f>
        <v>80</v>
      </c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2.75" customHeight="1" x14ac:dyDescent="0.2">
      <c r="A1092" s="2" t="s">
        <v>1090</v>
      </c>
      <c r="B1092" s="3">
        <f>B1084*5</f>
        <v>50</v>
      </c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2.75" customHeight="1" x14ac:dyDescent="0.2">
      <c r="A1093" s="2" t="s">
        <v>1091</v>
      </c>
      <c r="B1093" s="3">
        <f>B1084*7</f>
        <v>70</v>
      </c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2.75" customHeight="1" x14ac:dyDescent="0.2">
      <c r="A1094" s="2" t="s">
        <v>1092</v>
      </c>
      <c r="B1094" s="3">
        <f>B1084*7</f>
        <v>70</v>
      </c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2.75" customHeight="1" x14ac:dyDescent="0.2">
      <c r="A1095" s="2" t="s">
        <v>1093</v>
      </c>
      <c r="B1095" s="3">
        <f>(B1400*4)+B219</f>
        <v>66</v>
      </c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2.75" customHeight="1" x14ac:dyDescent="0.2">
      <c r="A1096" s="2" t="s">
        <v>1094</v>
      </c>
      <c r="B1096" s="3">
        <f>B371+B1996</f>
        <v>8.5</v>
      </c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2.75" customHeight="1" x14ac:dyDescent="0.2">
      <c r="A1097" s="2" t="s">
        <v>1095</v>
      </c>
      <c r="B1097" s="5">
        <v>0</v>
      </c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2.75" customHeight="1" x14ac:dyDescent="0.2">
      <c r="A1098" s="4" t="s">
        <v>1096</v>
      </c>
      <c r="B1098" s="5">
        <f t="shared" ref="B1098:B1128" si="74">B1129</f>
        <v>31</v>
      </c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2.75" customHeight="1" x14ac:dyDescent="0.2">
      <c r="A1099" s="4" t="s">
        <v>1097</v>
      </c>
      <c r="B1099" s="5">
        <f t="shared" si="74"/>
        <v>30</v>
      </c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2.75" customHeight="1" x14ac:dyDescent="0.2">
      <c r="A1100" s="4" t="s">
        <v>1098</v>
      </c>
      <c r="B1100" s="5">
        <f t="shared" si="74"/>
        <v>19.875</v>
      </c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2.75" customHeight="1" x14ac:dyDescent="0.2">
      <c r="A1101" s="4" t="s">
        <v>1099</v>
      </c>
      <c r="B1101" s="5">
        <f t="shared" si="74"/>
        <v>59.875</v>
      </c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2.75" customHeight="1" x14ac:dyDescent="0.2">
      <c r="A1102" s="4" t="s">
        <v>1100</v>
      </c>
      <c r="B1102" s="5">
        <f t="shared" si="74"/>
        <v>3.3333333333333335</v>
      </c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2.75" customHeight="1" x14ac:dyDescent="0.2">
      <c r="A1103" s="4" t="s">
        <v>1101</v>
      </c>
      <c r="B1103" s="5">
        <f t="shared" si="74"/>
        <v>26</v>
      </c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2.75" customHeight="1" x14ac:dyDescent="0.2">
      <c r="A1104" s="4" t="s">
        <v>1102</v>
      </c>
      <c r="B1104" s="5">
        <f t="shared" si="74"/>
        <v>26</v>
      </c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2.75" customHeight="1" x14ac:dyDescent="0.2">
      <c r="A1105" s="4" t="s">
        <v>1103</v>
      </c>
      <c r="B1105" s="5">
        <f t="shared" si="74"/>
        <v>6</v>
      </c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2.75" customHeight="1" x14ac:dyDescent="0.2">
      <c r="A1106" s="4" t="s">
        <v>1104</v>
      </c>
      <c r="B1106" s="5">
        <f t="shared" si="74"/>
        <v>1.75</v>
      </c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2.75" customHeight="1" x14ac:dyDescent="0.2">
      <c r="A1107" s="4" t="s">
        <v>1105</v>
      </c>
      <c r="B1107" s="5">
        <f t="shared" si="74"/>
        <v>1107.4000000000001</v>
      </c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2.75" customHeight="1" x14ac:dyDescent="0.2">
      <c r="A1108" s="4" t="s">
        <v>1106</v>
      </c>
      <c r="B1108" s="5">
        <f t="shared" si="74"/>
        <v>25.25</v>
      </c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2.75" customHeight="1" x14ac:dyDescent="0.2">
      <c r="A1109" s="4" t="s">
        <v>1107</v>
      </c>
      <c r="B1109" s="5">
        <f t="shared" si="74"/>
        <v>9.46875</v>
      </c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2.75" customHeight="1" x14ac:dyDescent="0.2">
      <c r="A1110" s="4" t="s">
        <v>1108</v>
      </c>
      <c r="B1110" s="5">
        <f t="shared" si="74"/>
        <v>1.5</v>
      </c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2.75" customHeight="1" x14ac:dyDescent="0.2">
      <c r="A1111" s="4" t="s">
        <v>1109</v>
      </c>
      <c r="B1111" s="5">
        <f t="shared" si="74"/>
        <v>31</v>
      </c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2.75" customHeight="1" x14ac:dyDescent="0.2">
      <c r="A1112" s="4" t="s">
        <v>1110</v>
      </c>
      <c r="B1112" s="5">
        <f t="shared" si="74"/>
        <v>5</v>
      </c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2.75" customHeight="1" x14ac:dyDescent="0.2">
      <c r="A1113" s="4" t="s">
        <v>1111</v>
      </c>
      <c r="B1113" s="5">
        <f t="shared" si="74"/>
        <v>32</v>
      </c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2.75" customHeight="1" x14ac:dyDescent="0.2">
      <c r="A1114" s="4" t="s">
        <v>1112</v>
      </c>
      <c r="B1114" s="5">
        <f t="shared" si="74"/>
        <v>31</v>
      </c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2.75" customHeight="1" x14ac:dyDescent="0.2">
      <c r="A1115" s="4" t="s">
        <v>1113</v>
      </c>
      <c r="B1115" s="5">
        <f t="shared" si="74"/>
        <v>20.875</v>
      </c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2.75" customHeight="1" x14ac:dyDescent="0.2">
      <c r="A1116" s="4" t="s">
        <v>1114</v>
      </c>
      <c r="B1116" s="5">
        <f t="shared" si="74"/>
        <v>60.875</v>
      </c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2.75" customHeight="1" x14ac:dyDescent="0.2">
      <c r="A1117" s="4" t="s">
        <v>1115</v>
      </c>
      <c r="B1117" s="5">
        <f t="shared" si="74"/>
        <v>3.3333333333333335</v>
      </c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2.75" customHeight="1" x14ac:dyDescent="0.2">
      <c r="A1118" s="4" t="s">
        <v>1116</v>
      </c>
      <c r="B1118" s="5">
        <f t="shared" si="74"/>
        <v>27</v>
      </c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2.75" customHeight="1" x14ac:dyDescent="0.2">
      <c r="A1119" s="4" t="s">
        <v>1117</v>
      </c>
      <c r="B1119" s="5">
        <f t="shared" si="74"/>
        <v>27</v>
      </c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2.75" customHeight="1" x14ac:dyDescent="0.2">
      <c r="A1120" s="4" t="s">
        <v>1118</v>
      </c>
      <c r="B1120" s="5">
        <f t="shared" si="74"/>
        <v>7</v>
      </c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2.75" customHeight="1" x14ac:dyDescent="0.2">
      <c r="A1121" s="4" t="s">
        <v>1119</v>
      </c>
      <c r="B1121" s="5">
        <f t="shared" si="74"/>
        <v>1.75</v>
      </c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2.75" customHeight="1" x14ac:dyDescent="0.2">
      <c r="A1122" s="4" t="s">
        <v>1120</v>
      </c>
      <c r="B1122" s="5">
        <f t="shared" si="74"/>
        <v>1106.4000000000001</v>
      </c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2.75" customHeight="1" x14ac:dyDescent="0.2">
      <c r="A1123" s="4" t="s">
        <v>1121</v>
      </c>
      <c r="B1123" s="5">
        <f t="shared" si="74"/>
        <v>25.25</v>
      </c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2.75" customHeight="1" x14ac:dyDescent="0.2">
      <c r="A1124" s="4" t="s">
        <v>1122</v>
      </c>
      <c r="B1124" s="5">
        <f t="shared" si="74"/>
        <v>9.46875</v>
      </c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2.75" customHeight="1" x14ac:dyDescent="0.2">
      <c r="A1125" s="4" t="s">
        <v>1123</v>
      </c>
      <c r="B1125" s="5">
        <f t="shared" si="74"/>
        <v>1.5</v>
      </c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2.75" customHeight="1" x14ac:dyDescent="0.2">
      <c r="A1126" s="4" t="s">
        <v>1124</v>
      </c>
      <c r="B1126" s="5">
        <f t="shared" si="74"/>
        <v>32</v>
      </c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2.75" customHeight="1" x14ac:dyDescent="0.2">
      <c r="A1127" s="4" t="s">
        <v>1125</v>
      </c>
      <c r="B1127" s="5">
        <f t="shared" si="74"/>
        <v>5</v>
      </c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2.75" customHeight="1" x14ac:dyDescent="0.2">
      <c r="A1128" s="4" t="s">
        <v>1126</v>
      </c>
      <c r="B1128" s="5">
        <f t="shared" si="74"/>
        <v>29.892857142857139</v>
      </c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2.75" customHeight="1" x14ac:dyDescent="0.2">
      <c r="A1129" s="2" t="s">
        <v>1127</v>
      </c>
      <c r="B1129" s="3">
        <f>B78+B1136</f>
        <v>31</v>
      </c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2.75" customHeight="1" x14ac:dyDescent="0.2">
      <c r="A1130" s="2" t="s">
        <v>1128</v>
      </c>
      <c r="B1130" s="3">
        <f>B85+B1136</f>
        <v>30</v>
      </c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2.75" customHeight="1" x14ac:dyDescent="0.2">
      <c r="A1131" s="2" t="s">
        <v>1129</v>
      </c>
      <c r="B1131" s="5">
        <f>B295+B1136</f>
        <v>19.875</v>
      </c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2.75" customHeight="1" x14ac:dyDescent="0.2">
      <c r="A1132" s="2" t="s">
        <v>1130</v>
      </c>
      <c r="B1132" s="5">
        <f>B1131+B292</f>
        <v>59.875</v>
      </c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2.75" customHeight="1" x14ac:dyDescent="0.2">
      <c r="A1133" s="2" t="s">
        <v>1131</v>
      </c>
      <c r="B1133" s="3">
        <f>(B1143*2)/3</f>
        <v>3.3333333333333335</v>
      </c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2.75" customHeight="1" x14ac:dyDescent="0.2">
      <c r="A1134" s="2" t="s">
        <v>1132</v>
      </c>
      <c r="B1134" s="3">
        <f>B1135</f>
        <v>26</v>
      </c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2.75" customHeight="1" x14ac:dyDescent="0.2">
      <c r="A1135" s="2" t="s">
        <v>1133</v>
      </c>
      <c r="B1135" s="3">
        <f>(B1851*4+(B880*4)+B1136)</f>
        <v>26</v>
      </c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2.75" customHeight="1" x14ac:dyDescent="0.2">
      <c r="A1136" s="2" t="s">
        <v>1134</v>
      </c>
      <c r="B1136" s="3">
        <f>B202+B2255</f>
        <v>6</v>
      </c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2.75" customHeight="1" x14ac:dyDescent="0.2">
      <c r="A1137" s="2" t="s">
        <v>1135</v>
      </c>
      <c r="B1137" s="3">
        <f>B1141+(B356/8)</f>
        <v>1.75</v>
      </c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2.75" customHeight="1" x14ac:dyDescent="0.2">
      <c r="A1138" s="2" t="s">
        <v>1136</v>
      </c>
      <c r="B1138" s="3">
        <f>B1876+8</f>
        <v>1107.4000000000001</v>
      </c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2.75" customHeight="1" x14ac:dyDescent="0.2">
      <c r="A1139" s="2" t="s">
        <v>1137</v>
      </c>
      <c r="B1139" s="3">
        <f>B812+1</f>
        <v>25.25</v>
      </c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2.75" customHeight="1" x14ac:dyDescent="0.2">
      <c r="A1140" s="2" t="s">
        <v>1138</v>
      </c>
      <c r="B1140" s="3">
        <f>(B1139*6)/16</f>
        <v>9.46875</v>
      </c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2.75" customHeight="1" x14ac:dyDescent="0.2">
      <c r="A1141" s="2" t="s">
        <v>1139</v>
      </c>
      <c r="B1141" s="3">
        <f>B2076+1</f>
        <v>1.5</v>
      </c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2.75" customHeight="1" x14ac:dyDescent="0.2">
      <c r="A1142" s="2" t="s">
        <v>1140</v>
      </c>
      <c r="B1142" s="5">
        <f>B1129</f>
        <v>31</v>
      </c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2.75" customHeight="1" x14ac:dyDescent="0.2">
      <c r="A1143" s="2" t="s">
        <v>1141</v>
      </c>
      <c r="B1143" s="3">
        <f>B2263+1</f>
        <v>5</v>
      </c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2.75" customHeight="1" x14ac:dyDescent="0.2">
      <c r="A1144" s="2" t="s">
        <v>1142</v>
      </c>
      <c r="B1144" s="3">
        <f>B78+B1151</f>
        <v>32</v>
      </c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2.75" customHeight="1" x14ac:dyDescent="0.2">
      <c r="A1145" s="2" t="s">
        <v>1143</v>
      </c>
      <c r="B1145" s="3">
        <f>B85+B1151</f>
        <v>31</v>
      </c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2.75" customHeight="1" x14ac:dyDescent="0.2">
      <c r="A1146" s="2" t="s">
        <v>1144</v>
      </c>
      <c r="B1146" s="5">
        <f>B295+B1151</f>
        <v>20.875</v>
      </c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2.75" customHeight="1" x14ac:dyDescent="0.2">
      <c r="A1147" s="2" t="s">
        <v>1145</v>
      </c>
      <c r="B1147" s="5">
        <f>B1146+B292</f>
        <v>60.875</v>
      </c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2.75" customHeight="1" x14ac:dyDescent="0.2">
      <c r="A1148" s="2" t="s">
        <v>1146</v>
      </c>
      <c r="B1148" s="3">
        <f>(B1158*2)/3</f>
        <v>3.3333333333333335</v>
      </c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2.75" customHeight="1" x14ac:dyDescent="0.2">
      <c r="A1149" s="2" t="s">
        <v>1147</v>
      </c>
      <c r="B1149" s="3">
        <f>B1150</f>
        <v>27</v>
      </c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2.75" customHeight="1" x14ac:dyDescent="0.2">
      <c r="A1150" s="2" t="s">
        <v>1148</v>
      </c>
      <c r="B1150" s="3">
        <f>(B1851*4+(B880*4)+B1151)</f>
        <v>27</v>
      </c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2.75" customHeight="1" x14ac:dyDescent="0.2">
      <c r="A1151" s="2" t="s">
        <v>1149</v>
      </c>
      <c r="B1151" s="3">
        <f>B903+B2255</f>
        <v>7</v>
      </c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2.75" customHeight="1" x14ac:dyDescent="0.2">
      <c r="A1152" s="2" t="s">
        <v>1150</v>
      </c>
      <c r="B1152" s="3">
        <f>B1156+(B356/8)</f>
        <v>1.75</v>
      </c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2.75" customHeight="1" x14ac:dyDescent="0.2">
      <c r="A1153" s="2" t="s">
        <v>1151</v>
      </c>
      <c r="B1153" s="5">
        <f>B1876+B1151</f>
        <v>1106.4000000000001</v>
      </c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2.75" customHeight="1" x14ac:dyDescent="0.2">
      <c r="A1154" s="2" t="s">
        <v>1152</v>
      </c>
      <c r="B1154" s="3">
        <f>B812+1</f>
        <v>25.25</v>
      </c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2.75" customHeight="1" x14ac:dyDescent="0.2">
      <c r="A1155" s="2" t="s">
        <v>1153</v>
      </c>
      <c r="B1155" s="3">
        <f>(B1154*6)/16</f>
        <v>9.46875</v>
      </c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2.75" customHeight="1" x14ac:dyDescent="0.2">
      <c r="A1156" s="2" t="s">
        <v>1154</v>
      </c>
      <c r="B1156" s="3">
        <f>B2076+1</f>
        <v>1.5</v>
      </c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2.75" customHeight="1" x14ac:dyDescent="0.2">
      <c r="A1157" s="2" t="s">
        <v>1155</v>
      </c>
      <c r="B1157" s="5">
        <f>B1144</f>
        <v>32</v>
      </c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2.75" customHeight="1" x14ac:dyDescent="0.2">
      <c r="A1158" s="2" t="s">
        <v>1156</v>
      </c>
      <c r="B1158" s="3">
        <f>B2263+1</f>
        <v>5</v>
      </c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2.75" customHeight="1" x14ac:dyDescent="0.2">
      <c r="A1159" s="4" t="s">
        <v>1157</v>
      </c>
      <c r="B1159" s="5">
        <f>B1160</f>
        <v>29.892857142857139</v>
      </c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2.75" customHeight="1" x14ac:dyDescent="0.2">
      <c r="A1160" s="2" t="s">
        <v>1158</v>
      </c>
      <c r="B1160" s="5">
        <f>B414*3</f>
        <v>29.892857142857139</v>
      </c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2.75" customHeight="1" x14ac:dyDescent="0.2">
      <c r="A1161" s="2" t="s">
        <v>1159</v>
      </c>
      <c r="B1161" s="3">
        <f>B867*2</f>
        <v>136.5</v>
      </c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2.75" customHeight="1" x14ac:dyDescent="0.2">
      <c r="A1162" s="2" t="s">
        <v>1160</v>
      </c>
      <c r="B1162" s="3">
        <v>8</v>
      </c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2.75" customHeight="1" x14ac:dyDescent="0.2">
      <c r="A1163" s="4" t="s">
        <v>1161</v>
      </c>
      <c r="B1163" s="5">
        <f t="shared" ref="B1163:B1164" si="75">B1165</f>
        <v>4</v>
      </c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2.75" customHeight="1" x14ac:dyDescent="0.2">
      <c r="A1164" s="4" t="s">
        <v>1162</v>
      </c>
      <c r="B1164" s="5">
        <f t="shared" si="75"/>
        <v>3</v>
      </c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2.75" customHeight="1" x14ac:dyDescent="0.2">
      <c r="A1165" s="2" t="s">
        <v>1163</v>
      </c>
      <c r="B1165" s="3">
        <v>4</v>
      </c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2.75" customHeight="1" x14ac:dyDescent="0.2">
      <c r="A1166" s="2" t="s">
        <v>1164</v>
      </c>
      <c r="B1166" s="3">
        <v>3</v>
      </c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2.75" customHeight="1" x14ac:dyDescent="0.2">
      <c r="A1167" s="4" t="s">
        <v>1165</v>
      </c>
      <c r="B1167" s="5">
        <f t="shared" ref="B1167:B1181" si="76">B1182</f>
        <v>33</v>
      </c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2.75" customHeight="1" x14ac:dyDescent="0.2">
      <c r="A1168" s="4" t="s">
        <v>1166</v>
      </c>
      <c r="B1168" s="5">
        <f t="shared" si="76"/>
        <v>32</v>
      </c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2.75" customHeight="1" x14ac:dyDescent="0.2">
      <c r="A1169" s="4" t="s">
        <v>1167</v>
      </c>
      <c r="B1169" s="5">
        <f t="shared" si="76"/>
        <v>21.875</v>
      </c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2.75" customHeight="1" x14ac:dyDescent="0.2">
      <c r="A1170" s="4" t="s">
        <v>1168</v>
      </c>
      <c r="B1170" s="5">
        <f t="shared" si="76"/>
        <v>61.875</v>
      </c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2.75" customHeight="1" x14ac:dyDescent="0.2">
      <c r="A1171" s="4" t="s">
        <v>1169</v>
      </c>
      <c r="B1171" s="5">
        <f t="shared" si="76"/>
        <v>3.3333333333333335</v>
      </c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2.75" customHeight="1" x14ac:dyDescent="0.2">
      <c r="A1172" s="4" t="s">
        <v>1170</v>
      </c>
      <c r="B1172" s="5">
        <f t="shared" si="76"/>
        <v>28</v>
      </c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2.75" customHeight="1" x14ac:dyDescent="0.2">
      <c r="A1173" s="4" t="s">
        <v>1171</v>
      </c>
      <c r="B1173" s="5">
        <f t="shared" si="76"/>
        <v>28</v>
      </c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2.75" customHeight="1" x14ac:dyDescent="0.2">
      <c r="A1174" s="4" t="s">
        <v>1172</v>
      </c>
      <c r="B1174" s="5">
        <f t="shared" si="76"/>
        <v>8</v>
      </c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2.75" customHeight="1" x14ac:dyDescent="0.2">
      <c r="A1175" s="4" t="s">
        <v>1173</v>
      </c>
      <c r="B1175" s="5">
        <f t="shared" si="76"/>
        <v>1.75</v>
      </c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2.75" customHeight="1" x14ac:dyDescent="0.2">
      <c r="A1176" s="4" t="s">
        <v>1174</v>
      </c>
      <c r="B1176" s="5">
        <f t="shared" si="76"/>
        <v>1107.4000000000001</v>
      </c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2.75" customHeight="1" x14ac:dyDescent="0.2">
      <c r="A1177" s="4" t="s">
        <v>1175</v>
      </c>
      <c r="B1177" s="5">
        <f t="shared" si="76"/>
        <v>25.25</v>
      </c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2.75" customHeight="1" x14ac:dyDescent="0.2">
      <c r="A1178" s="4" t="s">
        <v>1176</v>
      </c>
      <c r="B1178" s="5">
        <f t="shared" si="76"/>
        <v>9.46875</v>
      </c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2.75" customHeight="1" x14ac:dyDescent="0.2">
      <c r="A1179" s="4" t="s">
        <v>1177</v>
      </c>
      <c r="B1179" s="5">
        <f t="shared" si="76"/>
        <v>1.5</v>
      </c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2.75" customHeight="1" x14ac:dyDescent="0.2">
      <c r="A1180" s="4" t="s">
        <v>1178</v>
      </c>
      <c r="B1180" s="5">
        <f t="shared" si="76"/>
        <v>33</v>
      </c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2.75" customHeight="1" x14ac:dyDescent="0.2">
      <c r="A1181" s="4" t="s">
        <v>1179</v>
      </c>
      <c r="B1181" s="5">
        <f t="shared" si="76"/>
        <v>5</v>
      </c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2.75" customHeight="1" x14ac:dyDescent="0.2">
      <c r="A1182" s="2" t="s">
        <v>1180</v>
      </c>
      <c r="B1182" s="3">
        <f>B78+B1189</f>
        <v>33</v>
      </c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2.75" customHeight="1" x14ac:dyDescent="0.2">
      <c r="A1183" s="2" t="s">
        <v>1181</v>
      </c>
      <c r="B1183" s="3">
        <f>B85+B1189</f>
        <v>32</v>
      </c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2.75" customHeight="1" x14ac:dyDescent="0.2">
      <c r="A1184" s="2" t="s">
        <v>1182</v>
      </c>
      <c r="B1184" s="5">
        <f>B295+B1189</f>
        <v>21.875</v>
      </c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2.75" customHeight="1" x14ac:dyDescent="0.2">
      <c r="A1185" s="2" t="s">
        <v>1183</v>
      </c>
      <c r="B1185" s="5">
        <f>B1184+B292</f>
        <v>61.875</v>
      </c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2.75" customHeight="1" x14ac:dyDescent="0.2">
      <c r="A1186" s="2" t="s">
        <v>1184</v>
      </c>
      <c r="B1186" s="3">
        <f>(B1196*2)/3</f>
        <v>3.3333333333333335</v>
      </c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2.75" customHeight="1" x14ac:dyDescent="0.2">
      <c r="A1187" s="2" t="s">
        <v>1185</v>
      </c>
      <c r="B1187" s="3">
        <f>B1188</f>
        <v>28</v>
      </c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2.75" customHeight="1" x14ac:dyDescent="0.2">
      <c r="A1188" s="2" t="s">
        <v>1186</v>
      </c>
      <c r="B1188" s="3">
        <f>(B1851*4+(B880*4)+B1189)</f>
        <v>28</v>
      </c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2.75" customHeight="1" x14ac:dyDescent="0.2">
      <c r="A1189" s="2" t="s">
        <v>1187</v>
      </c>
      <c r="B1189" s="3">
        <f>B1867+(B2255)</f>
        <v>8</v>
      </c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2.75" customHeight="1" x14ac:dyDescent="0.2">
      <c r="A1190" s="2" t="s">
        <v>1188</v>
      </c>
      <c r="B1190" s="3">
        <f>B1194+(B356/8)</f>
        <v>1.75</v>
      </c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2.75" customHeight="1" x14ac:dyDescent="0.2">
      <c r="A1191" s="2" t="s">
        <v>1189</v>
      </c>
      <c r="B1191" s="3">
        <f>B1876+8</f>
        <v>1107.4000000000001</v>
      </c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2.75" customHeight="1" x14ac:dyDescent="0.2">
      <c r="A1192" s="2" t="s">
        <v>1190</v>
      </c>
      <c r="B1192" s="3">
        <f>B812+1</f>
        <v>25.25</v>
      </c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2.75" customHeight="1" x14ac:dyDescent="0.2">
      <c r="A1193" s="2" t="s">
        <v>1191</v>
      </c>
      <c r="B1193" s="3">
        <f>(B1192*6)/16</f>
        <v>9.46875</v>
      </c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2.75" customHeight="1" x14ac:dyDescent="0.2">
      <c r="A1194" s="2" t="s">
        <v>1192</v>
      </c>
      <c r="B1194" s="3">
        <f>B2076+1</f>
        <v>1.5</v>
      </c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2.75" customHeight="1" x14ac:dyDescent="0.2">
      <c r="A1195" s="2" t="s">
        <v>1193</v>
      </c>
      <c r="B1195" s="5">
        <f>B1182</f>
        <v>33</v>
      </c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2.75" customHeight="1" x14ac:dyDescent="0.2">
      <c r="A1196" s="2" t="s">
        <v>1194</v>
      </c>
      <c r="B1196" s="3">
        <f>B2263+1</f>
        <v>5</v>
      </c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2.75" customHeight="1" x14ac:dyDescent="0.2">
      <c r="A1197" s="4" t="s">
        <v>1195</v>
      </c>
      <c r="B1197" s="5">
        <f>B1198</f>
        <v>135</v>
      </c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2.75" customHeight="1" x14ac:dyDescent="0.2">
      <c r="A1198" s="2" t="s">
        <v>1196</v>
      </c>
      <c r="B1198" s="3">
        <f>B684+B1575</f>
        <v>135</v>
      </c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2.75" customHeight="1" x14ac:dyDescent="0.2">
      <c r="A1199" s="4" t="s">
        <v>1197</v>
      </c>
      <c r="B1199" s="5">
        <v>0</v>
      </c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2.75" customHeight="1" x14ac:dyDescent="0.2">
      <c r="A1200" s="2" t="s">
        <v>1198</v>
      </c>
      <c r="B1200" s="3">
        <v>0</v>
      </c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2.75" customHeight="1" x14ac:dyDescent="0.2">
      <c r="A1201" s="2" t="s">
        <v>1199</v>
      </c>
      <c r="B1201" s="3">
        <f>(B345*8)+B1357</f>
        <v>1249.9166666666667</v>
      </c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2.75" customHeight="1" x14ac:dyDescent="0.2">
      <c r="A1202" s="4" t="s">
        <v>1200</v>
      </c>
      <c r="B1202" s="5">
        <f>B1203</f>
        <v>300.5</v>
      </c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2.75" customHeight="1" x14ac:dyDescent="0.2">
      <c r="A1203" s="2" t="s">
        <v>1201</v>
      </c>
      <c r="B1203" s="3">
        <f>B392</f>
        <v>300.5</v>
      </c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2.75" customHeight="1" x14ac:dyDescent="0.2">
      <c r="A1204" s="2" t="s">
        <v>1202</v>
      </c>
      <c r="B1204" s="3">
        <f>(B1395*2)+(B2031*2)</f>
        <v>7</v>
      </c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2.75" customHeight="1" x14ac:dyDescent="0.2">
      <c r="A1205" s="4" t="s">
        <v>1203</v>
      </c>
      <c r="B1205" s="5">
        <f t="shared" ref="B1205:B1219" si="77">B1220</f>
        <v>39</v>
      </c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2.75" customHeight="1" x14ac:dyDescent="0.2">
      <c r="A1206" s="4" t="s">
        <v>1204</v>
      </c>
      <c r="B1206" s="5">
        <f t="shared" si="77"/>
        <v>38</v>
      </c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2.75" customHeight="1" x14ac:dyDescent="0.2">
      <c r="A1207" s="4" t="s">
        <v>1205</v>
      </c>
      <c r="B1207" s="5">
        <f t="shared" si="77"/>
        <v>27.875</v>
      </c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2.75" customHeight="1" x14ac:dyDescent="0.2">
      <c r="A1208" s="4" t="s">
        <v>1206</v>
      </c>
      <c r="B1208" s="5">
        <f t="shared" si="77"/>
        <v>67.875</v>
      </c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2.75" customHeight="1" x14ac:dyDescent="0.2">
      <c r="A1209" s="4" t="s">
        <v>1207</v>
      </c>
      <c r="B1209" s="5">
        <f t="shared" si="77"/>
        <v>3.3333333333333335</v>
      </c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2.75" customHeight="1" x14ac:dyDescent="0.2">
      <c r="A1210" s="4" t="s">
        <v>1208</v>
      </c>
      <c r="B1210" s="5">
        <f t="shared" si="77"/>
        <v>34</v>
      </c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2.75" customHeight="1" x14ac:dyDescent="0.2">
      <c r="A1211" s="4" t="s">
        <v>1209</v>
      </c>
      <c r="B1211" s="5">
        <f t="shared" si="77"/>
        <v>34</v>
      </c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2.75" customHeight="1" x14ac:dyDescent="0.2">
      <c r="A1212" s="4" t="s">
        <v>1210</v>
      </c>
      <c r="B1212" s="5">
        <f t="shared" si="77"/>
        <v>14</v>
      </c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2.75" customHeight="1" x14ac:dyDescent="0.2">
      <c r="A1213" s="4" t="s">
        <v>1211</v>
      </c>
      <c r="B1213" s="5">
        <f t="shared" si="77"/>
        <v>1.75</v>
      </c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2.75" customHeight="1" x14ac:dyDescent="0.2">
      <c r="A1214" s="4" t="s">
        <v>1212</v>
      </c>
      <c r="B1214" s="5">
        <f t="shared" si="77"/>
        <v>1107.4000000000001</v>
      </c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2.75" customHeight="1" x14ac:dyDescent="0.2">
      <c r="A1215" s="4" t="s">
        <v>1213</v>
      </c>
      <c r="B1215" s="5">
        <f t="shared" si="77"/>
        <v>25.25</v>
      </c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2.75" customHeight="1" x14ac:dyDescent="0.2">
      <c r="A1216" s="4" t="s">
        <v>1214</v>
      </c>
      <c r="B1216" s="5">
        <f t="shared" si="77"/>
        <v>9.46875</v>
      </c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2.75" customHeight="1" x14ac:dyDescent="0.2">
      <c r="A1217" s="4" t="s">
        <v>1215</v>
      </c>
      <c r="B1217" s="5">
        <f t="shared" si="77"/>
        <v>1.5</v>
      </c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2.75" customHeight="1" x14ac:dyDescent="0.2">
      <c r="A1218" s="4" t="s">
        <v>1216</v>
      </c>
      <c r="B1218" s="5">
        <f t="shared" si="77"/>
        <v>39</v>
      </c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2.75" customHeight="1" x14ac:dyDescent="0.2">
      <c r="A1219" s="4" t="s">
        <v>1217</v>
      </c>
      <c r="B1219" s="5">
        <f t="shared" si="77"/>
        <v>5</v>
      </c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2.75" customHeight="1" x14ac:dyDescent="0.2">
      <c r="A1220" s="2" t="s">
        <v>1218</v>
      </c>
      <c r="B1220" s="3">
        <f>B78+B1227</f>
        <v>39</v>
      </c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2.75" customHeight="1" x14ac:dyDescent="0.2">
      <c r="A1221" s="2" t="s">
        <v>1219</v>
      </c>
      <c r="B1221" s="3">
        <f>B85+B1227</f>
        <v>38</v>
      </c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2.75" customHeight="1" x14ac:dyDescent="0.2">
      <c r="A1222" s="2" t="s">
        <v>1220</v>
      </c>
      <c r="B1222" s="5">
        <f>B295+B1227</f>
        <v>27.875</v>
      </c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2.75" customHeight="1" x14ac:dyDescent="0.2">
      <c r="A1223" s="2" t="s">
        <v>1221</v>
      </c>
      <c r="B1223" s="5">
        <f>B1222+B292</f>
        <v>67.875</v>
      </c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2.75" customHeight="1" x14ac:dyDescent="0.2">
      <c r="A1224" s="2" t="s">
        <v>1222</v>
      </c>
      <c r="B1224" s="3">
        <f>(B1234*2)/3</f>
        <v>3.3333333333333335</v>
      </c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2.75" customHeight="1" x14ac:dyDescent="0.2">
      <c r="A1225" s="2" t="s">
        <v>1223</v>
      </c>
      <c r="B1225" s="3">
        <f>B1226</f>
        <v>34</v>
      </c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2.75" customHeight="1" x14ac:dyDescent="0.2">
      <c r="A1226" s="2" t="s">
        <v>1224</v>
      </c>
      <c r="B1226" s="3">
        <f>(B1851*4+(B880*4)+B1227)</f>
        <v>34</v>
      </c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2.75" customHeight="1" x14ac:dyDescent="0.2">
      <c r="A1227" s="2" t="s">
        <v>1225</v>
      </c>
      <c r="B1227" s="3">
        <f>B1499+B1697</f>
        <v>14</v>
      </c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2.75" customHeight="1" x14ac:dyDescent="0.2">
      <c r="A1228" s="2" t="s">
        <v>1226</v>
      </c>
      <c r="B1228" s="3">
        <f>B1232+(B356/8)</f>
        <v>1.75</v>
      </c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2.75" customHeight="1" x14ac:dyDescent="0.2">
      <c r="A1229" s="2" t="s">
        <v>1227</v>
      </c>
      <c r="B1229" s="3">
        <f>B1876+8</f>
        <v>1107.4000000000001</v>
      </c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2.75" customHeight="1" x14ac:dyDescent="0.2">
      <c r="A1230" s="2" t="s">
        <v>1228</v>
      </c>
      <c r="B1230" s="3">
        <f>B812+1</f>
        <v>25.25</v>
      </c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2.75" customHeight="1" x14ac:dyDescent="0.2">
      <c r="A1231" s="2" t="s">
        <v>1229</v>
      </c>
      <c r="B1231" s="3">
        <f>(B1230*6)/16</f>
        <v>9.46875</v>
      </c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2.75" customHeight="1" x14ac:dyDescent="0.2">
      <c r="A1232" s="2" t="s">
        <v>1230</v>
      </c>
      <c r="B1232" s="3">
        <f>B2076+1</f>
        <v>1.5</v>
      </c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2.75" customHeight="1" x14ac:dyDescent="0.2">
      <c r="A1233" s="2" t="s">
        <v>1231</v>
      </c>
      <c r="B1233" s="5">
        <f>B1220</f>
        <v>39</v>
      </c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2.75" customHeight="1" x14ac:dyDescent="0.2">
      <c r="A1234" s="2" t="s">
        <v>1232</v>
      </c>
      <c r="B1234" s="3">
        <f>B2263+1</f>
        <v>5</v>
      </c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2.75" customHeight="1" x14ac:dyDescent="0.2">
      <c r="A1235" s="2" t="s">
        <v>1233</v>
      </c>
      <c r="B1235" s="3">
        <f>B1239</f>
        <v>110</v>
      </c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2.75" customHeight="1" x14ac:dyDescent="0.2">
      <c r="A1236" s="4" t="s">
        <v>1234</v>
      </c>
      <c r="B1236" s="5">
        <f t="shared" ref="B1236:B1237" si="78">B1239</f>
        <v>110</v>
      </c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2.75" customHeight="1" x14ac:dyDescent="0.2">
      <c r="A1237" s="4" t="s">
        <v>1235</v>
      </c>
      <c r="B1237" s="5">
        <f t="shared" si="78"/>
        <v>27.5</v>
      </c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2.75" customHeight="1" x14ac:dyDescent="0.2">
      <c r="A1238" s="4" t="s">
        <v>1236</v>
      </c>
      <c r="B1238" s="5">
        <v>0</v>
      </c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2.75" customHeight="1" x14ac:dyDescent="0.2">
      <c r="A1239" s="2" t="s">
        <v>1237</v>
      </c>
      <c r="B1239" s="3">
        <f>B1240*4</f>
        <v>110</v>
      </c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2.75" customHeight="1" x14ac:dyDescent="0.2">
      <c r="A1240" s="2" t="s">
        <v>1238</v>
      </c>
      <c r="B1240" s="3">
        <f>B175+B1897</f>
        <v>27.5</v>
      </c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2.75" customHeight="1" x14ac:dyDescent="0.2">
      <c r="A1241" s="2" t="s">
        <v>1239</v>
      </c>
      <c r="B1241" s="3">
        <v>0</v>
      </c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2.75" customHeight="1" x14ac:dyDescent="0.2">
      <c r="A1242" s="2" t="s">
        <v>1240</v>
      </c>
      <c r="B1242" s="3">
        <f>(B1456*8)+B392</f>
        <v>312.5</v>
      </c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2.75" customHeight="1" x14ac:dyDescent="0.2">
      <c r="A1243" s="4" t="s">
        <v>1241</v>
      </c>
      <c r="B1243" s="5">
        <f>B1244</f>
        <v>76.5</v>
      </c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2.75" customHeight="1" x14ac:dyDescent="0.2">
      <c r="A1244" s="2" t="s">
        <v>1242</v>
      </c>
      <c r="B1244" s="5">
        <f>B42/2</f>
        <v>76.5</v>
      </c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2.75" customHeight="1" x14ac:dyDescent="0.2">
      <c r="A1245" s="2" t="s">
        <v>1243</v>
      </c>
      <c r="B1245" s="3">
        <v>5</v>
      </c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2.75" customHeight="1" x14ac:dyDescent="0.2">
      <c r="A1246" s="4" t="s">
        <v>1244</v>
      </c>
      <c r="B1246" s="5">
        <f t="shared" ref="B1246:B1248" si="79">B1249</f>
        <v>1</v>
      </c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2.75" customHeight="1" x14ac:dyDescent="0.2">
      <c r="A1247" s="4" t="s">
        <v>1245</v>
      </c>
      <c r="B1247" s="5">
        <f t="shared" si="79"/>
        <v>62.5</v>
      </c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2.75" customHeight="1" x14ac:dyDescent="0.2">
      <c r="A1248" s="4" t="s">
        <v>1246</v>
      </c>
      <c r="B1248" s="5">
        <f t="shared" si="79"/>
        <v>1</v>
      </c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2.75" customHeight="1" x14ac:dyDescent="0.2">
      <c r="A1249" s="2" t="s">
        <v>1247</v>
      </c>
      <c r="B1249" s="3">
        <v>1</v>
      </c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2.75" customHeight="1" x14ac:dyDescent="0.2">
      <c r="A1250" s="2" t="s">
        <v>1248</v>
      </c>
      <c r="B1250" s="3">
        <f>B1242/5</f>
        <v>62.5</v>
      </c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2.75" customHeight="1" x14ac:dyDescent="0.2">
      <c r="A1251" s="2" t="s">
        <v>1249</v>
      </c>
      <c r="B1251" s="5">
        <f>B1249</f>
        <v>1</v>
      </c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2.75" customHeight="1" x14ac:dyDescent="0.2">
      <c r="A1252" s="4" t="s">
        <v>1250</v>
      </c>
      <c r="B1252" s="5">
        <f>B1253</f>
        <v>55.25</v>
      </c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2.75" customHeight="1" x14ac:dyDescent="0.2">
      <c r="A1253" s="2" t="s">
        <v>1251</v>
      </c>
      <c r="B1253" s="3">
        <f>B287+2</f>
        <v>55.25</v>
      </c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2.75" customHeight="1" x14ac:dyDescent="0.2">
      <c r="A1254" s="2" t="s">
        <v>1252</v>
      </c>
      <c r="B1254" s="3">
        <f>B1016*5</f>
        <v>746.25</v>
      </c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2.75" customHeight="1" x14ac:dyDescent="0.2">
      <c r="A1255" s="4" t="s">
        <v>1253</v>
      </c>
      <c r="B1255" s="5">
        <f>B1256</f>
        <v>4931.5</v>
      </c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2.75" customHeight="1" x14ac:dyDescent="0.2">
      <c r="A1256" s="2" t="s">
        <v>1254</v>
      </c>
      <c r="B1256" s="5">
        <f>B709+B1456</f>
        <v>4931.5</v>
      </c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2.75" customHeight="1" x14ac:dyDescent="0.2">
      <c r="A1257" s="4" t="s">
        <v>1255</v>
      </c>
      <c r="B1257" s="5">
        <v>0</v>
      </c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2.75" customHeight="1" x14ac:dyDescent="0.2">
      <c r="A1258" s="2" t="s">
        <v>1256</v>
      </c>
      <c r="B1258" s="3">
        <v>0</v>
      </c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2.75" customHeight="1" x14ac:dyDescent="0.2">
      <c r="A1259" s="4" t="s">
        <v>1257</v>
      </c>
      <c r="B1259" s="5">
        <f t="shared" ref="B1259:B1260" si="80">B1261</f>
        <v>2.5</v>
      </c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2.75" customHeight="1" x14ac:dyDescent="0.2">
      <c r="A1260" s="4" t="s">
        <v>1258</v>
      </c>
      <c r="B1260" s="5">
        <f t="shared" si="80"/>
        <v>1.6666666666666667</v>
      </c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2.75" customHeight="1" x14ac:dyDescent="0.2">
      <c r="A1261" s="2" t="s">
        <v>1259</v>
      </c>
      <c r="B1261" s="5">
        <f>B371/3</f>
        <v>2.5</v>
      </c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2.75" customHeight="1" x14ac:dyDescent="0.2">
      <c r="A1262" s="2" t="s">
        <v>1260</v>
      </c>
      <c r="B1262" s="5">
        <f>(B1261*2)/3</f>
        <v>1.6666666666666667</v>
      </c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2.75" customHeight="1" x14ac:dyDescent="0.2">
      <c r="A1263" s="4" t="s">
        <v>1261</v>
      </c>
      <c r="B1263" s="5">
        <f t="shared" ref="B1263:B1266" si="81">B1271</f>
        <v>13.25</v>
      </c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2.75" customHeight="1" x14ac:dyDescent="0.2">
      <c r="A1264" s="4" t="s">
        <v>1262</v>
      </c>
      <c r="B1264" s="5">
        <f t="shared" si="81"/>
        <v>6.625</v>
      </c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2.75" customHeight="1" x14ac:dyDescent="0.2">
      <c r="A1265" s="4" t="s">
        <v>1263</v>
      </c>
      <c r="B1265" s="5">
        <f t="shared" si="81"/>
        <v>19.875</v>
      </c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2.75" customHeight="1" x14ac:dyDescent="0.2">
      <c r="A1266" s="4" t="s">
        <v>1264</v>
      </c>
      <c r="B1266" s="5">
        <f t="shared" si="81"/>
        <v>13.25</v>
      </c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2.75" customHeight="1" x14ac:dyDescent="0.2">
      <c r="A1267" s="4" t="s">
        <v>1265</v>
      </c>
      <c r="B1267" s="5">
        <f t="shared" ref="B1267:B1269" si="82">B1276</f>
        <v>22.572916666666668</v>
      </c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2.75" customHeight="1" x14ac:dyDescent="0.2">
      <c r="A1268" s="4" t="s">
        <v>1266</v>
      </c>
      <c r="B1268" s="5">
        <f t="shared" si="82"/>
        <v>67.71875</v>
      </c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2.75" customHeight="1" x14ac:dyDescent="0.2">
      <c r="A1269" s="4" t="s">
        <v>1267</v>
      </c>
      <c r="B1269" s="5">
        <f t="shared" si="82"/>
        <v>45.145833333333336</v>
      </c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2.75" customHeight="1" x14ac:dyDescent="0.2">
      <c r="A1270" s="4" t="s">
        <v>1268</v>
      </c>
      <c r="B1270" s="5">
        <f>B1275</f>
        <v>45.145833333333336</v>
      </c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2.75" customHeight="1" x14ac:dyDescent="0.2">
      <c r="A1271" s="2" t="s">
        <v>1269</v>
      </c>
      <c r="B1271" s="3">
        <f>B362+B2157</f>
        <v>13.25</v>
      </c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2.75" customHeight="1" x14ac:dyDescent="0.2">
      <c r="A1272" s="2" t="s">
        <v>1270</v>
      </c>
      <c r="B1272" s="5">
        <f>B1271/2</f>
        <v>6.625</v>
      </c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2.75" customHeight="1" x14ac:dyDescent="0.2">
      <c r="A1273" s="2" t="s">
        <v>1271</v>
      </c>
      <c r="B1273" s="3">
        <f>(B1271*6)/4</f>
        <v>19.875</v>
      </c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2.75" customHeight="1" x14ac:dyDescent="0.2">
      <c r="A1274" s="2" t="s">
        <v>1272</v>
      </c>
      <c r="B1274" s="3">
        <f>B1271</f>
        <v>13.25</v>
      </c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2.75" customHeight="1" x14ac:dyDescent="0.2">
      <c r="A1275" s="2" t="s">
        <v>1273</v>
      </c>
      <c r="B1275" s="3">
        <f>B1999+B2157</f>
        <v>45.145833333333336</v>
      </c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2.75" customHeight="1" x14ac:dyDescent="0.2">
      <c r="A1276" s="2" t="s">
        <v>1274</v>
      </c>
      <c r="B1276" s="5">
        <f>B1275/2</f>
        <v>22.572916666666668</v>
      </c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2.75" customHeight="1" x14ac:dyDescent="0.2">
      <c r="A1277" s="2" t="s">
        <v>1275</v>
      </c>
      <c r="B1277" s="3">
        <f>(B1275*6)/4</f>
        <v>67.71875</v>
      </c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2.75" customHeight="1" x14ac:dyDescent="0.2">
      <c r="A1278" s="2" t="s">
        <v>1276</v>
      </c>
      <c r="B1278" s="3">
        <f>B1275</f>
        <v>45.145833333333336</v>
      </c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2.75" customHeight="1" x14ac:dyDescent="0.2">
      <c r="A1279" s="4" t="s">
        <v>1277</v>
      </c>
      <c r="B1279" s="5">
        <v>0</v>
      </c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2.75" customHeight="1" x14ac:dyDescent="0.2">
      <c r="A1280" s="2" t="s">
        <v>1278</v>
      </c>
      <c r="B1280" s="3">
        <v>0</v>
      </c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2.75" customHeight="1" x14ac:dyDescent="0.2">
      <c r="A1281" s="4" t="s">
        <v>1279</v>
      </c>
      <c r="B1281" s="5">
        <f t="shared" ref="B1281:B1282" si="83">B1283</f>
        <v>36</v>
      </c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2.75" customHeight="1" x14ac:dyDescent="0.2">
      <c r="A1282" s="4" t="s">
        <v>1280</v>
      </c>
      <c r="B1282" s="5">
        <f t="shared" si="83"/>
        <v>7.75</v>
      </c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2.75" customHeight="1" x14ac:dyDescent="0.2">
      <c r="A1283" s="2" t="s">
        <v>1281</v>
      </c>
      <c r="B1283" s="5">
        <f>B1804</f>
        <v>36</v>
      </c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2.75" customHeight="1" x14ac:dyDescent="0.2">
      <c r="A1284" s="2" t="s">
        <v>1282</v>
      </c>
      <c r="B1284" s="3">
        <f>B1803+B268</f>
        <v>7.75</v>
      </c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2.75" customHeight="1" x14ac:dyDescent="0.2">
      <c r="A1285" s="4" t="s">
        <v>1283</v>
      </c>
      <c r="B1285" s="5">
        <f t="shared" ref="B1285:B1292" si="84">B1299</f>
        <v>734.40000000000009</v>
      </c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2.75" customHeight="1" x14ac:dyDescent="0.2">
      <c r="A1286" s="4" t="s">
        <v>1284</v>
      </c>
      <c r="B1286" s="5">
        <f t="shared" si="84"/>
        <v>489.6</v>
      </c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2.75" customHeight="1" x14ac:dyDescent="0.2">
      <c r="A1287" s="4" t="s">
        <v>1285</v>
      </c>
      <c r="B1287" s="5">
        <f t="shared" si="84"/>
        <v>734.40000000000009</v>
      </c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2.75" customHeight="1" x14ac:dyDescent="0.2">
      <c r="A1288" s="4" t="s">
        <v>1286</v>
      </c>
      <c r="B1288" s="5">
        <f t="shared" si="84"/>
        <v>489.6</v>
      </c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2.75" customHeight="1" x14ac:dyDescent="0.2">
      <c r="A1289" s="4" t="s">
        <v>1287</v>
      </c>
      <c r="B1289" s="5">
        <f t="shared" si="84"/>
        <v>734.40000000000009</v>
      </c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2.75" customHeight="1" x14ac:dyDescent="0.2">
      <c r="A1290" s="4" t="s">
        <v>1288</v>
      </c>
      <c r="B1290" s="5">
        <f t="shared" si="84"/>
        <v>734.40000000000009</v>
      </c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2.75" customHeight="1" x14ac:dyDescent="0.2">
      <c r="A1291" s="4" t="s">
        <v>1289</v>
      </c>
      <c r="B1291" s="5">
        <f t="shared" si="84"/>
        <v>734.40000000000009</v>
      </c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2.75" customHeight="1" x14ac:dyDescent="0.2">
      <c r="A1292" s="4" t="s">
        <v>1290</v>
      </c>
      <c r="B1292" s="5">
        <f t="shared" si="84"/>
        <v>1224</v>
      </c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2.75" customHeight="1" x14ac:dyDescent="0.2">
      <c r="A1293" s="4" t="s">
        <v>1291</v>
      </c>
      <c r="B1293" s="5">
        <f t="shared" ref="B1293:B1297" si="85">B1308</f>
        <v>1713.6000000000001</v>
      </c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2.75" customHeight="1" x14ac:dyDescent="0.2">
      <c r="A1294" s="4" t="s">
        <v>1292</v>
      </c>
      <c r="B1294" s="5">
        <f t="shared" si="85"/>
        <v>734.40000000000009</v>
      </c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2.75" customHeight="1" x14ac:dyDescent="0.2">
      <c r="A1295" s="4" t="s">
        <v>1293</v>
      </c>
      <c r="B1295" s="5">
        <f t="shared" si="85"/>
        <v>734.40000000000009</v>
      </c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2.75" customHeight="1" x14ac:dyDescent="0.2">
      <c r="A1296" s="4" t="s">
        <v>1294</v>
      </c>
      <c r="B1296" s="5">
        <f t="shared" si="85"/>
        <v>1224</v>
      </c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2.75" customHeight="1" x14ac:dyDescent="0.2">
      <c r="A1297" s="4" t="s">
        <v>1295</v>
      </c>
      <c r="B1297" s="5">
        <f t="shared" si="85"/>
        <v>734.40000000000009</v>
      </c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2.75" customHeight="1" x14ac:dyDescent="0.2">
      <c r="A1298" s="4" t="s">
        <v>1296</v>
      </c>
      <c r="B1298" s="5">
        <f>B1307</f>
        <v>2448</v>
      </c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2.75" customHeight="1" x14ac:dyDescent="0.2">
      <c r="A1299" s="2" t="s">
        <v>1297</v>
      </c>
      <c r="B1299" s="3">
        <f>B640*3</f>
        <v>734.40000000000009</v>
      </c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2.75" customHeight="1" x14ac:dyDescent="0.2">
      <c r="A1300" s="2" t="s">
        <v>1298</v>
      </c>
      <c r="B1300" s="3">
        <f>B640*2</f>
        <v>489.6</v>
      </c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2.75" customHeight="1" x14ac:dyDescent="0.2">
      <c r="A1301" s="2" t="s">
        <v>1299</v>
      </c>
      <c r="B1301" s="3">
        <f>B640*3</f>
        <v>734.40000000000009</v>
      </c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2.75" customHeight="1" x14ac:dyDescent="0.2">
      <c r="A1302" s="2" t="s">
        <v>1300</v>
      </c>
      <c r="B1302" s="3">
        <f>B640*2</f>
        <v>489.6</v>
      </c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2.75" customHeight="1" x14ac:dyDescent="0.2">
      <c r="A1303" s="2" t="s">
        <v>1301</v>
      </c>
      <c r="B1303" s="3">
        <f>B640*3</f>
        <v>734.40000000000009</v>
      </c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2.75" customHeight="1" x14ac:dyDescent="0.2">
      <c r="A1304" s="2" t="s">
        <v>1302</v>
      </c>
      <c r="B1304" s="3">
        <f>B640*3</f>
        <v>734.40000000000009</v>
      </c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2.75" customHeight="1" x14ac:dyDescent="0.2">
      <c r="A1305" s="2" t="s">
        <v>1303</v>
      </c>
      <c r="B1305" s="3">
        <f>B640*3</f>
        <v>734.40000000000009</v>
      </c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2.75" customHeight="1" x14ac:dyDescent="0.2">
      <c r="A1306" s="2" t="s">
        <v>1304</v>
      </c>
      <c r="B1306" s="5">
        <f>B640*5</f>
        <v>1224</v>
      </c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2.75" customHeight="1" x14ac:dyDescent="0.2">
      <c r="A1307" s="2" t="s">
        <v>1305</v>
      </c>
      <c r="B1307" s="3">
        <f>B640*10</f>
        <v>2448</v>
      </c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2.75" customHeight="1" x14ac:dyDescent="0.2">
      <c r="A1308" s="2" t="s">
        <v>1306</v>
      </c>
      <c r="B1308" s="5">
        <f>B640*7</f>
        <v>1713.6000000000001</v>
      </c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2.75" customHeight="1" x14ac:dyDescent="0.2">
      <c r="A1309" s="2" t="s">
        <v>1307</v>
      </c>
      <c r="B1309" s="5">
        <f>B640*3</f>
        <v>734.40000000000009</v>
      </c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2.75" customHeight="1" x14ac:dyDescent="0.2">
      <c r="A1310" s="2" t="s">
        <v>1308</v>
      </c>
      <c r="B1310" s="5">
        <f>B640*3</f>
        <v>734.40000000000009</v>
      </c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2.75" customHeight="1" x14ac:dyDescent="0.2">
      <c r="A1311" s="2" t="s">
        <v>1309</v>
      </c>
      <c r="B1311" s="5">
        <f>B640*5</f>
        <v>1224</v>
      </c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2.75" customHeight="1" x14ac:dyDescent="0.2">
      <c r="A1312" s="2" t="s">
        <v>1310</v>
      </c>
      <c r="B1312" s="5">
        <f>B640*3</f>
        <v>734.40000000000009</v>
      </c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2.75" customHeight="1" x14ac:dyDescent="0.2">
      <c r="A1313" s="2" t="s">
        <v>1311</v>
      </c>
      <c r="B1313" s="3">
        <v>4</v>
      </c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2.75" customHeight="1" x14ac:dyDescent="0.2">
      <c r="A1314" s="2" t="s">
        <v>1312</v>
      </c>
      <c r="B1314" s="3">
        <v>4</v>
      </c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2.75" customHeight="1" x14ac:dyDescent="0.2">
      <c r="A1315" s="4" t="s">
        <v>1313</v>
      </c>
      <c r="B1315" s="5">
        <f>B1316</f>
        <v>476</v>
      </c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2.75" customHeight="1" x14ac:dyDescent="0.2">
      <c r="A1316" s="2" t="s">
        <v>1314</v>
      </c>
      <c r="B1316" s="3">
        <f>B701*4</f>
        <v>476</v>
      </c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2.75" customHeight="1" x14ac:dyDescent="0.2">
      <c r="A1317" s="4" t="s">
        <v>1315</v>
      </c>
      <c r="B1317" s="5">
        <f>B1318</f>
        <v>1036.5</v>
      </c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2.75" customHeight="1" x14ac:dyDescent="0.2">
      <c r="A1318" s="2" t="s">
        <v>1316</v>
      </c>
      <c r="B1318" s="3">
        <f>B639*3</f>
        <v>1036.5</v>
      </c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2.75" customHeight="1" x14ac:dyDescent="0.2">
      <c r="A1319" s="4" t="s">
        <v>1317</v>
      </c>
      <c r="B1319" s="5">
        <f t="shared" ref="B1319:B1320" si="86">B1332</f>
        <v>1</v>
      </c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2.75" customHeight="1" x14ac:dyDescent="0.2">
      <c r="A1320" s="4" t="s">
        <v>1318</v>
      </c>
      <c r="B1320" s="5">
        <f t="shared" si="86"/>
        <v>18</v>
      </c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2.75" customHeight="1" x14ac:dyDescent="0.2">
      <c r="A1321" s="4" t="s">
        <v>1319</v>
      </c>
      <c r="B1321" s="5">
        <f t="shared" ref="B1321:B1323" si="87">B1335</f>
        <v>2</v>
      </c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2.75" customHeight="1" x14ac:dyDescent="0.2">
      <c r="A1322" s="4" t="s">
        <v>1320</v>
      </c>
      <c r="B1322" s="5">
        <f t="shared" si="87"/>
        <v>6</v>
      </c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2.75" customHeight="1" x14ac:dyDescent="0.2">
      <c r="A1323" s="4" t="s">
        <v>1321</v>
      </c>
      <c r="B1323" s="5">
        <f t="shared" si="87"/>
        <v>4</v>
      </c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2.75" customHeight="1" x14ac:dyDescent="0.2">
      <c r="A1324" s="4" t="s">
        <v>1322</v>
      </c>
      <c r="B1324" s="5">
        <f>B1334</f>
        <v>4</v>
      </c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2.75" customHeight="1" x14ac:dyDescent="0.2">
      <c r="A1325" s="4" t="s">
        <v>1323</v>
      </c>
      <c r="B1325" s="5">
        <f>B1338</f>
        <v>30.222222222222221</v>
      </c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2.75" customHeight="1" x14ac:dyDescent="0.2">
      <c r="A1326" s="4" t="s">
        <v>1324</v>
      </c>
      <c r="B1326" s="5">
        <f t="shared" ref="B1326:B1327" si="88">B1363</f>
        <v>0</v>
      </c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2.75" customHeight="1" x14ac:dyDescent="0.2">
      <c r="A1327" s="4" t="s">
        <v>1325</v>
      </c>
      <c r="B1327" s="5">
        <f t="shared" si="88"/>
        <v>4</v>
      </c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2.75" customHeight="1" x14ac:dyDescent="0.2">
      <c r="A1328" s="4" t="s">
        <v>1326</v>
      </c>
      <c r="B1328" s="5">
        <f t="shared" ref="B1328:B1331" si="89">B1366</f>
        <v>0.3</v>
      </c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2.75" customHeight="1" x14ac:dyDescent="0.2">
      <c r="A1329" s="4" t="s">
        <v>1327</v>
      </c>
      <c r="B1329" s="5">
        <f t="shared" si="89"/>
        <v>3790.4</v>
      </c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2.75" customHeight="1" x14ac:dyDescent="0.2">
      <c r="A1330" s="4" t="s">
        <v>1328</v>
      </c>
      <c r="B1330" s="5">
        <f t="shared" si="89"/>
        <v>8</v>
      </c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2.75" customHeight="1" x14ac:dyDescent="0.2">
      <c r="A1331" s="4" t="s">
        <v>1329</v>
      </c>
      <c r="B1331" s="5">
        <f t="shared" si="89"/>
        <v>72</v>
      </c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2.75" customHeight="1" x14ac:dyDescent="0.2">
      <c r="A1332" s="2" t="s">
        <v>1330</v>
      </c>
      <c r="B1332" s="3">
        <f>B1365+(B356/8)</f>
        <v>1</v>
      </c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2.75" customHeight="1" x14ac:dyDescent="0.2">
      <c r="A1333" s="2" t="s">
        <v>1331</v>
      </c>
      <c r="B1333" s="3">
        <f>(B1334*4)+(B1332*2)</f>
        <v>18</v>
      </c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2.75" customHeight="1" x14ac:dyDescent="0.2">
      <c r="A1334" s="2" t="s">
        <v>1332</v>
      </c>
      <c r="B1334" s="3">
        <f>B1332*4</f>
        <v>4</v>
      </c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2.75" customHeight="1" x14ac:dyDescent="0.2">
      <c r="A1335" s="2" t="s">
        <v>1333</v>
      </c>
      <c r="B1335" s="3">
        <f>B1334/2</f>
        <v>2</v>
      </c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2.75" customHeight="1" x14ac:dyDescent="0.2">
      <c r="A1336" s="2" t="s">
        <v>1334</v>
      </c>
      <c r="B1336" s="3">
        <f>(B1334*6)/4</f>
        <v>6</v>
      </c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2.75" customHeight="1" x14ac:dyDescent="0.2">
      <c r="A1337" s="2" t="s">
        <v>1335</v>
      </c>
      <c r="B1337" s="3">
        <f>B1334</f>
        <v>4</v>
      </c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2.75" customHeight="1" x14ac:dyDescent="0.2">
      <c r="A1338" s="2" t="s">
        <v>1336</v>
      </c>
      <c r="B1338" s="3">
        <f>B868*4</f>
        <v>30.222222222222221</v>
      </c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2.75" customHeight="1" x14ac:dyDescent="0.2">
      <c r="A1339" s="4" t="s">
        <v>1337</v>
      </c>
      <c r="B1339" s="5">
        <f t="shared" ref="B1339:B1350" si="90">B1351</f>
        <v>964.38333333333344</v>
      </c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2.75" customHeight="1" x14ac:dyDescent="0.2">
      <c r="A1340" s="4" t="s">
        <v>1338</v>
      </c>
      <c r="B1340" s="5">
        <f t="shared" si="90"/>
        <v>6476.25</v>
      </c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2.75" customHeight="1" x14ac:dyDescent="0.2">
      <c r="A1341" s="4" t="s">
        <v>1339</v>
      </c>
      <c r="B1341" s="5">
        <f t="shared" si="90"/>
        <v>1698.7833333333333</v>
      </c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2.75" customHeight="1" x14ac:dyDescent="0.2">
      <c r="A1342" s="4" t="s">
        <v>1340</v>
      </c>
      <c r="B1342" s="5">
        <f t="shared" si="90"/>
        <v>1698.7833333333333</v>
      </c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2.75" customHeight="1" x14ac:dyDescent="0.2">
      <c r="A1343" s="4" t="s">
        <v>1341</v>
      </c>
      <c r="B1343" s="5">
        <f t="shared" si="90"/>
        <v>2677.9833333333336</v>
      </c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2.75" customHeight="1" x14ac:dyDescent="0.2">
      <c r="A1344" s="4" t="s">
        <v>1342</v>
      </c>
      <c r="B1344" s="5">
        <f t="shared" si="90"/>
        <v>1943.5833333333335</v>
      </c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2.75" customHeight="1" x14ac:dyDescent="0.2">
      <c r="A1345" s="4" t="s">
        <v>1343</v>
      </c>
      <c r="B1345" s="5">
        <f t="shared" si="90"/>
        <v>719.58333333333337</v>
      </c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2.75" customHeight="1" x14ac:dyDescent="0.2">
      <c r="A1346" s="4" t="s">
        <v>1344</v>
      </c>
      <c r="B1346" s="5">
        <f t="shared" si="90"/>
        <v>2458.1833333333334</v>
      </c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2.75" customHeight="1" x14ac:dyDescent="0.2">
      <c r="A1347" s="4" t="s">
        <v>1345</v>
      </c>
      <c r="B1347" s="5">
        <f t="shared" si="90"/>
        <v>1331.5833333333335</v>
      </c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2.75" customHeight="1" x14ac:dyDescent="0.2">
      <c r="A1348" s="4" t="s">
        <v>1346</v>
      </c>
      <c r="B1348" s="5">
        <f t="shared" si="90"/>
        <v>35.895833333333336</v>
      </c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2.75" customHeight="1" x14ac:dyDescent="0.2">
      <c r="A1349" s="4" t="s">
        <v>1347</v>
      </c>
      <c r="B1349" s="5">
        <f t="shared" si="90"/>
        <v>1468.9833333333336</v>
      </c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2.75" customHeight="1" x14ac:dyDescent="0.2">
      <c r="A1350" s="4" t="s">
        <v>1348</v>
      </c>
      <c r="B1350" s="5">
        <f t="shared" si="90"/>
        <v>979.38333333333344</v>
      </c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2.75" customHeight="1" x14ac:dyDescent="0.2">
      <c r="A1351" s="2" t="s">
        <v>1349</v>
      </c>
      <c r="B1351" s="3">
        <f>B640+B1357</f>
        <v>964.38333333333344</v>
      </c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2.75" customHeight="1" x14ac:dyDescent="0.2">
      <c r="A1352" s="2" t="s">
        <v>1350</v>
      </c>
      <c r="B1352" s="3">
        <f>B1357*9</f>
        <v>6476.25</v>
      </c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2.75" customHeight="1" x14ac:dyDescent="0.2">
      <c r="A1353" s="2" t="s">
        <v>1351</v>
      </c>
      <c r="B1353" s="3">
        <f>B655+B1357</f>
        <v>1698.7833333333333</v>
      </c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2.75" customHeight="1" x14ac:dyDescent="0.2">
      <c r="A1354" s="2" t="s">
        <v>1352</v>
      </c>
      <c r="B1354" s="3">
        <f>B655+B1357</f>
        <v>1698.7833333333333</v>
      </c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2.75" customHeight="1" x14ac:dyDescent="0.2">
      <c r="A1355" s="2" t="s">
        <v>1353</v>
      </c>
      <c r="B1355" s="3">
        <f>B656+B1357</f>
        <v>2677.9833333333336</v>
      </c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2.75" customHeight="1" x14ac:dyDescent="0.2">
      <c r="A1356" s="2" t="s">
        <v>1354</v>
      </c>
      <c r="B1356" s="3">
        <f>B657+B1357</f>
        <v>1943.5833333333335</v>
      </c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2.75" customHeight="1" x14ac:dyDescent="0.2">
      <c r="A1357" s="2" t="s">
        <v>1355</v>
      </c>
      <c r="B1357" s="3">
        <f>(B1360*4)+(B866*4)</f>
        <v>719.58333333333337</v>
      </c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2.75" customHeight="1" x14ac:dyDescent="0.2">
      <c r="A1358" s="2" t="s">
        <v>1356</v>
      </c>
      <c r="B1358" s="3">
        <f>B659+B1357</f>
        <v>2458.1833333333334</v>
      </c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2.75" customHeight="1" x14ac:dyDescent="0.2">
      <c r="A1359" s="2" t="s">
        <v>1357</v>
      </c>
      <c r="B1359" s="3">
        <f>B661+B1357</f>
        <v>1331.5833333333335</v>
      </c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2.75" customHeight="1" x14ac:dyDescent="0.2">
      <c r="A1360" s="2" t="s">
        <v>1358</v>
      </c>
      <c r="B1360" s="3">
        <f>B37+(B355/8)</f>
        <v>35.895833333333336</v>
      </c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12.75" customHeight="1" x14ac:dyDescent="0.2">
      <c r="A1361" s="2" t="s">
        <v>1359</v>
      </c>
      <c r="B1361" s="3">
        <f>B662+B1357</f>
        <v>1468.9833333333336</v>
      </c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2.75" customHeight="1" x14ac:dyDescent="0.2">
      <c r="A1362" s="2" t="s">
        <v>1360</v>
      </c>
      <c r="B1362" s="3">
        <f>B663+B1357</f>
        <v>979.38333333333344</v>
      </c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2.75" customHeight="1" x14ac:dyDescent="0.2">
      <c r="A1363" s="2" t="s">
        <v>1361</v>
      </c>
      <c r="B1363" s="5">
        <v>0</v>
      </c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2.75" customHeight="1" x14ac:dyDescent="0.2">
      <c r="A1364" s="2" t="s">
        <v>1362</v>
      </c>
      <c r="B1364" s="3">
        <v>4</v>
      </c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2.75" customHeight="1" x14ac:dyDescent="0.2">
      <c r="A1365" s="2" t="s">
        <v>1363</v>
      </c>
      <c r="B1365" s="3">
        <v>0.75</v>
      </c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2.75" customHeight="1" x14ac:dyDescent="0.2">
      <c r="A1366" s="2" t="s">
        <v>1364</v>
      </c>
      <c r="B1366" s="3">
        <f>B877</f>
        <v>0.3</v>
      </c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2.75" customHeight="1" x14ac:dyDescent="0.2">
      <c r="A1367" s="2" t="s">
        <v>1365</v>
      </c>
      <c r="B1367" s="3">
        <f>(B1945*4)+(B2270*3)+3000</f>
        <v>3790.4</v>
      </c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2.75" customHeight="1" x14ac:dyDescent="0.2">
      <c r="A1368" s="2" t="s">
        <v>1366</v>
      </c>
      <c r="B1368" s="3">
        <v>8</v>
      </c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2.75" customHeight="1" x14ac:dyDescent="0.2">
      <c r="A1369" s="2" t="s">
        <v>1367</v>
      </c>
      <c r="B1369" s="3">
        <f>B1368*9</f>
        <v>72</v>
      </c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2.75" customHeight="1" x14ac:dyDescent="0.2">
      <c r="A1370" s="4" t="s">
        <v>1368</v>
      </c>
      <c r="B1370" s="5">
        <f>B1371</f>
        <v>33.5</v>
      </c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2.75" customHeight="1" x14ac:dyDescent="0.2">
      <c r="A1371" s="2" t="s">
        <v>1369</v>
      </c>
      <c r="B1371" s="3">
        <f>(B1395*4)+B1817</f>
        <v>33.5</v>
      </c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2.75" customHeight="1" x14ac:dyDescent="0.2">
      <c r="A1372" s="4" t="s">
        <v>1370</v>
      </c>
      <c r="B1372" s="5">
        <f t="shared" ref="B1372:B1387" si="91">B1388</f>
        <v>20</v>
      </c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2.75" customHeight="1" x14ac:dyDescent="0.2">
      <c r="A1373" s="4" t="s">
        <v>1371</v>
      </c>
      <c r="B1373" s="5">
        <f t="shared" si="91"/>
        <v>4</v>
      </c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2.75" customHeight="1" x14ac:dyDescent="0.2">
      <c r="A1374" s="4" t="s">
        <v>1372</v>
      </c>
      <c r="B1374" s="5">
        <f t="shared" si="91"/>
        <v>24</v>
      </c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2.75" customHeight="1" x14ac:dyDescent="0.2">
      <c r="A1375" s="4" t="s">
        <v>1373</v>
      </c>
      <c r="B1375" s="5">
        <f t="shared" si="91"/>
        <v>42.666666666666671</v>
      </c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2.75" customHeight="1" x14ac:dyDescent="0.2">
      <c r="A1376" s="4" t="s">
        <v>1374</v>
      </c>
      <c r="B1376" s="5">
        <f t="shared" si="91"/>
        <v>61.333333333333336</v>
      </c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2.75" customHeight="1" x14ac:dyDescent="0.2">
      <c r="A1377" s="4" t="s">
        <v>1375</v>
      </c>
      <c r="B1377" s="5">
        <f t="shared" si="91"/>
        <v>3</v>
      </c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2.75" customHeight="1" x14ac:dyDescent="0.2">
      <c r="A1378" s="4" t="s">
        <v>1376</v>
      </c>
      <c r="B1378" s="5">
        <f t="shared" si="91"/>
        <v>8</v>
      </c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2.75" customHeight="1" x14ac:dyDescent="0.2">
      <c r="A1379" s="4" t="s">
        <v>1377</v>
      </c>
      <c r="B1379" s="5">
        <f t="shared" si="91"/>
        <v>2</v>
      </c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2.75" customHeight="1" x14ac:dyDescent="0.2">
      <c r="A1380" s="4" t="s">
        <v>1378</v>
      </c>
      <c r="B1380" s="5">
        <f t="shared" si="91"/>
        <v>4</v>
      </c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2.75" customHeight="1" x14ac:dyDescent="0.2">
      <c r="A1381" s="4" t="s">
        <v>1379</v>
      </c>
      <c r="B1381" s="5">
        <f t="shared" si="91"/>
        <v>24</v>
      </c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2.75" customHeight="1" x14ac:dyDescent="0.2">
      <c r="A1382" s="4" t="s">
        <v>1380</v>
      </c>
      <c r="B1382" s="5">
        <f t="shared" si="91"/>
        <v>19.5</v>
      </c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2.75" customHeight="1" x14ac:dyDescent="0.2">
      <c r="A1383" s="4" t="s">
        <v>1381</v>
      </c>
      <c r="B1383" s="5">
        <f t="shared" si="91"/>
        <v>1</v>
      </c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2.75" customHeight="1" x14ac:dyDescent="0.2">
      <c r="A1384" s="4" t="s">
        <v>1382</v>
      </c>
      <c r="B1384" s="5">
        <f t="shared" si="91"/>
        <v>3</v>
      </c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2.75" customHeight="1" x14ac:dyDescent="0.2">
      <c r="A1385" s="4" t="s">
        <v>1383</v>
      </c>
      <c r="B1385" s="5">
        <f t="shared" si="91"/>
        <v>6</v>
      </c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2.75" customHeight="1" x14ac:dyDescent="0.2">
      <c r="A1386" s="4" t="s">
        <v>1384</v>
      </c>
      <c r="B1386" s="5">
        <f t="shared" si="91"/>
        <v>19.5</v>
      </c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2.75" customHeight="1" x14ac:dyDescent="0.2">
      <c r="A1387" s="4" t="s">
        <v>1385</v>
      </c>
      <c r="B1387" s="5">
        <f t="shared" si="91"/>
        <v>10.666666666666666</v>
      </c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2.75" customHeight="1" x14ac:dyDescent="0.2">
      <c r="A1388" s="2" t="s">
        <v>1386</v>
      </c>
      <c r="B1388" s="3">
        <f>B1396*5</f>
        <v>20</v>
      </c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2.75" customHeight="1" x14ac:dyDescent="0.2">
      <c r="A1389" s="2" t="s">
        <v>1387</v>
      </c>
      <c r="B1389" s="3">
        <f>B1396</f>
        <v>4</v>
      </c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2.75" customHeight="1" x14ac:dyDescent="0.2">
      <c r="A1390" s="2" t="s">
        <v>1388</v>
      </c>
      <c r="B1390" s="3">
        <f>B1396*6</f>
        <v>24</v>
      </c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2.75" customHeight="1" x14ac:dyDescent="0.2">
      <c r="A1391" s="2" t="s">
        <v>1389</v>
      </c>
      <c r="B1391" s="3">
        <f>(B1396*4)+(B1992*2)</f>
        <v>42.666666666666671</v>
      </c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2.75" customHeight="1" x14ac:dyDescent="0.2">
      <c r="A1392" s="2" t="s">
        <v>1390</v>
      </c>
      <c r="B1392" s="3">
        <f>(B1396*2)+(B1992*4)</f>
        <v>61.333333333333336</v>
      </c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2.75" customHeight="1" x14ac:dyDescent="0.2">
      <c r="A1393" s="2" t="s">
        <v>1391</v>
      </c>
      <c r="B1393" s="3">
        <v>3</v>
      </c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2.75" customHeight="1" x14ac:dyDescent="0.2">
      <c r="A1394" s="2" t="s">
        <v>1392</v>
      </c>
      <c r="B1394" s="3">
        <v>8</v>
      </c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2.75" customHeight="1" x14ac:dyDescent="0.2">
      <c r="A1395" s="2" t="s">
        <v>1393</v>
      </c>
      <c r="B1395" s="3">
        <f>B1394/4</f>
        <v>2</v>
      </c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2.75" customHeight="1" x14ac:dyDescent="0.2">
      <c r="A1396" s="2" t="s">
        <v>1394</v>
      </c>
      <c r="B1396" s="3">
        <f>B1395*2</f>
        <v>4</v>
      </c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2.75" customHeight="1" x14ac:dyDescent="0.2">
      <c r="A1397" s="2" t="s">
        <v>1395</v>
      </c>
      <c r="B1397" s="3">
        <f>B1394*3</f>
        <v>24</v>
      </c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2.75" customHeight="1" x14ac:dyDescent="0.2">
      <c r="A1398" s="2" t="s">
        <v>1396</v>
      </c>
      <c r="B1398" s="3">
        <f>(B1395*6)+(B1990)</f>
        <v>19.5</v>
      </c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2.75" customHeight="1" x14ac:dyDescent="0.2">
      <c r="A1399" s="2" t="s">
        <v>1397</v>
      </c>
      <c r="B1399" s="3">
        <f>B1395/2</f>
        <v>1</v>
      </c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2.75" customHeight="1" x14ac:dyDescent="0.2">
      <c r="A1400" s="2" t="s">
        <v>1398</v>
      </c>
      <c r="B1400" s="3">
        <f>(B1395*6)/4</f>
        <v>3</v>
      </c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2.75" customHeight="1" x14ac:dyDescent="0.2">
      <c r="A1401" s="2" t="s">
        <v>1399</v>
      </c>
      <c r="B1401" s="3">
        <f>(B1395*6)/2</f>
        <v>6</v>
      </c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2.75" customHeight="1" x14ac:dyDescent="0.2">
      <c r="A1402" s="2" t="s">
        <v>1400</v>
      </c>
      <c r="B1402" s="5">
        <f>B1398</f>
        <v>19.5</v>
      </c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2.75" customHeight="1" x14ac:dyDescent="0.2">
      <c r="A1403" s="2" t="s">
        <v>1401</v>
      </c>
      <c r="B1403" s="3">
        <f>(B1394*4)/3</f>
        <v>10.666666666666666</v>
      </c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2.75" customHeight="1" x14ac:dyDescent="0.2">
      <c r="A1404" s="2" t="s">
        <v>1402</v>
      </c>
      <c r="B1404" s="3">
        <f>(B371*6)+(B1817*2)+B1715</f>
        <v>110</v>
      </c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2.75" customHeight="1" x14ac:dyDescent="0.2">
      <c r="A1405" s="2" t="s">
        <v>1403</v>
      </c>
      <c r="B1405" s="3">
        <v>25</v>
      </c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2.75" customHeight="1" x14ac:dyDescent="0.2">
      <c r="A1406" s="4" t="s">
        <v>1404</v>
      </c>
      <c r="B1406" s="5">
        <v>0</v>
      </c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2.75" customHeight="1" x14ac:dyDescent="0.2">
      <c r="A1407" s="2" t="s">
        <v>1405</v>
      </c>
      <c r="B1407" s="3">
        <v>0</v>
      </c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2.75" customHeight="1" x14ac:dyDescent="0.2">
      <c r="A1408" s="4" t="s">
        <v>1406</v>
      </c>
      <c r="B1408" s="5">
        <f t="shared" ref="B1408:B1423" si="92">B1424</f>
        <v>33</v>
      </c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2.75" customHeight="1" x14ac:dyDescent="0.2">
      <c r="A1409" s="4" t="s">
        <v>1407</v>
      </c>
      <c r="B1409" s="5">
        <f t="shared" si="92"/>
        <v>137.25</v>
      </c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2.75" customHeight="1" x14ac:dyDescent="0.2">
      <c r="A1410" s="4" t="s">
        <v>1408</v>
      </c>
      <c r="B1410" s="5">
        <f t="shared" si="92"/>
        <v>21.875</v>
      </c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2.75" customHeight="1" x14ac:dyDescent="0.2">
      <c r="A1411" s="4" t="s">
        <v>1409</v>
      </c>
      <c r="B1411" s="5">
        <f t="shared" si="92"/>
        <v>61.875</v>
      </c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2.75" customHeight="1" x14ac:dyDescent="0.2">
      <c r="A1412" s="4" t="s">
        <v>1410</v>
      </c>
      <c r="B1412" s="5">
        <f t="shared" si="92"/>
        <v>4</v>
      </c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2.75" customHeight="1" x14ac:dyDescent="0.2">
      <c r="A1413" s="4" t="s">
        <v>1411</v>
      </c>
      <c r="B1413" s="5">
        <f t="shared" si="92"/>
        <v>28</v>
      </c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2.75" customHeight="1" x14ac:dyDescent="0.2">
      <c r="A1414" s="4" t="s">
        <v>1412</v>
      </c>
      <c r="B1414" s="5">
        <f t="shared" si="92"/>
        <v>28</v>
      </c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2.75" customHeight="1" x14ac:dyDescent="0.2">
      <c r="A1415" s="4" t="s">
        <v>1413</v>
      </c>
      <c r="B1415" s="5">
        <f t="shared" si="92"/>
        <v>8</v>
      </c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2.75" customHeight="1" x14ac:dyDescent="0.2">
      <c r="A1416" s="4" t="s">
        <v>1414</v>
      </c>
      <c r="B1416" s="5">
        <f t="shared" si="92"/>
        <v>110.89583333333334</v>
      </c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2.75" customHeight="1" x14ac:dyDescent="0.2">
      <c r="A1417" s="4" t="s">
        <v>1415</v>
      </c>
      <c r="B1417" s="5">
        <f t="shared" si="92"/>
        <v>1107.4000000000001</v>
      </c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2.75" customHeight="1" x14ac:dyDescent="0.2">
      <c r="A1418" s="4" t="s">
        <v>1416</v>
      </c>
      <c r="B1418" s="5">
        <f t="shared" si="92"/>
        <v>245.8</v>
      </c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2.75" customHeight="1" x14ac:dyDescent="0.2">
      <c r="A1419" s="4" t="s">
        <v>1417</v>
      </c>
      <c r="B1419" s="5">
        <f t="shared" si="92"/>
        <v>92.175000000000011</v>
      </c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2.75" customHeight="1" x14ac:dyDescent="0.2">
      <c r="A1420" s="4" t="s">
        <v>1418</v>
      </c>
      <c r="B1420" s="5">
        <f t="shared" si="92"/>
        <v>79</v>
      </c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2.75" customHeight="1" x14ac:dyDescent="0.2">
      <c r="A1421" s="4" t="s">
        <v>1419</v>
      </c>
      <c r="B1421" s="5">
        <f t="shared" si="92"/>
        <v>5</v>
      </c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2.75" customHeight="1" x14ac:dyDescent="0.2">
      <c r="A1422" s="4" t="s">
        <v>1420</v>
      </c>
      <c r="B1422" s="5">
        <f t="shared" si="92"/>
        <v>33</v>
      </c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2.75" customHeight="1" x14ac:dyDescent="0.2">
      <c r="A1423" s="4" t="s">
        <v>1421</v>
      </c>
      <c r="B1423" s="5">
        <f t="shared" si="92"/>
        <v>6</v>
      </c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2.75" customHeight="1" x14ac:dyDescent="0.2">
      <c r="A1424" s="2" t="s">
        <v>1422</v>
      </c>
      <c r="B1424" s="3">
        <f>B78+B1431</f>
        <v>33</v>
      </c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2.75" customHeight="1" x14ac:dyDescent="0.2">
      <c r="A1425" s="2" t="s">
        <v>1423</v>
      </c>
      <c r="B1425" s="3">
        <f>B84+B1431</f>
        <v>137.25</v>
      </c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2.75" customHeight="1" x14ac:dyDescent="0.2">
      <c r="A1426" s="2" t="s">
        <v>1424</v>
      </c>
      <c r="B1426" s="5">
        <f>B295+B1431</f>
        <v>21.875</v>
      </c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12.75" customHeight="1" x14ac:dyDescent="0.2">
      <c r="A1427" s="2" t="s">
        <v>1425</v>
      </c>
      <c r="B1427" s="5">
        <f>B1426+B292</f>
        <v>61.875</v>
      </c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2.75" customHeight="1" x14ac:dyDescent="0.2">
      <c r="A1428" s="2" t="s">
        <v>1426</v>
      </c>
      <c r="B1428" s="3">
        <f>(B1439*2)/3</f>
        <v>4</v>
      </c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2.75" customHeight="1" x14ac:dyDescent="0.2">
      <c r="A1429" s="2" t="s">
        <v>1427</v>
      </c>
      <c r="B1429" s="3">
        <f>B1430</f>
        <v>28</v>
      </c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12.75" customHeight="1" x14ac:dyDescent="0.2">
      <c r="A1430" s="2" t="s">
        <v>1428</v>
      </c>
      <c r="B1430" s="3">
        <f>(B1851*4+(B880*4)+B1431)</f>
        <v>28</v>
      </c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12.75" customHeight="1" x14ac:dyDescent="0.2">
      <c r="A1431" s="2" t="s">
        <v>1429</v>
      </c>
      <c r="B1431" s="3">
        <f>B1801+B2313</f>
        <v>8</v>
      </c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2.75" customHeight="1" x14ac:dyDescent="0.2">
      <c r="A1432" s="2" t="s">
        <v>1430</v>
      </c>
      <c r="B1432" s="3">
        <f>B1436+(B355/8)</f>
        <v>110.89583333333334</v>
      </c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12.75" customHeight="1" x14ac:dyDescent="0.2">
      <c r="A1433" s="2" t="s">
        <v>1431</v>
      </c>
      <c r="B1433" s="3">
        <f>B1876+8</f>
        <v>1107.4000000000001</v>
      </c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2.75" customHeight="1" x14ac:dyDescent="0.2">
      <c r="A1434" s="2" t="s">
        <v>1432</v>
      </c>
      <c r="B1434" s="3">
        <f>B809+1</f>
        <v>245.8</v>
      </c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2.75" customHeight="1" x14ac:dyDescent="0.2">
      <c r="A1435" s="2" t="s">
        <v>1433</v>
      </c>
      <c r="B1435" s="3">
        <f>(B1434*6)/16</f>
        <v>92.175000000000011</v>
      </c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2.75" customHeight="1" x14ac:dyDescent="0.2">
      <c r="A1436" s="2" t="s">
        <v>1434</v>
      </c>
      <c r="B1436" s="3">
        <f>B2073+1</f>
        <v>79</v>
      </c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2.75" customHeight="1" x14ac:dyDescent="0.2">
      <c r="A1437" s="2" t="s">
        <v>1435</v>
      </c>
      <c r="B1437" s="3">
        <v>5</v>
      </c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2.75" customHeight="1" x14ac:dyDescent="0.2">
      <c r="A1438" s="2" t="s">
        <v>1436</v>
      </c>
      <c r="B1438" s="5">
        <f>B1424</f>
        <v>33</v>
      </c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2.75" customHeight="1" x14ac:dyDescent="0.2">
      <c r="A1439" s="2" t="s">
        <v>1437</v>
      </c>
      <c r="B1439" s="3">
        <f>B2261+1</f>
        <v>6</v>
      </c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2.75" customHeight="1" x14ac:dyDescent="0.2">
      <c r="A1440" s="2" t="s">
        <v>1438</v>
      </c>
      <c r="B1440" s="3">
        <v>4</v>
      </c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2.75" customHeight="1" x14ac:dyDescent="0.2">
      <c r="A1441" s="4" t="s">
        <v>1439</v>
      </c>
      <c r="B1441" s="5">
        <f>B1442</f>
        <v>4</v>
      </c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2.75" customHeight="1" x14ac:dyDescent="0.2">
      <c r="A1442" s="2" t="s">
        <v>1440</v>
      </c>
      <c r="B1442" s="3">
        <v>4</v>
      </c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2.75" customHeight="1" x14ac:dyDescent="0.2">
      <c r="A1443" s="4" t="s">
        <v>1441</v>
      </c>
      <c r="B1443" s="5">
        <f t="shared" ref="B1443:B1446" si="93">B1447</f>
        <v>89.678571428571416</v>
      </c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2.75" customHeight="1" x14ac:dyDescent="0.2">
      <c r="A1444" s="4" t="s">
        <v>1442</v>
      </c>
      <c r="B1444" s="5">
        <f t="shared" si="93"/>
        <v>89.678571428571416</v>
      </c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2.75" customHeight="1" x14ac:dyDescent="0.2">
      <c r="A1445" s="4" t="s">
        <v>1443</v>
      </c>
      <c r="B1445" s="5">
        <f t="shared" si="93"/>
        <v>44.839285714285708</v>
      </c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2.75" customHeight="1" x14ac:dyDescent="0.2">
      <c r="A1446" s="4" t="s">
        <v>1444</v>
      </c>
      <c r="B1446" s="5">
        <f t="shared" si="93"/>
        <v>59.785714285714278</v>
      </c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2.75" customHeight="1" x14ac:dyDescent="0.2">
      <c r="A1447" s="2" t="s">
        <v>1445</v>
      </c>
      <c r="B1447" s="5">
        <f>B413</f>
        <v>89.678571428571416</v>
      </c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2.75" customHeight="1" x14ac:dyDescent="0.2">
      <c r="A1448" s="2" t="s">
        <v>1446</v>
      </c>
      <c r="B1448" s="5">
        <f t="shared" ref="B1448:B1450" si="94">B481</f>
        <v>89.678571428571416</v>
      </c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2.75" customHeight="1" x14ac:dyDescent="0.2">
      <c r="A1449" s="2" t="s">
        <v>1447</v>
      </c>
      <c r="B1449" s="5">
        <f t="shared" si="94"/>
        <v>44.839285714285708</v>
      </c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2.75" customHeight="1" x14ac:dyDescent="0.2">
      <c r="A1450" s="2" t="s">
        <v>1448</v>
      </c>
      <c r="B1450" s="5">
        <f t="shared" si="94"/>
        <v>59.785714285714278</v>
      </c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2.75" customHeight="1" x14ac:dyDescent="0.2">
      <c r="A1451" s="4" t="s">
        <v>1449</v>
      </c>
      <c r="B1451" s="5">
        <f>B1452</f>
        <v>45</v>
      </c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2.75" customHeight="1" x14ac:dyDescent="0.2">
      <c r="A1452" s="2" t="s">
        <v>1450</v>
      </c>
      <c r="B1452" s="3">
        <f>B974*9</f>
        <v>45</v>
      </c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12.75" customHeight="1" x14ac:dyDescent="0.2">
      <c r="A1453" s="2" t="s">
        <v>1451</v>
      </c>
      <c r="B1453" s="3">
        <f>(B1996*8)+B2263</f>
        <v>12</v>
      </c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2.75" customHeight="1" x14ac:dyDescent="0.2">
      <c r="A1454" s="4" t="s">
        <v>1452</v>
      </c>
      <c r="B1454" s="5">
        <v>0</v>
      </c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2.75" customHeight="1" x14ac:dyDescent="0.2">
      <c r="A1455" s="2" t="s">
        <v>1453</v>
      </c>
      <c r="B1455" s="3">
        <v>0</v>
      </c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2.75" customHeight="1" x14ac:dyDescent="0.2">
      <c r="A1456" s="2" t="s">
        <v>1454</v>
      </c>
      <c r="B1456" s="3">
        <f>B2070</f>
        <v>1.5</v>
      </c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2.75" customHeight="1" x14ac:dyDescent="0.2">
      <c r="A1457" s="4" t="s">
        <v>1455</v>
      </c>
      <c r="B1457" s="5">
        <v>0</v>
      </c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2.75" customHeight="1" x14ac:dyDescent="0.2">
      <c r="A1458" s="2" t="s">
        <v>1456</v>
      </c>
      <c r="B1458" s="3">
        <v>0</v>
      </c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2.75" customHeight="1" x14ac:dyDescent="0.2">
      <c r="A1459" s="2" t="s">
        <v>1457</v>
      </c>
      <c r="B1459" s="3">
        <v>8</v>
      </c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2.75" customHeight="1" x14ac:dyDescent="0.2">
      <c r="A1460" s="4" t="s">
        <v>1458</v>
      </c>
      <c r="B1460" s="5">
        <f>B1461</f>
        <v>1</v>
      </c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2.75" customHeight="1" x14ac:dyDescent="0.2">
      <c r="A1461" s="2" t="s">
        <v>1459</v>
      </c>
      <c r="B1461" s="3">
        <v>1</v>
      </c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2.75" customHeight="1" x14ac:dyDescent="0.2">
      <c r="A1462" s="4" t="s">
        <v>1460</v>
      </c>
      <c r="B1462" s="5">
        <f>B1464</f>
        <v>25</v>
      </c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2.75" customHeight="1" x14ac:dyDescent="0.2">
      <c r="A1463" s="4" t="s">
        <v>1461</v>
      </c>
      <c r="B1463" s="5">
        <v>0</v>
      </c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2.75" customHeight="1" x14ac:dyDescent="0.2">
      <c r="A1464" s="2" t="s">
        <v>1462</v>
      </c>
      <c r="B1464" s="3">
        <v>25</v>
      </c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2.75" customHeight="1" x14ac:dyDescent="0.2">
      <c r="A1465" s="2" t="s">
        <v>1463</v>
      </c>
      <c r="B1465" s="3">
        <v>0</v>
      </c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2.75" customHeight="1" x14ac:dyDescent="0.2">
      <c r="A1466" s="4" t="s">
        <v>1464</v>
      </c>
      <c r="B1466" s="5">
        <v>0</v>
      </c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2.75" customHeight="1" x14ac:dyDescent="0.2">
      <c r="A1467" s="4" t="s">
        <v>1465</v>
      </c>
      <c r="B1467" s="5">
        <f>B1470</f>
        <v>1224</v>
      </c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2.75" customHeight="1" x14ac:dyDescent="0.2">
      <c r="A1468" s="4" t="s">
        <v>1466</v>
      </c>
      <c r="B1468" s="5">
        <v>0</v>
      </c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2.75" customHeight="1" x14ac:dyDescent="0.2">
      <c r="A1469" s="4" t="s">
        <v>1467</v>
      </c>
      <c r="B1469" s="5">
        <v>0</v>
      </c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2.75" customHeight="1" x14ac:dyDescent="0.2">
      <c r="A1470" s="2" t="s">
        <v>1468</v>
      </c>
      <c r="B1470" s="5">
        <f>B640*5</f>
        <v>1224</v>
      </c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2.75" customHeight="1" x14ac:dyDescent="0.2">
      <c r="A1471" s="2" t="s">
        <v>1469</v>
      </c>
      <c r="B1471" s="5">
        <v>0</v>
      </c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2.75" customHeight="1" x14ac:dyDescent="0.2">
      <c r="A1472" s="2" t="s">
        <v>1470</v>
      </c>
      <c r="B1472" s="5">
        <v>0</v>
      </c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2.75" customHeight="1" x14ac:dyDescent="0.2">
      <c r="A1473" s="2" t="s">
        <v>1471</v>
      </c>
      <c r="B1473" s="3">
        <v>0</v>
      </c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2.75" customHeight="1" x14ac:dyDescent="0.2">
      <c r="A1474" s="4" t="s">
        <v>1472</v>
      </c>
      <c r="B1474" s="5">
        <v>0</v>
      </c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2.75" customHeight="1" x14ac:dyDescent="0.2">
      <c r="A1475" s="2" t="s">
        <v>1473</v>
      </c>
      <c r="B1475" s="3">
        <v>0</v>
      </c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2.75" customHeight="1" x14ac:dyDescent="0.2">
      <c r="A1476" s="4" t="s">
        <v>1474</v>
      </c>
      <c r="B1476" s="5">
        <f t="shared" ref="B1476:B1491" si="95">B1492</f>
        <v>31</v>
      </c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2.75" customHeight="1" x14ac:dyDescent="0.2">
      <c r="A1477" s="4" t="s">
        <v>1475</v>
      </c>
      <c r="B1477" s="5">
        <f t="shared" si="95"/>
        <v>135.25</v>
      </c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2.75" customHeight="1" x14ac:dyDescent="0.2">
      <c r="A1478" s="4" t="s">
        <v>1476</v>
      </c>
      <c r="B1478" s="5">
        <f t="shared" si="95"/>
        <v>19.875</v>
      </c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2.75" customHeight="1" x14ac:dyDescent="0.2">
      <c r="A1479" s="4" t="s">
        <v>1477</v>
      </c>
      <c r="B1479" s="5">
        <f t="shared" si="95"/>
        <v>59.875</v>
      </c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2.75" customHeight="1" x14ac:dyDescent="0.2">
      <c r="A1480" s="4" t="s">
        <v>1478</v>
      </c>
      <c r="B1480" s="5">
        <f t="shared" si="95"/>
        <v>4</v>
      </c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2.75" customHeight="1" x14ac:dyDescent="0.2">
      <c r="A1481" s="4" t="s">
        <v>1479</v>
      </c>
      <c r="B1481" s="5">
        <f t="shared" si="95"/>
        <v>26</v>
      </c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2.75" customHeight="1" x14ac:dyDescent="0.2">
      <c r="A1482" s="4" t="s">
        <v>1480</v>
      </c>
      <c r="B1482" s="5">
        <f t="shared" si="95"/>
        <v>26</v>
      </c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2.75" customHeight="1" x14ac:dyDescent="0.2">
      <c r="A1483" s="4" t="s">
        <v>1481</v>
      </c>
      <c r="B1483" s="5">
        <f t="shared" si="95"/>
        <v>6</v>
      </c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2.75" customHeight="1" x14ac:dyDescent="0.2">
      <c r="A1484" s="4" t="s">
        <v>1482</v>
      </c>
      <c r="B1484" s="5">
        <f t="shared" si="95"/>
        <v>110.89583333333334</v>
      </c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2.75" customHeight="1" x14ac:dyDescent="0.2">
      <c r="A1485" s="4" t="s">
        <v>1483</v>
      </c>
      <c r="B1485" s="5">
        <f t="shared" si="95"/>
        <v>1107.4000000000001</v>
      </c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2.75" customHeight="1" x14ac:dyDescent="0.2">
      <c r="A1486" s="4" t="s">
        <v>1484</v>
      </c>
      <c r="B1486" s="5">
        <f t="shared" si="95"/>
        <v>245.8</v>
      </c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2.75" customHeight="1" x14ac:dyDescent="0.2">
      <c r="A1487" s="4" t="s">
        <v>1485</v>
      </c>
      <c r="B1487" s="5">
        <f t="shared" si="95"/>
        <v>92.175000000000011</v>
      </c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2.75" customHeight="1" x14ac:dyDescent="0.2">
      <c r="A1488" s="4" t="s">
        <v>1486</v>
      </c>
      <c r="B1488" s="5">
        <f t="shared" si="95"/>
        <v>79</v>
      </c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2.75" customHeight="1" x14ac:dyDescent="0.2">
      <c r="A1489" s="4" t="s">
        <v>1487</v>
      </c>
      <c r="B1489" s="5">
        <f t="shared" si="95"/>
        <v>5</v>
      </c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2.75" customHeight="1" x14ac:dyDescent="0.2">
      <c r="A1490" s="4" t="s">
        <v>1488</v>
      </c>
      <c r="B1490" s="5">
        <f t="shared" si="95"/>
        <v>31</v>
      </c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2.75" customHeight="1" x14ac:dyDescent="0.2">
      <c r="A1491" s="4" t="s">
        <v>1489</v>
      </c>
      <c r="B1491" s="5">
        <f t="shared" si="95"/>
        <v>6</v>
      </c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2.75" customHeight="1" x14ac:dyDescent="0.2">
      <c r="A1492" s="2" t="s">
        <v>1490</v>
      </c>
      <c r="B1492" s="3">
        <f>B78+B1499</f>
        <v>31</v>
      </c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2.75" customHeight="1" x14ac:dyDescent="0.2">
      <c r="A1493" s="2" t="s">
        <v>1491</v>
      </c>
      <c r="B1493" s="3">
        <f>B84+B1499</f>
        <v>135.25</v>
      </c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2.75" customHeight="1" x14ac:dyDescent="0.2">
      <c r="A1494" s="2" t="s">
        <v>1492</v>
      </c>
      <c r="B1494" s="5">
        <f>B295+B1499</f>
        <v>19.875</v>
      </c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2.75" customHeight="1" x14ac:dyDescent="0.2">
      <c r="A1495" s="2" t="s">
        <v>1493</v>
      </c>
      <c r="B1495" s="5">
        <f>B1494+B292</f>
        <v>59.875</v>
      </c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2.75" customHeight="1" x14ac:dyDescent="0.2">
      <c r="A1496" s="2" t="s">
        <v>1494</v>
      </c>
      <c r="B1496" s="3">
        <f>(B1507*2)/3</f>
        <v>4</v>
      </c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2.75" customHeight="1" x14ac:dyDescent="0.2">
      <c r="A1497" s="2" t="s">
        <v>1495</v>
      </c>
      <c r="B1497" s="3">
        <f>B1498</f>
        <v>26</v>
      </c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2.75" customHeight="1" x14ac:dyDescent="0.2">
      <c r="A1498" s="2" t="s">
        <v>1496</v>
      </c>
      <c r="B1498" s="3">
        <f>(B1851*4+(B880*4)+B1499)</f>
        <v>26</v>
      </c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2.75" customHeight="1" x14ac:dyDescent="0.2">
      <c r="A1499" s="2" t="s">
        <v>1497</v>
      </c>
      <c r="B1499" s="3">
        <f>B1801+B2255</f>
        <v>6</v>
      </c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2.75" customHeight="1" x14ac:dyDescent="0.2">
      <c r="A1500" s="2" t="s">
        <v>1498</v>
      </c>
      <c r="B1500" s="3">
        <f>B1504+(B355/8)</f>
        <v>110.89583333333334</v>
      </c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2.75" customHeight="1" x14ac:dyDescent="0.2">
      <c r="A1501" s="2" t="s">
        <v>1499</v>
      </c>
      <c r="B1501" s="3">
        <f>B1876+8</f>
        <v>1107.4000000000001</v>
      </c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2.75" customHeight="1" x14ac:dyDescent="0.2">
      <c r="A1502" s="2" t="s">
        <v>1500</v>
      </c>
      <c r="B1502" s="3">
        <f>B809+1</f>
        <v>245.8</v>
      </c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2.75" customHeight="1" x14ac:dyDescent="0.2">
      <c r="A1503" s="2" t="s">
        <v>1501</v>
      </c>
      <c r="B1503" s="3">
        <f>(B1502*6)/16</f>
        <v>92.175000000000011</v>
      </c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2.75" customHeight="1" x14ac:dyDescent="0.2">
      <c r="A1504" s="2" t="s">
        <v>1502</v>
      </c>
      <c r="B1504" s="3">
        <f>B2073+1</f>
        <v>79</v>
      </c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2.75" customHeight="1" x14ac:dyDescent="0.2">
      <c r="A1505" s="2" t="s">
        <v>1503</v>
      </c>
      <c r="B1505" s="5">
        <v>5</v>
      </c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2.75" customHeight="1" x14ac:dyDescent="0.2">
      <c r="A1506" s="2" t="s">
        <v>1504</v>
      </c>
      <c r="B1506" s="5">
        <f>B1492</f>
        <v>31</v>
      </c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2.75" customHeight="1" x14ac:dyDescent="0.2">
      <c r="A1507" s="2" t="s">
        <v>1505</v>
      </c>
      <c r="B1507" s="3">
        <f>B2261+1</f>
        <v>6</v>
      </c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2.75" customHeight="1" x14ac:dyDescent="0.2">
      <c r="A1508" s="2" t="s">
        <v>1506</v>
      </c>
      <c r="B1508" s="3">
        <f>(B1081*3)+(B362*4)+B1016+B1817</f>
        <v>339.5</v>
      </c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2.75" customHeight="1" x14ac:dyDescent="0.2">
      <c r="A1509" s="4" t="s">
        <v>1507</v>
      </c>
      <c r="B1509" s="5">
        <f>B1510</f>
        <v>0</v>
      </c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2.75" customHeight="1" x14ac:dyDescent="0.2">
      <c r="A1510" s="2" t="s">
        <v>1508</v>
      </c>
      <c r="B1510" s="5">
        <v>0</v>
      </c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2.75" customHeight="1" x14ac:dyDescent="0.2">
      <c r="A1511" s="4" t="s">
        <v>1509</v>
      </c>
      <c r="B1511" s="5">
        <f t="shared" ref="B1511:B1512" si="96">B1513</f>
        <v>2000</v>
      </c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2.75" customHeight="1" x14ac:dyDescent="0.2">
      <c r="A1512" s="4" t="s">
        <v>1510</v>
      </c>
      <c r="B1512" s="5">
        <f t="shared" si="96"/>
        <v>2000</v>
      </c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2.75" customHeight="1" x14ac:dyDescent="0.2">
      <c r="A1513" s="2" t="s">
        <v>1511</v>
      </c>
      <c r="B1513" s="3">
        <v>2000</v>
      </c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2.75" customHeight="1" x14ac:dyDescent="0.2">
      <c r="A1514" s="2" t="s">
        <v>1512</v>
      </c>
      <c r="B1514" s="5">
        <f>B1513</f>
        <v>2000</v>
      </c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2.75" customHeight="1" x14ac:dyDescent="0.2">
      <c r="A1515" s="2" t="s">
        <v>1513</v>
      </c>
      <c r="B1515" s="3">
        <f>B879</f>
        <v>1.5</v>
      </c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2.75" customHeight="1" x14ac:dyDescent="0.2">
      <c r="A1516" s="4" t="s">
        <v>1514</v>
      </c>
      <c r="B1516" s="5">
        <f>B1517</f>
        <v>4</v>
      </c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2.75" customHeight="1" x14ac:dyDescent="0.2">
      <c r="A1517" s="2" t="s">
        <v>1515</v>
      </c>
      <c r="B1517" s="5">
        <v>4</v>
      </c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2.75" customHeight="1" x14ac:dyDescent="0.2">
      <c r="A1518" s="4" t="s">
        <v>1516</v>
      </c>
      <c r="B1518" s="5">
        <f>B1519</f>
        <v>0.5</v>
      </c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2.75" customHeight="1" x14ac:dyDescent="0.2">
      <c r="A1519" s="2" t="s">
        <v>1517</v>
      </c>
      <c r="B1519" s="3">
        <v>0.5</v>
      </c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2.75" customHeight="1" x14ac:dyDescent="0.2">
      <c r="A1520" s="4" t="s">
        <v>1518</v>
      </c>
      <c r="B1520" s="5">
        <v>0</v>
      </c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2.75" customHeight="1" x14ac:dyDescent="0.2">
      <c r="A1521" s="2" t="s">
        <v>1519</v>
      </c>
      <c r="B1521" s="3">
        <v>0</v>
      </c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2.75" customHeight="1" x14ac:dyDescent="0.2">
      <c r="A1522" s="4" t="s">
        <v>1520</v>
      </c>
      <c r="B1522" s="5">
        <f t="shared" ref="B1522:B1526" si="97">B1546</f>
        <v>68</v>
      </c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2.75" customHeight="1" x14ac:dyDescent="0.2">
      <c r="A1523" s="4" t="s">
        <v>1521</v>
      </c>
      <c r="B1523" s="5">
        <f t="shared" si="97"/>
        <v>34</v>
      </c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2.75" customHeight="1" x14ac:dyDescent="0.2">
      <c r="A1524" s="4" t="s">
        <v>1522</v>
      </c>
      <c r="B1524" s="5">
        <f t="shared" si="97"/>
        <v>102</v>
      </c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2.75" customHeight="1" x14ac:dyDescent="0.2">
      <c r="A1525" s="4" t="s">
        <v>1523</v>
      </c>
      <c r="B1525" s="5">
        <f t="shared" si="97"/>
        <v>7.5</v>
      </c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2.75" customHeight="1" x14ac:dyDescent="0.2">
      <c r="A1526" s="4" t="s">
        <v>1524</v>
      </c>
      <c r="B1526" s="5">
        <f t="shared" si="97"/>
        <v>12.25</v>
      </c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2.75" customHeight="1" x14ac:dyDescent="0.2">
      <c r="A1527" s="4" t="s">
        <v>1525</v>
      </c>
      <c r="B1527" s="5">
        <f t="shared" ref="B1527:B1529" si="98">B1552</f>
        <v>6.125</v>
      </c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2.75" customHeight="1" x14ac:dyDescent="0.2">
      <c r="A1528" s="4" t="s">
        <v>1526</v>
      </c>
      <c r="B1528" s="5">
        <f t="shared" si="98"/>
        <v>18.375</v>
      </c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2.75" customHeight="1" x14ac:dyDescent="0.2">
      <c r="A1529" s="4" t="s">
        <v>1527</v>
      </c>
      <c r="B1529" s="5">
        <f t="shared" si="98"/>
        <v>12.25</v>
      </c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2.75" customHeight="1" x14ac:dyDescent="0.2">
      <c r="A1530" s="4" t="s">
        <v>1528</v>
      </c>
      <c r="B1530" s="5">
        <f>B1551</f>
        <v>12.25</v>
      </c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2.75" customHeight="1" x14ac:dyDescent="0.2">
      <c r="A1531" s="4" t="s">
        <v>1529</v>
      </c>
      <c r="B1531" s="5">
        <f t="shared" ref="B1531:B1545" si="99">B1555</f>
        <v>12.25</v>
      </c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2.75" customHeight="1" x14ac:dyDescent="0.2">
      <c r="A1532" s="4" t="s">
        <v>1530</v>
      </c>
      <c r="B1532" s="5">
        <f t="shared" si="99"/>
        <v>24.5</v>
      </c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2.75" customHeight="1" x14ac:dyDescent="0.2">
      <c r="A1533" s="4" t="s">
        <v>1531</v>
      </c>
      <c r="B1533" s="5">
        <f t="shared" si="99"/>
        <v>6.125</v>
      </c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2.75" customHeight="1" x14ac:dyDescent="0.2">
      <c r="A1534" s="4" t="s">
        <v>1532</v>
      </c>
      <c r="B1534" s="5">
        <f t="shared" si="99"/>
        <v>18.375</v>
      </c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2.75" customHeight="1" x14ac:dyDescent="0.2">
      <c r="A1535" s="4" t="s">
        <v>1533</v>
      </c>
      <c r="B1535" s="5">
        <f t="shared" si="99"/>
        <v>12.25</v>
      </c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2.75" customHeight="1" x14ac:dyDescent="0.2">
      <c r="A1536" s="4" t="s">
        <v>1534</v>
      </c>
      <c r="B1536" s="5">
        <f t="shared" si="99"/>
        <v>11.25</v>
      </c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2.75" customHeight="1" x14ac:dyDescent="0.2">
      <c r="A1537" s="4" t="s">
        <v>1535</v>
      </c>
      <c r="B1537" s="5">
        <f t="shared" si="99"/>
        <v>5.625</v>
      </c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2.75" customHeight="1" x14ac:dyDescent="0.2">
      <c r="A1538" s="4" t="s">
        <v>1536</v>
      </c>
      <c r="B1538" s="5">
        <f t="shared" si="99"/>
        <v>7.5</v>
      </c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2.75" customHeight="1" x14ac:dyDescent="0.2">
      <c r="A1539" s="4" t="s">
        <v>1537</v>
      </c>
      <c r="B1539" s="5">
        <f t="shared" si="99"/>
        <v>11.25</v>
      </c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2.75" customHeight="1" x14ac:dyDescent="0.2">
      <c r="A1540" s="4" t="s">
        <v>1538</v>
      </c>
      <c r="B1540" s="5">
        <f t="shared" si="99"/>
        <v>63.5</v>
      </c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2.75" customHeight="1" x14ac:dyDescent="0.2">
      <c r="A1541" s="4" t="s">
        <v>1539</v>
      </c>
      <c r="B1541" s="5">
        <f t="shared" si="99"/>
        <v>31.75</v>
      </c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2.75" customHeight="1" x14ac:dyDescent="0.2">
      <c r="A1542" s="4" t="s">
        <v>1540</v>
      </c>
      <c r="B1542" s="5">
        <f t="shared" si="99"/>
        <v>95.25</v>
      </c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2.75" customHeight="1" x14ac:dyDescent="0.2">
      <c r="A1543" s="4" t="s">
        <v>1541</v>
      </c>
      <c r="B1543" s="5">
        <f t="shared" si="99"/>
        <v>68</v>
      </c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2.75" customHeight="1" x14ac:dyDescent="0.2">
      <c r="A1544" s="4" t="s">
        <v>1542</v>
      </c>
      <c r="B1544" s="5">
        <f t="shared" si="99"/>
        <v>34</v>
      </c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2.75" customHeight="1" x14ac:dyDescent="0.2">
      <c r="A1545" s="4" t="s">
        <v>1543</v>
      </c>
      <c r="B1545" s="5">
        <f t="shared" si="99"/>
        <v>102</v>
      </c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2.75" customHeight="1" x14ac:dyDescent="0.2">
      <c r="A1546" s="2" t="s">
        <v>1544</v>
      </c>
      <c r="B1546" s="3">
        <f>B45</f>
        <v>68</v>
      </c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2.75" customHeight="1" x14ac:dyDescent="0.2">
      <c r="A1547" s="2" t="s">
        <v>1545</v>
      </c>
      <c r="B1547" s="3">
        <f>B1546/2</f>
        <v>34</v>
      </c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2.75" customHeight="1" x14ac:dyDescent="0.2">
      <c r="A1548" s="2" t="s">
        <v>1546</v>
      </c>
      <c r="B1548" s="3">
        <f>(B1546*6)/4</f>
        <v>102</v>
      </c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2.75" customHeight="1" x14ac:dyDescent="0.2">
      <c r="A1549" s="2" t="s">
        <v>1547</v>
      </c>
      <c r="B1549" s="3">
        <f>B81</f>
        <v>7.5</v>
      </c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2.75" customHeight="1" x14ac:dyDescent="0.2">
      <c r="A1550" s="2" t="s">
        <v>1548</v>
      </c>
      <c r="B1550" s="3">
        <f>B164</f>
        <v>12.25</v>
      </c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2.75" customHeight="1" x14ac:dyDescent="0.2">
      <c r="A1551" s="2" t="s">
        <v>1549</v>
      </c>
      <c r="B1551" s="3">
        <f>B1550</f>
        <v>12.25</v>
      </c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2.75" customHeight="1" x14ac:dyDescent="0.2">
      <c r="A1552" s="2" t="s">
        <v>1550</v>
      </c>
      <c r="B1552" s="3">
        <f>B1551/2</f>
        <v>6.125</v>
      </c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2.75" customHeight="1" x14ac:dyDescent="0.2">
      <c r="A1553" s="2" t="s">
        <v>1551</v>
      </c>
      <c r="B1553" s="3">
        <f>(B1551*6)/4</f>
        <v>18.375</v>
      </c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2.75" customHeight="1" x14ac:dyDescent="0.2">
      <c r="A1554" s="2" t="s">
        <v>1552</v>
      </c>
      <c r="B1554" s="3">
        <f>B1551</f>
        <v>12.25</v>
      </c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2.75" customHeight="1" x14ac:dyDescent="0.2">
      <c r="A1555" s="2" t="s">
        <v>1553</v>
      </c>
      <c r="B1555" s="3">
        <f>B1550</f>
        <v>12.25</v>
      </c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2.75" customHeight="1" x14ac:dyDescent="0.2">
      <c r="A1556" s="2" t="s">
        <v>1554</v>
      </c>
      <c r="B1556" s="3">
        <f>B1550*2</f>
        <v>24.5</v>
      </c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2.75" customHeight="1" x14ac:dyDescent="0.2">
      <c r="A1557" s="2" t="s">
        <v>1555</v>
      </c>
      <c r="B1557" s="3">
        <f>B1550/2</f>
        <v>6.125</v>
      </c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2.75" customHeight="1" x14ac:dyDescent="0.2">
      <c r="A1558" s="2" t="s">
        <v>1556</v>
      </c>
      <c r="B1558" s="3">
        <f>(B1550*6)/4</f>
        <v>18.375</v>
      </c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2.75" customHeight="1" x14ac:dyDescent="0.2">
      <c r="A1559" s="2" t="s">
        <v>1557</v>
      </c>
      <c r="B1559" s="5">
        <f>B1550</f>
        <v>12.25</v>
      </c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2.75" customHeight="1" x14ac:dyDescent="0.2">
      <c r="A1560" s="2" t="s">
        <v>1558</v>
      </c>
      <c r="B1560" s="5">
        <f>B367</f>
        <v>11.25</v>
      </c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2.75" customHeight="1" x14ac:dyDescent="0.2">
      <c r="A1561" s="2" t="s">
        <v>1559</v>
      </c>
      <c r="B1561" s="5">
        <f>B1560/2</f>
        <v>5.625</v>
      </c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2.75" customHeight="1" x14ac:dyDescent="0.2">
      <c r="A1562" s="2" t="s">
        <v>1560</v>
      </c>
      <c r="B1562" s="5">
        <f>(B1560/6)*4</f>
        <v>7.5</v>
      </c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2.75" customHeight="1" x14ac:dyDescent="0.2">
      <c r="A1563" s="2" t="s">
        <v>1561</v>
      </c>
      <c r="B1563" s="5">
        <f>B1560</f>
        <v>11.25</v>
      </c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ht="12.75" customHeight="1" x14ac:dyDescent="0.2">
      <c r="A1564" s="2" t="s">
        <v>1562</v>
      </c>
      <c r="B1564" s="3">
        <f>B665</f>
        <v>63.5</v>
      </c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ht="12.75" customHeight="1" x14ac:dyDescent="0.2">
      <c r="A1565" s="2" t="s">
        <v>1563</v>
      </c>
      <c r="B1565" s="3">
        <f>B1564/2</f>
        <v>31.75</v>
      </c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ht="12.75" customHeight="1" x14ac:dyDescent="0.2">
      <c r="A1566" s="2" t="s">
        <v>1564</v>
      </c>
      <c r="B1566" s="3">
        <f>(B1564*6)/4</f>
        <v>95.25</v>
      </c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ht="12.75" customHeight="1" x14ac:dyDescent="0.2">
      <c r="A1567" s="2" t="s">
        <v>1565</v>
      </c>
      <c r="B1567" s="3">
        <f>B869</f>
        <v>68</v>
      </c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ht="12.75" customHeight="1" x14ac:dyDescent="0.2">
      <c r="A1568" s="2" t="s">
        <v>1566</v>
      </c>
      <c r="B1568" s="3">
        <f>B1567/2</f>
        <v>34</v>
      </c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ht="12.75" customHeight="1" x14ac:dyDescent="0.2">
      <c r="A1569" s="2" t="s">
        <v>1567</v>
      </c>
      <c r="B1569" s="3">
        <f>(B1567*6)/4</f>
        <v>102</v>
      </c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ht="12.75" customHeight="1" x14ac:dyDescent="0.2">
      <c r="A1570" s="4" t="s">
        <v>1568</v>
      </c>
      <c r="B1570" s="5">
        <f>B1571</f>
        <v>32.25</v>
      </c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ht="12.75" customHeight="1" x14ac:dyDescent="0.2">
      <c r="A1571" s="2" t="s">
        <v>1569</v>
      </c>
      <c r="B1571" s="3">
        <f>B350+(B356/8)</f>
        <v>32.25</v>
      </c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ht="12.75" customHeight="1" x14ac:dyDescent="0.2">
      <c r="A1572" s="2" t="s">
        <v>1570</v>
      </c>
      <c r="B1572" s="3">
        <v>4</v>
      </c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ht="12.75" customHeight="1" x14ac:dyDescent="0.2">
      <c r="A1573" s="2" t="s">
        <v>1571</v>
      </c>
      <c r="B1573" s="3">
        <v>3</v>
      </c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ht="12.75" customHeight="1" x14ac:dyDescent="0.2">
      <c r="A1574" s="2" t="s">
        <v>1572</v>
      </c>
      <c r="B1574" s="3">
        <v>1</v>
      </c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ht="12.75" customHeight="1" x14ac:dyDescent="0.2">
      <c r="A1575" s="2" t="s">
        <v>1573</v>
      </c>
      <c r="B1575" s="3">
        <v>35</v>
      </c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ht="12.75" customHeight="1" x14ac:dyDescent="0.2">
      <c r="A1576" s="4" t="s">
        <v>1574</v>
      </c>
      <c r="B1576" s="5">
        <f t="shared" ref="B1576:B1606" si="100">B1607</f>
        <v>65.25</v>
      </c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ht="12.75" customHeight="1" x14ac:dyDescent="0.2">
      <c r="A1577" s="4" t="s">
        <v>1575</v>
      </c>
      <c r="B1577" s="5">
        <f t="shared" si="100"/>
        <v>27.25</v>
      </c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ht="12.75" customHeight="1" x14ac:dyDescent="0.2">
      <c r="A1578" s="4" t="s">
        <v>1576</v>
      </c>
      <c r="B1578" s="5">
        <f t="shared" si="100"/>
        <v>71.25</v>
      </c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ht="12.75" customHeight="1" x14ac:dyDescent="0.2">
      <c r="A1579" s="4" t="s">
        <v>1577</v>
      </c>
      <c r="B1579" s="5">
        <f t="shared" si="100"/>
        <v>27.25</v>
      </c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ht="12.75" customHeight="1" x14ac:dyDescent="0.2">
      <c r="A1580" s="4" t="s">
        <v>1578</v>
      </c>
      <c r="B1580" s="5">
        <f t="shared" si="100"/>
        <v>27</v>
      </c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ht="12.75" customHeight="1" x14ac:dyDescent="0.2">
      <c r="A1581" s="4" t="s">
        <v>1579</v>
      </c>
      <c r="B1581" s="5">
        <f t="shared" si="100"/>
        <v>53.25</v>
      </c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ht="12.75" customHeight="1" x14ac:dyDescent="0.2">
      <c r="A1582" s="4" t="s">
        <v>1580</v>
      </c>
      <c r="B1582" s="5">
        <f t="shared" si="100"/>
        <v>28.25</v>
      </c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ht="12.75" customHeight="1" x14ac:dyDescent="0.2">
      <c r="A1583" s="4" t="s">
        <v>1581</v>
      </c>
      <c r="B1583" s="5">
        <f t="shared" si="100"/>
        <v>27.25</v>
      </c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ht="12.75" customHeight="1" x14ac:dyDescent="0.2">
      <c r="A1584" s="4" t="s">
        <v>1582</v>
      </c>
      <c r="B1584" s="5">
        <f t="shared" si="100"/>
        <v>26.25</v>
      </c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ht="12.75" customHeight="1" x14ac:dyDescent="0.2">
      <c r="A1585" s="4" t="s">
        <v>1583</v>
      </c>
      <c r="B1585" s="5">
        <f t="shared" si="100"/>
        <v>27.25</v>
      </c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ht="12.75" customHeight="1" x14ac:dyDescent="0.2">
      <c r="A1586" s="4" t="s">
        <v>1584</v>
      </c>
      <c r="B1586" s="5">
        <f t="shared" si="100"/>
        <v>27.25</v>
      </c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ht="12.75" customHeight="1" x14ac:dyDescent="0.2">
      <c r="A1587" s="4" t="s">
        <v>1585</v>
      </c>
      <c r="B1587" s="5">
        <f t="shared" si="100"/>
        <v>23.55</v>
      </c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ht="12.75" customHeight="1" x14ac:dyDescent="0.2">
      <c r="A1588" s="4" t="s">
        <v>1586</v>
      </c>
      <c r="B1588" s="5">
        <f t="shared" si="100"/>
        <v>27.25</v>
      </c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ht="12.75" customHeight="1" x14ac:dyDescent="0.2">
      <c r="A1589" s="4" t="s">
        <v>1587</v>
      </c>
      <c r="B1589" s="5">
        <f t="shared" si="100"/>
        <v>71.25</v>
      </c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ht="12.75" customHeight="1" x14ac:dyDescent="0.2">
      <c r="A1590" s="4" t="s">
        <v>1588</v>
      </c>
      <c r="B1590" s="5">
        <f t="shared" si="100"/>
        <v>24.25</v>
      </c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ht="12.75" customHeight="1" x14ac:dyDescent="0.2">
      <c r="A1591" s="4" t="s">
        <v>1589</v>
      </c>
      <c r="B1591" s="5">
        <f t="shared" si="100"/>
        <v>23.55</v>
      </c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ht="12.75" customHeight="1" x14ac:dyDescent="0.2">
      <c r="A1592" s="4" t="s">
        <v>1590</v>
      </c>
      <c r="B1592" s="5">
        <f t="shared" si="100"/>
        <v>95.25</v>
      </c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ht="12.75" customHeight="1" x14ac:dyDescent="0.2">
      <c r="A1593" s="4" t="s">
        <v>1591</v>
      </c>
      <c r="B1593" s="5">
        <f t="shared" si="100"/>
        <v>59.25</v>
      </c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ht="12.75" customHeight="1" x14ac:dyDescent="0.2">
      <c r="A1594" s="4" t="s">
        <v>1592</v>
      </c>
      <c r="B1594" s="5">
        <f t="shared" si="100"/>
        <v>27.25</v>
      </c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ht="12.75" customHeight="1" x14ac:dyDescent="0.2">
      <c r="A1595" s="4" t="s">
        <v>1593</v>
      </c>
      <c r="B1595" s="5">
        <f t="shared" si="100"/>
        <v>47.25</v>
      </c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ht="12.75" customHeight="1" x14ac:dyDescent="0.2">
      <c r="A1596" s="4" t="s">
        <v>1594</v>
      </c>
      <c r="B1596" s="5">
        <f t="shared" si="100"/>
        <v>28.25</v>
      </c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ht="12.75" customHeight="1" x14ac:dyDescent="0.2">
      <c r="A1597" s="4" t="s">
        <v>1595</v>
      </c>
      <c r="B1597" s="5">
        <f t="shared" si="100"/>
        <v>27.25</v>
      </c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ht="12.75" customHeight="1" x14ac:dyDescent="0.2">
      <c r="A1598" s="4" t="s">
        <v>1596</v>
      </c>
      <c r="B1598" s="5">
        <f t="shared" si="100"/>
        <v>28.25</v>
      </c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ht="12.75" customHeight="1" x14ac:dyDescent="0.2">
      <c r="A1599" s="4" t="s">
        <v>1597</v>
      </c>
      <c r="B1599" s="5">
        <f t="shared" si="100"/>
        <v>27.25</v>
      </c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ht="12.75" customHeight="1" x14ac:dyDescent="0.2">
      <c r="A1600" s="4" t="s">
        <v>1598</v>
      </c>
      <c r="B1600" s="5">
        <f t="shared" si="100"/>
        <v>27.25</v>
      </c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ht="12.75" customHeight="1" x14ac:dyDescent="0.2">
      <c r="A1601" s="4" t="s">
        <v>1599</v>
      </c>
      <c r="B1601" s="5">
        <f t="shared" si="100"/>
        <v>28.25</v>
      </c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ht="12.75" customHeight="1" x14ac:dyDescent="0.2">
      <c r="A1602" s="4" t="s">
        <v>1600</v>
      </c>
      <c r="B1602" s="5">
        <f t="shared" si="100"/>
        <v>53.25</v>
      </c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ht="12.75" customHeight="1" x14ac:dyDescent="0.2">
      <c r="A1603" s="4" t="s">
        <v>1601</v>
      </c>
      <c r="B1603" s="5">
        <f t="shared" si="100"/>
        <v>27.25</v>
      </c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ht="12.75" customHeight="1" x14ac:dyDescent="0.2">
      <c r="A1604" s="4" t="s">
        <v>1602</v>
      </c>
      <c r="B1604" s="5">
        <f t="shared" si="100"/>
        <v>23.55</v>
      </c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ht="12.75" customHeight="1" x14ac:dyDescent="0.2">
      <c r="A1605" s="4" t="s">
        <v>1603</v>
      </c>
      <c r="B1605" s="5">
        <f t="shared" si="100"/>
        <v>28.25</v>
      </c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ht="12.75" customHeight="1" x14ac:dyDescent="0.2">
      <c r="A1606" s="4" t="s">
        <v>1604</v>
      </c>
      <c r="B1606" s="5">
        <f t="shared" si="100"/>
        <v>268.05</v>
      </c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ht="12.75" customHeight="1" x14ac:dyDescent="0.2">
      <c r="A1607" s="2" t="s">
        <v>1605</v>
      </c>
      <c r="B1607" s="5">
        <f>B798+B27</f>
        <v>65.25</v>
      </c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ht="12.75" customHeight="1" x14ac:dyDescent="0.2">
      <c r="A1608" s="2" t="s">
        <v>1606</v>
      </c>
      <c r="B1608" s="5">
        <f>B798+B37</f>
        <v>27.25</v>
      </c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ht="12.75" customHeight="1" x14ac:dyDescent="0.2">
      <c r="A1609" s="2" t="s">
        <v>1607</v>
      </c>
      <c r="B1609" s="5">
        <f>B798+B68</f>
        <v>71.25</v>
      </c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ht="12.75" customHeight="1" x14ac:dyDescent="0.2">
      <c r="A1610" s="2" t="s">
        <v>1608</v>
      </c>
      <c r="B1610" s="5">
        <f>B798+B72</f>
        <v>27.25</v>
      </c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ht="12.75" customHeight="1" x14ac:dyDescent="0.2">
      <c r="A1611" s="2" t="s">
        <v>1609</v>
      </c>
      <c r="B1611" s="5">
        <f>B798+B75</f>
        <v>27</v>
      </c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ht="12.75" customHeight="1" x14ac:dyDescent="0.2">
      <c r="A1612" s="2" t="s">
        <v>1610</v>
      </c>
      <c r="B1612" s="5">
        <f>B798+B127</f>
        <v>53.25</v>
      </c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ht="12.75" customHeight="1" x14ac:dyDescent="0.2">
      <c r="A1613" s="2" t="s">
        <v>1611</v>
      </c>
      <c r="B1613" s="5">
        <f>B798+B205</f>
        <v>28.25</v>
      </c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ht="12.75" customHeight="1" x14ac:dyDescent="0.2">
      <c r="A1614" s="2" t="s">
        <v>1612</v>
      </c>
      <c r="B1614" s="5">
        <f>B798+B269</f>
        <v>27.25</v>
      </c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ht="12.75" customHeight="1" x14ac:dyDescent="0.2">
      <c r="A1615" s="2" t="s">
        <v>1613</v>
      </c>
      <c r="B1615" s="5">
        <f>B798+B291</f>
        <v>26.25</v>
      </c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ht="12.75" customHeight="1" x14ac:dyDescent="0.2">
      <c r="A1616" s="2" t="s">
        <v>1614</v>
      </c>
      <c r="B1616" s="5">
        <f>B798+B416</f>
        <v>27.25</v>
      </c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ht="12.75" customHeight="1" x14ac:dyDescent="0.2">
      <c r="A1617" s="2" t="s">
        <v>1615</v>
      </c>
      <c r="B1617" s="5">
        <f>B798+B459</f>
        <v>27.25</v>
      </c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ht="12.75" customHeight="1" x14ac:dyDescent="0.2">
      <c r="A1618" s="2" t="s">
        <v>1616</v>
      </c>
      <c r="B1618" s="5">
        <f>B798+B464</f>
        <v>23.55</v>
      </c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ht="12.75" customHeight="1" x14ac:dyDescent="0.2">
      <c r="A1619" s="2" t="s">
        <v>1617</v>
      </c>
      <c r="B1619" s="5">
        <f>B798+B520</f>
        <v>27.25</v>
      </c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ht="12.75" customHeight="1" x14ac:dyDescent="0.2">
      <c r="A1620" s="2" t="s">
        <v>1618</v>
      </c>
      <c r="B1620" s="5">
        <f>B798+B549</f>
        <v>71.25</v>
      </c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ht="12.75" customHeight="1" x14ac:dyDescent="0.2">
      <c r="A1621" s="2" t="s">
        <v>1619</v>
      </c>
      <c r="B1621" s="5">
        <f>B798+B590</f>
        <v>24.25</v>
      </c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ht="12.75" customHeight="1" x14ac:dyDescent="0.2">
      <c r="A1622" s="2" t="s">
        <v>1620</v>
      </c>
      <c r="B1622" s="5">
        <f>B798+B763</f>
        <v>23.55</v>
      </c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ht="12.75" customHeight="1" x14ac:dyDescent="0.2">
      <c r="A1623" s="2" t="s">
        <v>1621</v>
      </c>
      <c r="B1623" s="5">
        <f>B798+B796</f>
        <v>95.25</v>
      </c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ht="12.75" customHeight="1" x14ac:dyDescent="0.2">
      <c r="A1624" s="2" t="s">
        <v>1622</v>
      </c>
      <c r="B1624" s="5">
        <f>B798+B1056</f>
        <v>59.25</v>
      </c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ht="12.75" customHeight="1" x14ac:dyDescent="0.2">
      <c r="A1625" s="2" t="s">
        <v>1623</v>
      </c>
      <c r="B1625" s="5">
        <f>B798+B1165</f>
        <v>27.25</v>
      </c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ht="12.75" customHeight="1" x14ac:dyDescent="0.2">
      <c r="A1626" s="2" t="s">
        <v>1624</v>
      </c>
      <c r="B1626" s="5">
        <f>B798+B1397</f>
        <v>47.25</v>
      </c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ht="12.75" customHeight="1" x14ac:dyDescent="0.2">
      <c r="A1627" s="2" t="s">
        <v>1625</v>
      </c>
      <c r="B1627" s="5">
        <f>B798+B1437</f>
        <v>28.25</v>
      </c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ht="12.75" customHeight="1" x14ac:dyDescent="0.2">
      <c r="A1628" s="2" t="s">
        <v>1626</v>
      </c>
      <c r="B1628" s="5">
        <f>B798+B1442</f>
        <v>27.25</v>
      </c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ht="12.75" customHeight="1" x14ac:dyDescent="0.2">
      <c r="A1629" s="2" t="s">
        <v>1627</v>
      </c>
      <c r="B1629" s="5">
        <f>B798+B1505</f>
        <v>28.25</v>
      </c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ht="12.75" customHeight="1" x14ac:dyDescent="0.2">
      <c r="A1630" s="2" t="s">
        <v>1628</v>
      </c>
      <c r="B1630" s="5">
        <f>B798+B1572</f>
        <v>27.25</v>
      </c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ht="12.75" customHeight="1" x14ac:dyDescent="0.2">
      <c r="A1631" s="2" t="s">
        <v>1629</v>
      </c>
      <c r="B1631" s="5">
        <f>B798+B1803</f>
        <v>27.25</v>
      </c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ht="12.75" customHeight="1" x14ac:dyDescent="0.2">
      <c r="A1632" s="2" t="s">
        <v>1630</v>
      </c>
      <c r="B1632" s="5">
        <f>B798+B1830</f>
        <v>28.25</v>
      </c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ht="12.75" customHeight="1" x14ac:dyDescent="0.2">
      <c r="A1633" s="2" t="s">
        <v>1631</v>
      </c>
      <c r="B1633" s="5">
        <f>B798+B1986</f>
        <v>53.25</v>
      </c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ht="12.75" customHeight="1" x14ac:dyDescent="0.2">
      <c r="A1634" s="2" t="s">
        <v>1632</v>
      </c>
      <c r="B1634" s="5">
        <f>B798+B2161</f>
        <v>27.25</v>
      </c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ht="12.75" customHeight="1" x14ac:dyDescent="0.2">
      <c r="A1635" s="2" t="s">
        <v>1633</v>
      </c>
      <c r="B1635" s="5">
        <f>B798+B2167</f>
        <v>23.55</v>
      </c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ht="12.75" customHeight="1" x14ac:dyDescent="0.2">
      <c r="A1636" s="2" t="s">
        <v>1634</v>
      </c>
      <c r="B1636" s="5">
        <f>B798+B2261</f>
        <v>28.25</v>
      </c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ht="12.75" customHeight="1" x14ac:dyDescent="0.2">
      <c r="A1637" s="2" t="s">
        <v>1635</v>
      </c>
      <c r="B1637" s="5">
        <f>B798+B2270</f>
        <v>268.05</v>
      </c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ht="12.75" customHeight="1" x14ac:dyDescent="0.2">
      <c r="A1638" s="4" t="s">
        <v>1636</v>
      </c>
      <c r="B1638" s="5">
        <f t="shared" ref="B1638:B1640" si="101">B1641</f>
        <v>119</v>
      </c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ht="12.75" customHeight="1" x14ac:dyDescent="0.2">
      <c r="A1639" s="4" t="s">
        <v>1637</v>
      </c>
      <c r="B1639" s="5">
        <f t="shared" si="101"/>
        <v>172.25</v>
      </c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ht="12.75" customHeight="1" x14ac:dyDescent="0.2">
      <c r="A1640" s="4" t="s">
        <v>1638</v>
      </c>
      <c r="B1640" s="5">
        <f t="shared" si="101"/>
        <v>243.25</v>
      </c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ht="12.75" customHeight="1" x14ac:dyDescent="0.2">
      <c r="A1641" s="2" t="s">
        <v>1639</v>
      </c>
      <c r="B1641" s="5">
        <f>B701</f>
        <v>119</v>
      </c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ht="12.75" customHeight="1" x14ac:dyDescent="0.2">
      <c r="A1642" s="2" t="s">
        <v>1640</v>
      </c>
      <c r="B1642" s="5">
        <f>B1641+B287</f>
        <v>172.25</v>
      </c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ht="12.75" customHeight="1" x14ac:dyDescent="0.2">
      <c r="A1643" s="2" t="s">
        <v>1641</v>
      </c>
      <c r="B1643" s="5">
        <f>B1641+B307</f>
        <v>243.25</v>
      </c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ht="12.75" customHeight="1" x14ac:dyDescent="0.2">
      <c r="A1644" s="4" t="s">
        <v>1642</v>
      </c>
      <c r="B1644" s="5">
        <f>B1645</f>
        <v>890.5</v>
      </c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ht="12.75" customHeight="1" x14ac:dyDescent="0.2">
      <c r="A1645" s="2" t="s">
        <v>1643</v>
      </c>
      <c r="B1645" s="3">
        <f>(B866*6)+B1817+B1996</f>
        <v>890.5</v>
      </c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ht="12.75" customHeight="1" x14ac:dyDescent="0.2">
      <c r="A1646" s="2" t="s">
        <v>1644</v>
      </c>
      <c r="B1646" s="3">
        <f>B1659*4</f>
        <v>40</v>
      </c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ht="12.75" customHeight="1" x14ac:dyDescent="0.2">
      <c r="A1647" s="4" t="s">
        <v>1645</v>
      </c>
      <c r="B1647" s="5">
        <f t="shared" ref="B1647:B1648" si="102">B1656</f>
        <v>4</v>
      </c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ht="12.75" customHeight="1" x14ac:dyDescent="0.2">
      <c r="A1648" s="4" t="s">
        <v>1646</v>
      </c>
      <c r="B1648" s="5">
        <f t="shared" si="102"/>
        <v>12</v>
      </c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ht="12.75" customHeight="1" x14ac:dyDescent="0.2">
      <c r="A1649" s="4" t="s">
        <v>1647</v>
      </c>
      <c r="B1649" s="5">
        <f>B1655</f>
        <v>90</v>
      </c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ht="12.75" customHeight="1" x14ac:dyDescent="0.2">
      <c r="A1650" s="4" t="s">
        <v>1648</v>
      </c>
      <c r="B1650" s="5">
        <f t="shared" ref="B1650:B1654" si="103">B1658</f>
        <v>18</v>
      </c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ht="12.75" customHeight="1" x14ac:dyDescent="0.2">
      <c r="A1651" s="4" t="s">
        <v>1649</v>
      </c>
      <c r="B1651" s="5">
        <f t="shared" si="103"/>
        <v>10</v>
      </c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ht="12.75" customHeight="1" x14ac:dyDescent="0.2">
      <c r="A1652" s="4" t="s">
        <v>1650</v>
      </c>
      <c r="B1652" s="5">
        <f t="shared" si="103"/>
        <v>20</v>
      </c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ht="12.75" customHeight="1" x14ac:dyDescent="0.2">
      <c r="A1653" s="4" t="s">
        <v>1651</v>
      </c>
      <c r="B1653" s="5">
        <f t="shared" si="103"/>
        <v>60</v>
      </c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ht="12.75" customHeight="1" x14ac:dyDescent="0.2">
      <c r="A1654" s="4" t="s">
        <v>1652</v>
      </c>
      <c r="B1654" s="5">
        <f t="shared" si="103"/>
        <v>40</v>
      </c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ht="12.75" customHeight="1" x14ac:dyDescent="0.2">
      <c r="A1655" s="2" t="s">
        <v>1653</v>
      </c>
      <c r="B1655" s="3">
        <f>B1659*9</f>
        <v>90</v>
      </c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ht="12.75" customHeight="1" x14ac:dyDescent="0.2">
      <c r="A1656" s="2" t="s">
        <v>1654</v>
      </c>
      <c r="B1656" s="3">
        <v>4</v>
      </c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ht="12.75" customHeight="1" x14ac:dyDescent="0.2">
      <c r="A1657" s="2" t="s">
        <v>1655</v>
      </c>
      <c r="B1657" s="3">
        <v>12</v>
      </c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ht="12.75" customHeight="1" x14ac:dyDescent="0.2">
      <c r="A1658" s="2" t="s">
        <v>1656</v>
      </c>
      <c r="B1658" s="3">
        <v>18</v>
      </c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ht="12.75" customHeight="1" x14ac:dyDescent="0.2">
      <c r="A1659" s="2" t="s">
        <v>1657</v>
      </c>
      <c r="B1659" s="3">
        <v>10</v>
      </c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ht="12.75" customHeight="1" x14ac:dyDescent="0.2">
      <c r="A1660" s="2" t="s">
        <v>1658</v>
      </c>
      <c r="B1660" s="3">
        <f>B1646/2</f>
        <v>20</v>
      </c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ht="12.75" customHeight="1" x14ac:dyDescent="0.2">
      <c r="A1661" s="2" t="s">
        <v>1659</v>
      </c>
      <c r="B1661" s="3">
        <f>(B1646*6)/4</f>
        <v>60</v>
      </c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ht="12.75" customHeight="1" x14ac:dyDescent="0.2">
      <c r="A1662" s="2" t="s">
        <v>1660</v>
      </c>
      <c r="B1662" s="3">
        <f>B1646</f>
        <v>40</v>
      </c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ht="12.75" customHeight="1" x14ac:dyDescent="0.2">
      <c r="A1663" s="2" t="s">
        <v>1661</v>
      </c>
      <c r="B1663" s="3">
        <v>7</v>
      </c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ht="12.75" customHeight="1" x14ac:dyDescent="0.2">
      <c r="A1664" s="4" t="s">
        <v>1662</v>
      </c>
      <c r="B1664" s="5">
        <f>B1666</f>
        <v>27</v>
      </c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ht="12.75" customHeight="1" x14ac:dyDescent="0.2">
      <c r="A1665" s="4" t="s">
        <v>1663</v>
      </c>
      <c r="B1665" s="5">
        <v>0</v>
      </c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ht="12.75" customHeight="1" x14ac:dyDescent="0.2">
      <c r="A1666" s="2" t="s">
        <v>1664</v>
      </c>
      <c r="B1666" s="3">
        <f>B1663+B285</f>
        <v>27</v>
      </c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ht="12.75" customHeight="1" x14ac:dyDescent="0.2">
      <c r="A1667" s="2" t="s">
        <v>1665</v>
      </c>
      <c r="B1667" s="5">
        <v>0</v>
      </c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ht="12.75" customHeight="1" x14ac:dyDescent="0.2">
      <c r="A1668" s="2" t="s">
        <v>1666</v>
      </c>
      <c r="B1668" s="3">
        <v>6</v>
      </c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ht="12.75" customHeight="1" x14ac:dyDescent="0.2">
      <c r="A1669" s="4" t="s">
        <v>1667</v>
      </c>
      <c r="B1669" s="5">
        <f t="shared" ref="B1669:B1671" si="104">B1672</f>
        <v>7.5</v>
      </c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ht="12.75" customHeight="1" x14ac:dyDescent="0.2">
      <c r="A1670" s="4" t="s">
        <v>1668</v>
      </c>
      <c r="B1670" s="5">
        <f t="shared" si="104"/>
        <v>1.5</v>
      </c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ht="12.75" customHeight="1" x14ac:dyDescent="0.2">
      <c r="A1671" s="4" t="s">
        <v>1669</v>
      </c>
      <c r="B1671" s="5">
        <f t="shared" si="104"/>
        <v>1.5</v>
      </c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ht="12.75" customHeight="1" x14ac:dyDescent="0.2">
      <c r="A1672" s="2" t="s">
        <v>1670</v>
      </c>
      <c r="B1672" s="3">
        <f>B1668+B2068+B696</f>
        <v>7.5</v>
      </c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ht="12.75" customHeight="1" x14ac:dyDescent="0.2">
      <c r="A1673" s="2" t="s">
        <v>1671</v>
      </c>
      <c r="B1673" s="3">
        <f>B1668/4</f>
        <v>1.5</v>
      </c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ht="12.75" customHeight="1" x14ac:dyDescent="0.2">
      <c r="A1674" s="2" t="s">
        <v>1672</v>
      </c>
      <c r="B1674" s="5">
        <f>B1673</f>
        <v>1.5</v>
      </c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ht="12.75" customHeight="1" x14ac:dyDescent="0.2">
      <c r="A1675" s="4" t="s">
        <v>1673</v>
      </c>
      <c r="B1675" s="5">
        <f t="shared" ref="B1675:B1689" si="105">B1690</f>
        <v>33</v>
      </c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ht="12.75" customHeight="1" x14ac:dyDescent="0.2">
      <c r="A1676" s="4" t="s">
        <v>1674</v>
      </c>
      <c r="B1676" s="5">
        <f t="shared" si="105"/>
        <v>137.25</v>
      </c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ht="12.75" customHeight="1" x14ac:dyDescent="0.2">
      <c r="A1677" s="4" t="s">
        <v>1675</v>
      </c>
      <c r="B1677" s="5">
        <f t="shared" si="105"/>
        <v>21.875</v>
      </c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ht="12.75" customHeight="1" x14ac:dyDescent="0.2">
      <c r="A1678" s="4" t="s">
        <v>1676</v>
      </c>
      <c r="B1678" s="5">
        <f t="shared" si="105"/>
        <v>61.875</v>
      </c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ht="12.75" customHeight="1" x14ac:dyDescent="0.2">
      <c r="A1679" s="4" t="s">
        <v>1677</v>
      </c>
      <c r="B1679" s="5">
        <f t="shared" si="105"/>
        <v>4</v>
      </c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ht="12.75" customHeight="1" x14ac:dyDescent="0.2">
      <c r="A1680" s="4" t="s">
        <v>1678</v>
      </c>
      <c r="B1680" s="5">
        <f t="shared" si="105"/>
        <v>28</v>
      </c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ht="12.75" customHeight="1" x14ac:dyDescent="0.2">
      <c r="A1681" s="4" t="s">
        <v>1679</v>
      </c>
      <c r="B1681" s="5">
        <f t="shared" si="105"/>
        <v>28</v>
      </c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ht="12.75" customHeight="1" x14ac:dyDescent="0.2">
      <c r="A1682" s="4" t="s">
        <v>1680</v>
      </c>
      <c r="B1682" s="5">
        <f t="shared" si="105"/>
        <v>8</v>
      </c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ht="12.75" customHeight="1" x14ac:dyDescent="0.2">
      <c r="A1683" s="4" t="s">
        <v>1681</v>
      </c>
      <c r="B1683" s="5">
        <f t="shared" si="105"/>
        <v>110.89583333333334</v>
      </c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ht="12.75" customHeight="1" x14ac:dyDescent="0.2">
      <c r="A1684" s="4" t="s">
        <v>1682</v>
      </c>
      <c r="B1684" s="5">
        <f t="shared" si="105"/>
        <v>1107.4000000000001</v>
      </c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ht="12.75" customHeight="1" x14ac:dyDescent="0.2">
      <c r="A1685" s="4" t="s">
        <v>1683</v>
      </c>
      <c r="B1685" s="5">
        <f t="shared" si="105"/>
        <v>245.8</v>
      </c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ht="12.75" customHeight="1" x14ac:dyDescent="0.2">
      <c r="A1686" s="4" t="s">
        <v>1684</v>
      </c>
      <c r="B1686" s="5">
        <f t="shared" si="105"/>
        <v>92.175000000000011</v>
      </c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ht="12.75" customHeight="1" x14ac:dyDescent="0.2">
      <c r="A1687" s="4" t="s">
        <v>1685</v>
      </c>
      <c r="B1687" s="5">
        <f t="shared" si="105"/>
        <v>79</v>
      </c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ht="12.75" customHeight="1" x14ac:dyDescent="0.2">
      <c r="A1688" s="4" t="s">
        <v>1686</v>
      </c>
      <c r="B1688" s="5">
        <f t="shared" si="105"/>
        <v>33</v>
      </c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ht="12.75" customHeight="1" x14ac:dyDescent="0.2">
      <c r="A1689" s="4" t="s">
        <v>1687</v>
      </c>
      <c r="B1689" s="5">
        <f t="shared" si="105"/>
        <v>6</v>
      </c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ht="12.75" customHeight="1" x14ac:dyDescent="0.2">
      <c r="A1690" s="2" t="s">
        <v>1688</v>
      </c>
      <c r="B1690" s="5">
        <f>B78+B1697</f>
        <v>33</v>
      </c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ht="12.75" customHeight="1" x14ac:dyDescent="0.2">
      <c r="A1691" s="2" t="s">
        <v>1689</v>
      </c>
      <c r="B1691" s="3">
        <f>B84+B1697</f>
        <v>137.25</v>
      </c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ht="12.75" customHeight="1" x14ac:dyDescent="0.2">
      <c r="A1692" s="2" t="s">
        <v>1690</v>
      </c>
      <c r="B1692" s="5">
        <f>B295+B1697</f>
        <v>21.875</v>
      </c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ht="12.75" customHeight="1" x14ac:dyDescent="0.2">
      <c r="A1693" s="2" t="s">
        <v>1691</v>
      </c>
      <c r="B1693" s="5">
        <f>B1692+B292</f>
        <v>61.875</v>
      </c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ht="12.75" customHeight="1" x14ac:dyDescent="0.2">
      <c r="A1694" s="2" t="s">
        <v>1692</v>
      </c>
      <c r="B1694" s="3">
        <f>(B1704*2)/3</f>
        <v>4</v>
      </c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ht="12.75" customHeight="1" x14ac:dyDescent="0.2">
      <c r="A1695" s="2" t="s">
        <v>1693</v>
      </c>
      <c r="B1695" s="3">
        <f>B1696</f>
        <v>28</v>
      </c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ht="12.75" customHeight="1" x14ac:dyDescent="0.2">
      <c r="A1696" s="2" t="s">
        <v>1694</v>
      </c>
      <c r="B1696" s="3">
        <f>(B1851*4+(B880*4)+B1697)</f>
        <v>28</v>
      </c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ht="12.75" customHeight="1" x14ac:dyDescent="0.2">
      <c r="A1697" s="2" t="s">
        <v>1695</v>
      </c>
      <c r="B1697" s="3">
        <f>B1801+B202</f>
        <v>8</v>
      </c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ht="12.75" customHeight="1" x14ac:dyDescent="0.2">
      <c r="A1698" s="2" t="s">
        <v>1696</v>
      </c>
      <c r="B1698" s="3">
        <f>B1702+(B355/8)</f>
        <v>110.89583333333334</v>
      </c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ht="12.75" customHeight="1" x14ac:dyDescent="0.2">
      <c r="A1699" s="2" t="s">
        <v>1697</v>
      </c>
      <c r="B1699" s="3">
        <f>B1876+8</f>
        <v>1107.4000000000001</v>
      </c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ht="12.75" customHeight="1" x14ac:dyDescent="0.2">
      <c r="A1700" s="2" t="s">
        <v>1698</v>
      </c>
      <c r="B1700" s="3">
        <f>B809+1</f>
        <v>245.8</v>
      </c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ht="12.75" customHeight="1" x14ac:dyDescent="0.2">
      <c r="A1701" s="2" t="s">
        <v>1699</v>
      </c>
      <c r="B1701" s="3">
        <f>(B1700*6)/16</f>
        <v>92.175000000000011</v>
      </c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ht="12.75" customHeight="1" x14ac:dyDescent="0.2">
      <c r="A1702" s="2" t="s">
        <v>1700</v>
      </c>
      <c r="B1702" s="3">
        <f>B2073+1</f>
        <v>79</v>
      </c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ht="12.75" customHeight="1" x14ac:dyDescent="0.2">
      <c r="A1703" s="2" t="s">
        <v>1701</v>
      </c>
      <c r="B1703" s="5">
        <f>B1690</f>
        <v>33</v>
      </c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ht="12.75" customHeight="1" x14ac:dyDescent="0.2">
      <c r="A1704" s="2" t="s">
        <v>1702</v>
      </c>
      <c r="B1704" s="3">
        <f>B2261+1</f>
        <v>6</v>
      </c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ht="12.75" customHeight="1" x14ac:dyDescent="0.2">
      <c r="A1705" s="4" t="s">
        <v>1703</v>
      </c>
      <c r="B1705" s="5">
        <f t="shared" ref="B1705:B1709" si="106">B1710</f>
        <v>32.25</v>
      </c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ht="12.75" customHeight="1" x14ac:dyDescent="0.2">
      <c r="A1706" s="4" t="s">
        <v>1704</v>
      </c>
      <c r="B1706" s="5">
        <f t="shared" si="106"/>
        <v>32.25</v>
      </c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ht="12.75" customHeight="1" x14ac:dyDescent="0.2">
      <c r="A1707" s="4" t="s">
        <v>1705</v>
      </c>
      <c r="B1707" s="5">
        <f t="shared" si="106"/>
        <v>32.25</v>
      </c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ht="12.75" customHeight="1" x14ac:dyDescent="0.2">
      <c r="A1708" s="4" t="s">
        <v>1706</v>
      </c>
      <c r="B1708" s="5">
        <f t="shared" si="106"/>
        <v>16.125</v>
      </c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ht="12.75" customHeight="1" x14ac:dyDescent="0.2">
      <c r="A1709" s="4" t="s">
        <v>1707</v>
      </c>
      <c r="B1709" s="5">
        <f t="shared" si="106"/>
        <v>48.375</v>
      </c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ht="12.75" customHeight="1" x14ac:dyDescent="0.2">
      <c r="A1710" s="2" t="s">
        <v>1708</v>
      </c>
      <c r="B1710" s="3">
        <f>B1571</f>
        <v>32.25</v>
      </c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ht="12.75" customHeight="1" x14ac:dyDescent="0.2">
      <c r="A1711" s="2" t="s">
        <v>1709</v>
      </c>
      <c r="B1711" s="3">
        <f>B1713*2</f>
        <v>32.25</v>
      </c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ht="12.75" customHeight="1" x14ac:dyDescent="0.2">
      <c r="A1712" s="2" t="s">
        <v>1710</v>
      </c>
      <c r="B1712" s="3">
        <f>B1713*2</f>
        <v>32.25</v>
      </c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ht="12.75" customHeight="1" x14ac:dyDescent="0.2">
      <c r="A1713" s="2" t="s">
        <v>1711</v>
      </c>
      <c r="B1713" s="3">
        <f>B1710/2</f>
        <v>16.125</v>
      </c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ht="12.75" customHeight="1" x14ac:dyDescent="0.2">
      <c r="A1714" s="2" t="s">
        <v>1712</v>
      </c>
      <c r="B1714" s="3">
        <f>(B1710*6)/4</f>
        <v>48.375</v>
      </c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ht="12.75" customHeight="1" x14ac:dyDescent="0.2">
      <c r="A1715" s="2" t="s">
        <v>1713</v>
      </c>
      <c r="B1715" s="3">
        <v>14</v>
      </c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ht="12.75" customHeight="1" x14ac:dyDescent="0.2">
      <c r="A1716" s="4" t="s">
        <v>1714</v>
      </c>
      <c r="B1716" s="5">
        <f t="shared" ref="B1716:B1721" si="107">B1722</f>
        <v>56</v>
      </c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ht="12.75" customHeight="1" x14ac:dyDescent="0.2">
      <c r="A1717" s="4" t="s">
        <v>1715</v>
      </c>
      <c r="B1717" s="5">
        <f t="shared" si="107"/>
        <v>56</v>
      </c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ht="12.75" customHeight="1" x14ac:dyDescent="0.2">
      <c r="A1718" s="4" t="s">
        <v>1716</v>
      </c>
      <c r="B1718" s="5">
        <f t="shared" si="107"/>
        <v>4</v>
      </c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ht="12.75" customHeight="1" x14ac:dyDescent="0.2">
      <c r="A1719" s="4" t="s">
        <v>1717</v>
      </c>
      <c r="B1719" s="5">
        <f t="shared" si="107"/>
        <v>56</v>
      </c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ht="12.75" customHeight="1" x14ac:dyDescent="0.2">
      <c r="A1720" s="4" t="s">
        <v>1718</v>
      </c>
      <c r="B1720" s="5">
        <f t="shared" si="107"/>
        <v>28</v>
      </c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ht="12.75" customHeight="1" x14ac:dyDescent="0.2">
      <c r="A1721" s="4" t="s">
        <v>1719</v>
      </c>
      <c r="B1721" s="5">
        <f t="shared" si="107"/>
        <v>84</v>
      </c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ht="12.75" customHeight="1" x14ac:dyDescent="0.2">
      <c r="A1722" s="2" t="s">
        <v>1720</v>
      </c>
      <c r="B1722" s="3">
        <f>B1715*4</f>
        <v>56</v>
      </c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ht="12.75" customHeight="1" x14ac:dyDescent="0.2">
      <c r="A1723" s="2" t="s">
        <v>1721</v>
      </c>
      <c r="B1723" s="3">
        <f>B1722</f>
        <v>56</v>
      </c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ht="12.75" customHeight="1" x14ac:dyDescent="0.2">
      <c r="A1724" s="2" t="s">
        <v>1722</v>
      </c>
      <c r="B1724" s="3">
        <f>B1364</f>
        <v>4</v>
      </c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ht="12.75" customHeight="1" x14ac:dyDescent="0.2">
      <c r="A1725" s="2" t="s">
        <v>1723</v>
      </c>
      <c r="B1725" s="3">
        <f>B1722</f>
        <v>56</v>
      </c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ht="12.75" customHeight="1" x14ac:dyDescent="0.2">
      <c r="A1726" s="2" t="s">
        <v>1724</v>
      </c>
      <c r="B1726" s="3">
        <f>B1722/2</f>
        <v>28</v>
      </c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ht="12.75" customHeight="1" x14ac:dyDescent="0.2">
      <c r="A1727" s="2" t="s">
        <v>1725</v>
      </c>
      <c r="B1727" s="3">
        <f>(B1722*6)/4</f>
        <v>84</v>
      </c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ht="12.75" customHeight="1" x14ac:dyDescent="0.2">
      <c r="A1728" s="2" t="s">
        <v>1726</v>
      </c>
      <c r="B1728" s="3">
        <v>4</v>
      </c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ht="12.75" customHeight="1" x14ac:dyDescent="0.2">
      <c r="A1729" s="4" t="s">
        <v>1727</v>
      </c>
      <c r="B1729" s="5">
        <f t="shared" ref="B1729:B1730" si="108">B1733</f>
        <v>8</v>
      </c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ht="12.75" customHeight="1" x14ac:dyDescent="0.2">
      <c r="A1730" s="4" t="s">
        <v>1728</v>
      </c>
      <c r="B1730" s="5">
        <f t="shared" si="108"/>
        <v>20</v>
      </c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ht="12.75" customHeight="1" x14ac:dyDescent="0.2">
      <c r="A1731" s="4" t="s">
        <v>1729</v>
      </c>
      <c r="B1731" s="5">
        <v>0</v>
      </c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ht="12.75" customHeight="1" x14ac:dyDescent="0.2">
      <c r="A1732" s="4" t="s">
        <v>1730</v>
      </c>
      <c r="B1732" s="5">
        <f>B1736</f>
        <v>34.5</v>
      </c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ht="12.75" customHeight="1" x14ac:dyDescent="0.2">
      <c r="A1733" s="2" t="s">
        <v>1731</v>
      </c>
      <c r="B1733" s="3">
        <v>8</v>
      </c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ht="12.75" customHeight="1" x14ac:dyDescent="0.2">
      <c r="A1734" s="2" t="s">
        <v>1732</v>
      </c>
      <c r="B1734" s="3">
        <f>B1084*2</f>
        <v>20</v>
      </c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ht="12.75" customHeight="1" x14ac:dyDescent="0.2">
      <c r="A1735" s="2" t="s">
        <v>1733</v>
      </c>
      <c r="B1735" s="3">
        <v>0</v>
      </c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ht="12.75" customHeight="1" x14ac:dyDescent="0.2">
      <c r="A1736" s="2" t="s">
        <v>1734</v>
      </c>
      <c r="B1736" s="3">
        <f>(B407+B72+B298+B269)*2</f>
        <v>34.5</v>
      </c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ht="12.75" customHeight="1" x14ac:dyDescent="0.2">
      <c r="A1737" s="2" t="s">
        <v>1735</v>
      </c>
      <c r="B1737" s="3">
        <f>(B1016*6)+B1996</f>
        <v>896.5</v>
      </c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ht="12.75" customHeight="1" x14ac:dyDescent="0.2">
      <c r="A1738" s="4" t="s">
        <v>1736</v>
      </c>
      <c r="B1738" s="5">
        <v>0</v>
      </c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ht="12.75" customHeight="1" x14ac:dyDescent="0.2">
      <c r="A1739" s="2" t="s">
        <v>1737</v>
      </c>
      <c r="B1739" s="3">
        <v>0</v>
      </c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ht="12.75" customHeight="1" x14ac:dyDescent="0.2">
      <c r="A1740" s="4" t="s">
        <v>1738</v>
      </c>
      <c r="B1740" s="5">
        <f t="shared" ref="B1740:B1745" si="109">B1746</f>
        <v>9.7142857142857135</v>
      </c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ht="12.75" customHeight="1" x14ac:dyDescent="0.2">
      <c r="A1741" s="4" t="s">
        <v>1739</v>
      </c>
      <c r="B1741" s="5">
        <f t="shared" si="109"/>
        <v>87.428571428571416</v>
      </c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ht="12.75" customHeight="1" x14ac:dyDescent="0.2">
      <c r="A1742" s="4" t="s">
        <v>1740</v>
      </c>
      <c r="B1742" s="5">
        <f t="shared" si="109"/>
        <v>68</v>
      </c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ht="12.75" customHeight="1" x14ac:dyDescent="0.2">
      <c r="A1743" s="4" t="s">
        <v>1741</v>
      </c>
      <c r="B1743" s="5">
        <f t="shared" si="109"/>
        <v>612</v>
      </c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ht="12.75" customHeight="1" x14ac:dyDescent="0.2">
      <c r="A1744" s="4" t="s">
        <v>1742</v>
      </c>
      <c r="B1744" s="5">
        <f t="shared" si="109"/>
        <v>17</v>
      </c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ht="12.75" customHeight="1" x14ac:dyDescent="0.2">
      <c r="A1745" s="4" t="s">
        <v>1743</v>
      </c>
      <c r="B1745" s="5">
        <f t="shared" si="109"/>
        <v>153</v>
      </c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ht="12.75" customHeight="1" x14ac:dyDescent="0.2">
      <c r="A1746" s="2" t="s">
        <v>1744</v>
      </c>
      <c r="B1746" s="5">
        <f>B415/3.5</f>
        <v>9.7142857142857135</v>
      </c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ht="12.75" customHeight="1" x14ac:dyDescent="0.2">
      <c r="A1747" s="2" t="s">
        <v>1745</v>
      </c>
      <c r="B1747" s="5">
        <f>B1746*9</f>
        <v>87.428571428571416</v>
      </c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ht="12.75" customHeight="1" x14ac:dyDescent="0.2">
      <c r="A1748" s="2" t="s">
        <v>1746</v>
      </c>
      <c r="B1748" s="5">
        <f>B869</f>
        <v>68</v>
      </c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ht="12.75" customHeight="1" x14ac:dyDescent="0.2">
      <c r="A1749" s="2" t="s">
        <v>1747</v>
      </c>
      <c r="B1749" s="5">
        <f>B1748*9</f>
        <v>612</v>
      </c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ht="12.75" customHeight="1" x14ac:dyDescent="0.2">
      <c r="A1750" s="2" t="s">
        <v>1748</v>
      </c>
      <c r="B1750" s="5">
        <f>B1020/2</f>
        <v>17</v>
      </c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ht="12.75" customHeight="1" x14ac:dyDescent="0.2">
      <c r="A1751" s="2" t="s">
        <v>1749</v>
      </c>
      <c r="B1751" s="5">
        <f>B1750*9</f>
        <v>153</v>
      </c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ht="12.75" customHeight="1" x14ac:dyDescent="0.2">
      <c r="A1752" s="2" t="s">
        <v>1750</v>
      </c>
      <c r="B1752" s="5">
        <v>0</v>
      </c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ht="12.75" customHeight="1" x14ac:dyDescent="0.2">
      <c r="A1753" s="2" t="s">
        <v>1751</v>
      </c>
      <c r="B1753" s="5">
        <f>B1300</f>
        <v>489.6</v>
      </c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ht="12.75" customHeight="1" x14ac:dyDescent="0.2">
      <c r="A1754" s="2" t="s">
        <v>1752</v>
      </c>
      <c r="B1754" s="5">
        <f>B1312</f>
        <v>734.40000000000009</v>
      </c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ht="12.75" customHeight="1" x14ac:dyDescent="0.2">
      <c r="A1755" s="2" t="s">
        <v>1753</v>
      </c>
      <c r="B1755" s="5">
        <f>B1299</f>
        <v>734.40000000000009</v>
      </c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ht="12.75" customHeight="1" x14ac:dyDescent="0.2">
      <c r="A1756" s="2" t="s">
        <v>1754</v>
      </c>
      <c r="B1756" s="5">
        <f>B1311</f>
        <v>1224</v>
      </c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ht="12.75" customHeight="1" x14ac:dyDescent="0.2">
      <c r="A1757" s="2" t="s">
        <v>1755</v>
      </c>
      <c r="B1757" s="5">
        <f>B1308</f>
        <v>1713.6000000000001</v>
      </c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ht="12.75" customHeight="1" x14ac:dyDescent="0.2">
      <c r="A1758" s="2" t="s">
        <v>1756</v>
      </c>
      <c r="B1758" s="5">
        <f>B1307</f>
        <v>2448</v>
      </c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ht="12.75" customHeight="1" x14ac:dyDescent="0.2">
      <c r="A1759" s="2" t="s">
        <v>1757</v>
      </c>
      <c r="B1759" s="5">
        <f>B1302</f>
        <v>489.6</v>
      </c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ht="12.75" customHeight="1" x14ac:dyDescent="0.2">
      <c r="A1760" s="2" t="s">
        <v>1758</v>
      </c>
      <c r="B1760" s="5">
        <f>B1301</f>
        <v>734.40000000000009</v>
      </c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ht="12.75" customHeight="1" x14ac:dyDescent="0.2">
      <c r="A1761" s="2" t="s">
        <v>1759</v>
      </c>
      <c r="B1761" s="5">
        <f t="shared" ref="B1761:B1764" si="110">B1303</f>
        <v>734.40000000000009</v>
      </c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ht="12.75" customHeight="1" x14ac:dyDescent="0.2">
      <c r="A1762" s="2" t="s">
        <v>1760</v>
      </c>
      <c r="B1762" s="5">
        <f t="shared" si="110"/>
        <v>734.40000000000009</v>
      </c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ht="12.75" customHeight="1" x14ac:dyDescent="0.2">
      <c r="A1763" s="2" t="s">
        <v>1761</v>
      </c>
      <c r="B1763" s="5">
        <f t="shared" si="110"/>
        <v>734.40000000000009</v>
      </c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ht="12.75" customHeight="1" x14ac:dyDescent="0.2">
      <c r="A1764" s="2" t="s">
        <v>1762</v>
      </c>
      <c r="B1764" s="5">
        <f t="shared" si="110"/>
        <v>1224</v>
      </c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ht="12.75" customHeight="1" x14ac:dyDescent="0.2">
      <c r="A1765" s="2" t="s">
        <v>1763</v>
      </c>
      <c r="B1765" s="5">
        <f t="shared" ref="B1765:B1766" si="111">B1309</f>
        <v>734.40000000000009</v>
      </c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ht="12.75" customHeight="1" x14ac:dyDescent="0.2">
      <c r="A1766" s="2" t="s">
        <v>1764</v>
      </c>
      <c r="B1766" s="5">
        <f t="shared" si="111"/>
        <v>734.40000000000009</v>
      </c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ht="12.75" customHeight="1" x14ac:dyDescent="0.2">
      <c r="A1767" s="4" t="s">
        <v>1765</v>
      </c>
      <c r="B1767" s="5">
        <f t="shared" ref="B1767:B1777" si="112">B1794</f>
        <v>29</v>
      </c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ht="12.75" customHeight="1" x14ac:dyDescent="0.2">
      <c r="A1768" s="4" t="s">
        <v>1766</v>
      </c>
      <c r="B1768" s="5">
        <f t="shared" si="112"/>
        <v>133.25</v>
      </c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ht="12.75" customHeight="1" x14ac:dyDescent="0.2">
      <c r="A1769" s="4" t="s">
        <v>1767</v>
      </c>
      <c r="B1769" s="5">
        <f t="shared" si="112"/>
        <v>17.875</v>
      </c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ht="12.75" customHeight="1" x14ac:dyDescent="0.2">
      <c r="A1770" s="4" t="s">
        <v>1768</v>
      </c>
      <c r="B1770" s="5">
        <f t="shared" si="112"/>
        <v>57.875</v>
      </c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ht="12.75" customHeight="1" x14ac:dyDescent="0.2">
      <c r="A1771" s="4" t="s">
        <v>1769</v>
      </c>
      <c r="B1771" s="5">
        <f t="shared" si="112"/>
        <v>4</v>
      </c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ht="12.75" customHeight="1" x14ac:dyDescent="0.2">
      <c r="A1772" s="4" t="s">
        <v>1770</v>
      </c>
      <c r="B1772" s="5">
        <f t="shared" si="112"/>
        <v>24</v>
      </c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ht="12.75" customHeight="1" x14ac:dyDescent="0.2">
      <c r="A1773" s="4" t="s">
        <v>1771</v>
      </c>
      <c r="B1773" s="5">
        <f t="shared" si="112"/>
        <v>24</v>
      </c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ht="12.75" customHeight="1" x14ac:dyDescent="0.2">
      <c r="A1774" s="4" t="s">
        <v>1772</v>
      </c>
      <c r="B1774" s="5">
        <f t="shared" si="112"/>
        <v>4</v>
      </c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ht="12.75" customHeight="1" x14ac:dyDescent="0.2">
      <c r="A1775" s="4" t="s">
        <v>1773</v>
      </c>
      <c r="B1775" s="5">
        <f t="shared" si="112"/>
        <v>110.89583333333334</v>
      </c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ht="12.75" customHeight="1" x14ac:dyDescent="0.2">
      <c r="A1776" s="4" t="s">
        <v>1774</v>
      </c>
      <c r="B1776" s="5">
        <f t="shared" si="112"/>
        <v>4</v>
      </c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ht="12.75" customHeight="1" x14ac:dyDescent="0.2">
      <c r="A1777" s="4" t="s">
        <v>1775</v>
      </c>
      <c r="B1777" s="5">
        <f t="shared" si="112"/>
        <v>36</v>
      </c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ht="12.75" customHeight="1" x14ac:dyDescent="0.2">
      <c r="A1778" s="4" t="s">
        <v>1776</v>
      </c>
      <c r="B1778" s="5">
        <f t="shared" ref="B1778:B1780" si="113">B1806</f>
        <v>9</v>
      </c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ht="12.75" customHeight="1" x14ac:dyDescent="0.2">
      <c r="A1779" s="4" t="s">
        <v>1777</v>
      </c>
      <c r="B1779" s="5">
        <f t="shared" si="113"/>
        <v>27</v>
      </c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ht="12.75" customHeight="1" x14ac:dyDescent="0.2">
      <c r="A1780" s="4" t="s">
        <v>1778</v>
      </c>
      <c r="B1780" s="5">
        <f t="shared" si="113"/>
        <v>18</v>
      </c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ht="12.75" customHeight="1" x14ac:dyDescent="0.2">
      <c r="A1781" s="4" t="s">
        <v>1779</v>
      </c>
      <c r="B1781" s="5">
        <f>B1805</f>
        <v>18</v>
      </c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ht="12.75" customHeight="1" x14ac:dyDescent="0.2">
      <c r="A1782" s="4" t="s">
        <v>1780</v>
      </c>
      <c r="B1782" s="5">
        <f t="shared" ref="B1782:B1789" si="114">B1809</f>
        <v>2</v>
      </c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ht="12.75" customHeight="1" x14ac:dyDescent="0.2">
      <c r="A1783" s="4" t="s">
        <v>1781</v>
      </c>
      <c r="B1783" s="5">
        <f t="shared" si="114"/>
        <v>8</v>
      </c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ht="12.75" customHeight="1" x14ac:dyDescent="0.2">
      <c r="A1784" s="4" t="s">
        <v>1782</v>
      </c>
      <c r="B1784" s="5">
        <f t="shared" si="114"/>
        <v>4</v>
      </c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ht="12.75" customHeight="1" x14ac:dyDescent="0.2">
      <c r="A1785" s="4" t="s">
        <v>1783</v>
      </c>
      <c r="B1785" s="5">
        <f t="shared" si="114"/>
        <v>12</v>
      </c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ht="12.75" customHeight="1" x14ac:dyDescent="0.2">
      <c r="A1786" s="4" t="s">
        <v>1784</v>
      </c>
      <c r="B1786" s="5">
        <f t="shared" si="114"/>
        <v>8</v>
      </c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ht="12.75" customHeight="1" x14ac:dyDescent="0.2">
      <c r="A1787" s="4" t="s">
        <v>1785</v>
      </c>
      <c r="B1787" s="5">
        <f t="shared" si="114"/>
        <v>1107.4000000000001</v>
      </c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ht="12.75" customHeight="1" x14ac:dyDescent="0.2">
      <c r="A1788" s="4" t="s">
        <v>1786</v>
      </c>
      <c r="B1788" s="5">
        <f t="shared" si="114"/>
        <v>245.8</v>
      </c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ht="12.75" customHeight="1" x14ac:dyDescent="0.2">
      <c r="A1789" s="4" t="s">
        <v>1787</v>
      </c>
      <c r="B1789" s="5">
        <f t="shared" si="114"/>
        <v>92.175000000000011</v>
      </c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ht="12.75" customHeight="1" x14ac:dyDescent="0.2">
      <c r="A1790" s="4" t="s">
        <v>1788</v>
      </c>
      <c r="B1790" s="5">
        <f t="shared" ref="B1790:B1793" si="115">B1829</f>
        <v>79</v>
      </c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ht="12.75" customHeight="1" x14ac:dyDescent="0.2">
      <c r="A1791" s="4" t="s">
        <v>1789</v>
      </c>
      <c r="B1791" s="5">
        <f t="shared" si="115"/>
        <v>5</v>
      </c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ht="12.75" customHeight="1" x14ac:dyDescent="0.2">
      <c r="A1792" s="4" t="s">
        <v>1790</v>
      </c>
      <c r="B1792" s="5">
        <f t="shared" si="115"/>
        <v>29</v>
      </c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ht="12.75" customHeight="1" x14ac:dyDescent="0.2">
      <c r="A1793" s="4" t="s">
        <v>1791</v>
      </c>
      <c r="B1793" s="5">
        <f t="shared" si="115"/>
        <v>6</v>
      </c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ht="12.75" customHeight="1" x14ac:dyDescent="0.2">
      <c r="A1794" s="2" t="s">
        <v>1792</v>
      </c>
      <c r="B1794" s="5">
        <f>B78+B1801</f>
        <v>29</v>
      </c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ht="12.75" customHeight="1" x14ac:dyDescent="0.2">
      <c r="A1795" s="2" t="s">
        <v>1793</v>
      </c>
      <c r="B1795" s="3">
        <f>B84+B1801</f>
        <v>133.25</v>
      </c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ht="12.75" customHeight="1" x14ac:dyDescent="0.2">
      <c r="A1796" s="2" t="s">
        <v>1794</v>
      </c>
      <c r="B1796" s="5">
        <f>B295+B1801</f>
        <v>17.875</v>
      </c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ht="12.75" customHeight="1" x14ac:dyDescent="0.2">
      <c r="A1797" s="2" t="s">
        <v>1795</v>
      </c>
      <c r="B1797" s="5">
        <f>B1796+B292</f>
        <v>57.875</v>
      </c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ht="12.75" customHeight="1" x14ac:dyDescent="0.2">
      <c r="A1798" s="2" t="s">
        <v>1796</v>
      </c>
      <c r="B1798" s="3">
        <f>(B1832*2)/3</f>
        <v>4</v>
      </c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ht="12.75" customHeight="1" x14ac:dyDescent="0.2">
      <c r="A1799" s="2" t="s">
        <v>1797</v>
      </c>
      <c r="B1799" s="3">
        <f>B1800</f>
        <v>24</v>
      </c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ht="12.75" customHeight="1" x14ac:dyDescent="0.2">
      <c r="A1800" s="2" t="s">
        <v>1798</v>
      </c>
      <c r="B1800" s="3">
        <f>(B1851*4+(B880*4)+B1801)</f>
        <v>24</v>
      </c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ht="12.75" customHeight="1" x14ac:dyDescent="0.2">
      <c r="A1801" s="2" t="s">
        <v>1799</v>
      </c>
      <c r="B1801" s="3">
        <f>B1572</f>
        <v>4</v>
      </c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ht="12.75" customHeight="1" x14ac:dyDescent="0.2">
      <c r="A1802" s="2" t="s">
        <v>1800</v>
      </c>
      <c r="B1802" s="3">
        <f>B1829+(B355/8)</f>
        <v>110.89583333333334</v>
      </c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ht="12.75" customHeight="1" x14ac:dyDescent="0.2">
      <c r="A1803" s="2" t="s">
        <v>1801</v>
      </c>
      <c r="B1803" s="3">
        <f>B269</f>
        <v>4</v>
      </c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ht="12.75" customHeight="1" x14ac:dyDescent="0.2">
      <c r="A1804" s="2" t="s">
        <v>1802</v>
      </c>
      <c r="B1804" s="3">
        <f>B1803*9</f>
        <v>36</v>
      </c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ht="12.75" customHeight="1" x14ac:dyDescent="0.2">
      <c r="A1805" s="2" t="s">
        <v>1803</v>
      </c>
      <c r="B1805" s="3">
        <f>(B1368*2)+(B1332*2)</f>
        <v>18</v>
      </c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ht="12.75" customHeight="1" x14ac:dyDescent="0.2">
      <c r="A1806" s="2" t="s">
        <v>1804</v>
      </c>
      <c r="B1806" s="3">
        <f>B1805/2</f>
        <v>9</v>
      </c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ht="12.75" customHeight="1" x14ac:dyDescent="0.2">
      <c r="A1807" s="2" t="s">
        <v>1805</v>
      </c>
      <c r="B1807" s="3">
        <f>(B1805*6)/4</f>
        <v>27</v>
      </c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ht="12.75" customHeight="1" x14ac:dyDescent="0.2">
      <c r="A1808" s="2" t="s">
        <v>1806</v>
      </c>
      <c r="B1808" s="3">
        <f>B1805</f>
        <v>18</v>
      </c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ht="12.75" customHeight="1" x14ac:dyDescent="0.2">
      <c r="A1809" s="2" t="s">
        <v>1807</v>
      </c>
      <c r="B1809" s="3">
        <f>B1851</f>
        <v>2</v>
      </c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ht="12.75" customHeight="1" x14ac:dyDescent="0.2">
      <c r="A1810" s="2" t="s">
        <v>1808</v>
      </c>
      <c r="B1810" s="3">
        <f>B1809*4</f>
        <v>8</v>
      </c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ht="12.75" customHeight="1" x14ac:dyDescent="0.2">
      <c r="A1811" s="2" t="s">
        <v>1809</v>
      </c>
      <c r="B1811" s="3">
        <f>B1810/2</f>
        <v>4</v>
      </c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ht="12.75" customHeight="1" x14ac:dyDescent="0.2">
      <c r="A1812" s="2" t="s">
        <v>1810</v>
      </c>
      <c r="B1812" s="3">
        <f>(B1810*6)/4</f>
        <v>12</v>
      </c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ht="12.75" customHeight="1" x14ac:dyDescent="0.2">
      <c r="A1813" s="2" t="s">
        <v>1811</v>
      </c>
      <c r="B1813" s="3">
        <f>B1810</f>
        <v>8</v>
      </c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ht="12.75" customHeight="1" x14ac:dyDescent="0.2">
      <c r="A1814" s="2" t="s">
        <v>1812</v>
      </c>
      <c r="B1814" s="3">
        <f>B1876+8</f>
        <v>1107.4000000000001</v>
      </c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ht="12.75" customHeight="1" x14ac:dyDescent="0.2">
      <c r="A1815" s="2" t="s">
        <v>1813</v>
      </c>
      <c r="B1815" s="3">
        <f>B809+1</f>
        <v>245.8</v>
      </c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ht="12.75" customHeight="1" x14ac:dyDescent="0.2">
      <c r="A1816" s="2" t="s">
        <v>1814</v>
      </c>
      <c r="B1816" s="3">
        <f>(B1815*6)/16</f>
        <v>92.175000000000011</v>
      </c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ht="12.75" customHeight="1" x14ac:dyDescent="0.2">
      <c r="A1817" s="2" t="s">
        <v>1815</v>
      </c>
      <c r="B1817" s="3">
        <f>B1826/4</f>
        <v>25.5</v>
      </c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ht="12.75" customHeight="1" x14ac:dyDescent="0.2">
      <c r="A1818" s="4" t="s">
        <v>1816</v>
      </c>
      <c r="B1818" s="5">
        <f t="shared" ref="B1818:B1822" si="116">B1824</f>
        <v>229.5</v>
      </c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ht="12.75" customHeight="1" x14ac:dyDescent="0.2">
      <c r="A1819" s="4" t="s">
        <v>1817</v>
      </c>
      <c r="B1819" s="5">
        <f t="shared" si="116"/>
        <v>224.94444444444446</v>
      </c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ht="12.75" customHeight="1" x14ac:dyDescent="0.2">
      <c r="A1820" s="4" t="s">
        <v>1818</v>
      </c>
      <c r="B1820" s="5">
        <f t="shared" si="116"/>
        <v>102</v>
      </c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ht="12.75" customHeight="1" x14ac:dyDescent="0.2">
      <c r="A1821" s="4" t="s">
        <v>1819</v>
      </c>
      <c r="B1821" s="5">
        <f t="shared" si="116"/>
        <v>26.5</v>
      </c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ht="12.75" customHeight="1" x14ac:dyDescent="0.2">
      <c r="A1822" s="4" t="s">
        <v>1820</v>
      </c>
      <c r="B1822" s="5">
        <f t="shared" si="116"/>
        <v>26.5</v>
      </c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ht="12.75" customHeight="1" x14ac:dyDescent="0.2">
      <c r="A1823" s="4" t="s">
        <v>1821</v>
      </c>
      <c r="B1823" s="5">
        <f>B1817</f>
        <v>25.5</v>
      </c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ht="12.75" customHeight="1" x14ac:dyDescent="0.2">
      <c r="A1824" s="2" t="s">
        <v>1822</v>
      </c>
      <c r="B1824" s="3">
        <f>B1817*9</f>
        <v>229.5</v>
      </c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ht="12.75" customHeight="1" x14ac:dyDescent="0.2">
      <c r="A1825" s="2" t="s">
        <v>1823</v>
      </c>
      <c r="B1825" s="3">
        <f>(B1817*4)+B818</f>
        <v>224.94444444444446</v>
      </c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ht="12.75" customHeight="1" x14ac:dyDescent="0.2">
      <c r="A1826" s="2" t="s">
        <v>1824</v>
      </c>
      <c r="B1826" s="3">
        <f>B1020*3</f>
        <v>102</v>
      </c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ht="12.75" customHeight="1" x14ac:dyDescent="0.2">
      <c r="A1827" s="2" t="s">
        <v>1825</v>
      </c>
      <c r="B1827" s="3">
        <f>B1817+B1996</f>
        <v>26.5</v>
      </c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ht="12.75" customHeight="1" x14ac:dyDescent="0.2">
      <c r="A1828" s="2" t="s">
        <v>1826</v>
      </c>
      <c r="B1828" s="5">
        <f>B1827</f>
        <v>26.5</v>
      </c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ht="12.75" customHeight="1" x14ac:dyDescent="0.2">
      <c r="A1829" s="2" t="s">
        <v>1827</v>
      </c>
      <c r="B1829" s="3">
        <f>B2073+1</f>
        <v>79</v>
      </c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ht="12.75" customHeight="1" x14ac:dyDescent="0.2">
      <c r="A1830" s="2" t="s">
        <v>1828</v>
      </c>
      <c r="B1830" s="3">
        <v>5</v>
      </c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ht="12.75" customHeight="1" x14ac:dyDescent="0.2">
      <c r="A1831" s="2" t="s">
        <v>1829</v>
      </c>
      <c r="B1831" s="5">
        <f>B1794</f>
        <v>29</v>
      </c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ht="12.75" customHeight="1" x14ac:dyDescent="0.2">
      <c r="A1832" s="2" t="s">
        <v>1830</v>
      </c>
      <c r="B1832" s="3">
        <f>B2261+1</f>
        <v>6</v>
      </c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ht="12.75" customHeight="1" x14ac:dyDescent="0.2">
      <c r="A1833" s="2" t="s">
        <v>1831</v>
      </c>
      <c r="B1833" s="3">
        <v>2.5</v>
      </c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ht="12.75" customHeight="1" x14ac:dyDescent="0.2">
      <c r="A1834" s="2" t="s">
        <v>1832</v>
      </c>
      <c r="B1834" s="3">
        <f>(B1827*2)+B1817+(B1999*3)</f>
        <v>177.9375</v>
      </c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ht="12.75" customHeight="1" x14ac:dyDescent="0.2">
      <c r="A1835" s="4" t="s">
        <v>1833</v>
      </c>
      <c r="B1835" s="5">
        <f>B1836</f>
        <v>0</v>
      </c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ht="12.75" customHeight="1" x14ac:dyDescent="0.2">
      <c r="A1836" s="2" t="s">
        <v>1834</v>
      </c>
      <c r="B1836" s="5">
        <v>0</v>
      </c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ht="12.75" customHeight="1" x14ac:dyDescent="0.2">
      <c r="A1837" s="4" t="s">
        <v>1835</v>
      </c>
      <c r="B1837" s="5">
        <f>B1838</f>
        <v>530</v>
      </c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ht="12.75" customHeight="1" x14ac:dyDescent="0.2">
      <c r="A1838" s="2" t="s">
        <v>1836</v>
      </c>
      <c r="B1838" s="3">
        <f>(B473*6)+B831</f>
        <v>530</v>
      </c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ht="12.75" customHeight="1" x14ac:dyDescent="0.2">
      <c r="A1839" s="4" t="s">
        <v>1837</v>
      </c>
      <c r="B1839" s="5">
        <f>B1840</f>
        <v>0.5</v>
      </c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ht="12.75" customHeight="1" x14ac:dyDescent="0.2">
      <c r="A1840" s="2" t="s">
        <v>1838</v>
      </c>
      <c r="B1840" s="5">
        <v>0.5</v>
      </c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ht="12.75" customHeight="1" x14ac:dyDescent="0.2">
      <c r="A1841" s="4" t="s">
        <v>1839</v>
      </c>
      <c r="B1841" s="5">
        <f>B1842</f>
        <v>8</v>
      </c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ht="12.75" customHeight="1" x14ac:dyDescent="0.2">
      <c r="A1842" s="2" t="s">
        <v>1840</v>
      </c>
      <c r="B1842" s="3">
        <v>8</v>
      </c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ht="12.75" customHeight="1" x14ac:dyDescent="0.2">
      <c r="A1843" s="4" t="s">
        <v>1841</v>
      </c>
      <c r="B1843" s="5">
        <f>B1844</f>
        <v>0.5</v>
      </c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ht="12.75" customHeight="1" x14ac:dyDescent="0.2">
      <c r="A1844" s="2" t="s">
        <v>1842</v>
      </c>
      <c r="B1844" s="3">
        <v>0.5</v>
      </c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ht="12.75" customHeight="1" x14ac:dyDescent="0.2">
      <c r="A1845" s="2" t="s">
        <v>1843</v>
      </c>
      <c r="B1845" s="3">
        <f>B701*3</f>
        <v>357</v>
      </c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ht="12.75" customHeight="1" x14ac:dyDescent="0.2">
      <c r="A1846" s="2" t="s">
        <v>1844</v>
      </c>
      <c r="B1846" s="3">
        <v>4</v>
      </c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ht="12.75" customHeight="1" x14ac:dyDescent="0.2">
      <c r="A1847" s="4" t="s">
        <v>1845</v>
      </c>
      <c r="B1847" s="5">
        <f>B1849</f>
        <v>24</v>
      </c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ht="12.75" customHeight="1" x14ac:dyDescent="0.2">
      <c r="A1848" s="4" t="s">
        <v>1846</v>
      </c>
      <c r="B1848" s="5">
        <v>0</v>
      </c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ht="12.75" customHeight="1" x14ac:dyDescent="0.2">
      <c r="A1849" s="2" t="s">
        <v>1847</v>
      </c>
      <c r="B1849" s="3">
        <f>B1846+B285</f>
        <v>24</v>
      </c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ht="12.75" customHeight="1" x14ac:dyDescent="0.2">
      <c r="A1850" s="2" t="s">
        <v>1848</v>
      </c>
      <c r="B1850" s="5">
        <v>0</v>
      </c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ht="12.75" customHeight="1" x14ac:dyDescent="0.2">
      <c r="A1851" s="2" t="s">
        <v>1849</v>
      </c>
      <c r="B1851" s="3">
        <v>2</v>
      </c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ht="12.75" customHeight="1" x14ac:dyDescent="0.2">
      <c r="A1852" s="2" t="s">
        <v>1850</v>
      </c>
      <c r="B1852" s="3">
        <f>B1851*4</f>
        <v>8</v>
      </c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ht="12.75" customHeight="1" x14ac:dyDescent="0.2">
      <c r="A1853" s="4" t="s">
        <v>1851</v>
      </c>
      <c r="B1853" s="5">
        <f t="shared" ref="B1853:B1855" si="117">B1856</f>
        <v>4</v>
      </c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ht="12.75" customHeight="1" x14ac:dyDescent="0.2">
      <c r="A1854" s="4" t="s">
        <v>1852</v>
      </c>
      <c r="B1854" s="5">
        <f t="shared" si="117"/>
        <v>12</v>
      </c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ht="12.75" customHeight="1" x14ac:dyDescent="0.2">
      <c r="A1855" s="4" t="s">
        <v>1853</v>
      </c>
      <c r="B1855" s="5">
        <f t="shared" si="117"/>
        <v>8</v>
      </c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ht="12.75" customHeight="1" x14ac:dyDescent="0.2">
      <c r="A1856" s="2" t="s">
        <v>1854</v>
      </c>
      <c r="B1856" s="3">
        <f>B1852/2</f>
        <v>4</v>
      </c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ht="12.75" customHeight="1" x14ac:dyDescent="0.2">
      <c r="A1857" s="2" t="s">
        <v>1855</v>
      </c>
      <c r="B1857" s="3">
        <f>(B1852*6)/4</f>
        <v>12</v>
      </c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ht="12.75" customHeight="1" x14ac:dyDescent="0.2">
      <c r="A1858" s="2" t="s">
        <v>1856</v>
      </c>
      <c r="B1858" s="3">
        <f>B1852</f>
        <v>8</v>
      </c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ht="12.75" customHeight="1" x14ac:dyDescent="0.2">
      <c r="A1859" s="2" t="s">
        <v>1857</v>
      </c>
      <c r="B1859" s="3">
        <f>(B75*6)+B2031</f>
        <v>24</v>
      </c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ht="12.75" customHeight="1" x14ac:dyDescent="0.2">
      <c r="A1860" s="4" t="s">
        <v>1858</v>
      </c>
      <c r="B1860" s="5">
        <f>B1861</f>
        <v>119</v>
      </c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ht="12.75" customHeight="1" x14ac:dyDescent="0.2">
      <c r="A1861" s="2" t="s">
        <v>1859</v>
      </c>
      <c r="B1861" s="5">
        <f>B701</f>
        <v>119</v>
      </c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ht="12.75" customHeight="1" x14ac:dyDescent="0.2">
      <c r="A1862" s="2" t="s">
        <v>1860</v>
      </c>
      <c r="B1862" s="3">
        <f>B701</f>
        <v>119</v>
      </c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ht="12.75" customHeight="1" x14ac:dyDescent="0.2">
      <c r="A1863" s="4" t="s">
        <v>1861</v>
      </c>
      <c r="B1863" s="5">
        <f t="shared" ref="B1863:B1864" si="118">B1866</f>
        <v>130</v>
      </c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ht="12.75" customHeight="1" x14ac:dyDescent="0.2">
      <c r="A1864" s="4" t="s">
        <v>1862</v>
      </c>
      <c r="B1864" s="5">
        <f t="shared" si="118"/>
        <v>6</v>
      </c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ht="12.75" customHeight="1" x14ac:dyDescent="0.2">
      <c r="A1865" s="2" t="s">
        <v>1863</v>
      </c>
      <c r="B1865" s="3">
        <f>B879</f>
        <v>1.5</v>
      </c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ht="12.75" customHeight="1" x14ac:dyDescent="0.2">
      <c r="A1866" s="2" t="s">
        <v>1864</v>
      </c>
      <c r="B1866" s="3">
        <f>(B1659*4)+(B1658*5)</f>
        <v>130</v>
      </c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ht="12.75" customHeight="1" x14ac:dyDescent="0.2">
      <c r="A1867" s="2" t="s">
        <v>1865</v>
      </c>
      <c r="B1867" s="3">
        <v>6</v>
      </c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ht="12.75" customHeight="1" x14ac:dyDescent="0.2">
      <c r="A1868" s="2" t="s">
        <v>1866</v>
      </c>
      <c r="B1868" s="3">
        <f>B1017*3</f>
        <v>53.25</v>
      </c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ht="12.75" customHeight="1" x14ac:dyDescent="0.2">
      <c r="A1869" s="4" t="s">
        <v>1867</v>
      </c>
      <c r="B1869" s="5">
        <v>0</v>
      </c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ht="12.75" customHeight="1" x14ac:dyDescent="0.2">
      <c r="A1870" s="2" t="s">
        <v>1868</v>
      </c>
      <c r="B1870" s="3">
        <v>0</v>
      </c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ht="12.75" customHeight="1" x14ac:dyDescent="0.2">
      <c r="A1871" s="2" t="s">
        <v>1869</v>
      </c>
      <c r="B1871" s="3">
        <f>(B1395*6)+B1017</f>
        <v>29.75</v>
      </c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ht="12.75" customHeight="1" x14ac:dyDescent="0.2">
      <c r="A1872" s="2" t="s">
        <v>1870</v>
      </c>
      <c r="B1872" s="3">
        <f>B869</f>
        <v>68</v>
      </c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ht="12.75" customHeight="1" x14ac:dyDescent="0.2">
      <c r="A1873" s="4" t="s">
        <v>1871</v>
      </c>
      <c r="B1873" s="5">
        <f t="shared" ref="B1873:B1874" si="119">B1876</f>
        <v>1099.4000000000001</v>
      </c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ht="12.75" customHeight="1" x14ac:dyDescent="0.2">
      <c r="A1874" s="4" t="s">
        <v>1872</v>
      </c>
      <c r="B1874" s="5">
        <f t="shared" si="119"/>
        <v>500</v>
      </c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ht="12.75" customHeight="1" x14ac:dyDescent="0.2">
      <c r="A1875" s="4" t="s">
        <v>1873</v>
      </c>
      <c r="B1875" s="5">
        <v>0</v>
      </c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ht="12.75" customHeight="1" x14ac:dyDescent="0.2">
      <c r="A1876" s="2" t="s">
        <v>1874</v>
      </c>
      <c r="B1876" s="3">
        <f>(B1877*2)+B322</f>
        <v>1099.4000000000001</v>
      </c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ht="12.75" customHeight="1" x14ac:dyDescent="0.2">
      <c r="A1877" s="2" t="s">
        <v>1875</v>
      </c>
      <c r="B1877" s="3">
        <v>500</v>
      </c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ht="12.75" customHeight="1" x14ac:dyDescent="0.2">
      <c r="A1878" s="2" t="s">
        <v>1876</v>
      </c>
      <c r="B1878" s="3">
        <v>0</v>
      </c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ht="12.75" customHeight="1" x14ac:dyDescent="0.2">
      <c r="A1879" s="2" t="s">
        <v>1877</v>
      </c>
      <c r="B1879" s="3">
        <f>(B1395*6)+B1996</f>
        <v>13</v>
      </c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ht="12.75" customHeight="1" x14ac:dyDescent="0.2">
      <c r="A1880" s="4" t="s">
        <v>1878</v>
      </c>
      <c r="B1880" s="5">
        <f>B1883</f>
        <v>1107.4000000000001</v>
      </c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ht="12.75" customHeight="1" x14ac:dyDescent="0.2">
      <c r="A1881" s="4" t="s">
        <v>1879</v>
      </c>
      <c r="B1881" s="5">
        <v>0</v>
      </c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ht="12.75" customHeight="1" x14ac:dyDescent="0.2">
      <c r="A1882" s="2" t="s">
        <v>1880</v>
      </c>
      <c r="B1882" s="3">
        <v>0</v>
      </c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ht="12.75" customHeight="1" x14ac:dyDescent="0.2">
      <c r="A1883" s="2" t="s">
        <v>1881</v>
      </c>
      <c r="B1883" s="3">
        <f>B1876+8</f>
        <v>1107.4000000000001</v>
      </c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ht="12.75" customHeight="1" x14ac:dyDescent="0.2">
      <c r="A1884" s="4" t="s">
        <v>1882</v>
      </c>
      <c r="B1884" s="5">
        <v>0</v>
      </c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ht="12.75" customHeight="1" x14ac:dyDescent="0.2">
      <c r="A1885" s="4" t="s">
        <v>1883</v>
      </c>
      <c r="B1885" s="5">
        <f>B1889</f>
        <v>200</v>
      </c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ht="12.75" customHeight="1" x14ac:dyDescent="0.2">
      <c r="A1886" s="4" t="s">
        <v>1884</v>
      </c>
      <c r="B1886" s="5">
        <v>0</v>
      </c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ht="12.75" customHeight="1" x14ac:dyDescent="0.2">
      <c r="A1887" s="4" t="s">
        <v>1885</v>
      </c>
      <c r="B1887" s="5">
        <f>B1891</f>
        <v>200</v>
      </c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ht="12.75" customHeight="1" x14ac:dyDescent="0.2">
      <c r="A1888" s="2" t="s">
        <v>1886</v>
      </c>
      <c r="B1888" s="3">
        <v>0</v>
      </c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ht="12.75" customHeight="1" x14ac:dyDescent="0.2">
      <c r="A1889" s="2" t="s">
        <v>1887</v>
      </c>
      <c r="B1889" s="3">
        <v>200</v>
      </c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ht="12.75" customHeight="1" x14ac:dyDescent="0.2">
      <c r="A1890" s="2" t="s">
        <v>1888</v>
      </c>
      <c r="B1890" s="3">
        <v>0</v>
      </c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ht="12.75" customHeight="1" x14ac:dyDescent="0.2">
      <c r="A1891" s="2" t="s">
        <v>1889</v>
      </c>
      <c r="B1891" s="5">
        <f>B1889</f>
        <v>200</v>
      </c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ht="12.75" customHeight="1" x14ac:dyDescent="0.2">
      <c r="A1892" s="4" t="s">
        <v>1890</v>
      </c>
      <c r="B1892" s="5">
        <f>B1893</f>
        <v>301.5</v>
      </c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ht="12.75" customHeight="1" x14ac:dyDescent="0.2">
      <c r="A1893" s="2" t="s">
        <v>1891</v>
      </c>
      <c r="B1893" s="5">
        <f>B2271+B1456</f>
        <v>301.5</v>
      </c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ht="12.75" customHeight="1" x14ac:dyDescent="0.2">
      <c r="A1894" s="4" t="s">
        <v>1892</v>
      </c>
      <c r="B1894" s="5">
        <f t="shared" ref="B1894:B1895" si="120">B1897</f>
        <v>15</v>
      </c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ht="12.75" customHeight="1" x14ac:dyDescent="0.2">
      <c r="A1895" s="4" t="s">
        <v>1893</v>
      </c>
      <c r="B1895" s="5">
        <f t="shared" si="120"/>
        <v>135</v>
      </c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ht="12.75" customHeight="1" x14ac:dyDescent="0.2">
      <c r="A1896" s="4" t="s">
        <v>1894</v>
      </c>
      <c r="B1896" s="5">
        <v>0</v>
      </c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ht="12.75" customHeight="1" x14ac:dyDescent="0.2">
      <c r="A1897" s="2" t="s">
        <v>1895</v>
      </c>
      <c r="B1897" s="3">
        <v>15</v>
      </c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ht="12.75" customHeight="1" x14ac:dyDescent="0.2">
      <c r="A1898" s="2" t="s">
        <v>1896</v>
      </c>
      <c r="B1898" s="3">
        <f>B1897*9</f>
        <v>135</v>
      </c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ht="12.75" customHeight="1" x14ac:dyDescent="0.2">
      <c r="A1899" s="2" t="s">
        <v>1897</v>
      </c>
      <c r="B1899" s="3">
        <v>0</v>
      </c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ht="12.75" customHeight="1" x14ac:dyDescent="0.2">
      <c r="A1900" s="4" t="s">
        <v>1898</v>
      </c>
      <c r="B1900" s="5">
        <f t="shared" ref="B1900:B1901" si="121">B1902</f>
        <v>38.25</v>
      </c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ht="12.75" customHeight="1" x14ac:dyDescent="0.2">
      <c r="A1901" s="4" t="s">
        <v>1899</v>
      </c>
      <c r="B1901" s="5">
        <f t="shared" si="121"/>
        <v>30</v>
      </c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ht="12.75" customHeight="1" x14ac:dyDescent="0.2">
      <c r="A1902" s="2" t="s">
        <v>1900</v>
      </c>
      <c r="B1902" s="5">
        <f>B42/4</f>
        <v>38.25</v>
      </c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ht="12.75" customHeight="1" x14ac:dyDescent="0.2">
      <c r="A1903" s="2" t="s">
        <v>1901</v>
      </c>
      <c r="B1903" s="5">
        <f>B1986</f>
        <v>30</v>
      </c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ht="12.75" customHeight="1" x14ac:dyDescent="0.2">
      <c r="A1904" s="4" t="s">
        <v>1902</v>
      </c>
      <c r="B1904" s="5">
        <f>B1905</f>
        <v>43.5</v>
      </c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ht="12.75" customHeight="1" x14ac:dyDescent="0.2">
      <c r="A1905" s="2" t="s">
        <v>1903</v>
      </c>
      <c r="B1905" s="3">
        <f>(B1395*4)+(B1017*2)</f>
        <v>43.5</v>
      </c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ht="12.75" customHeight="1" x14ac:dyDescent="0.2">
      <c r="A1906" s="2" t="s">
        <v>1904</v>
      </c>
      <c r="B1906" s="3">
        <f>B802+(B1394*4)</f>
        <v>37</v>
      </c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ht="12.75" customHeight="1" x14ac:dyDescent="0.2">
      <c r="A1907" s="4" t="s">
        <v>1905</v>
      </c>
      <c r="B1907" s="5">
        <f t="shared" ref="B1907:B1918" si="122">B1919</f>
        <v>7.75</v>
      </c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ht="12.75" customHeight="1" x14ac:dyDescent="0.2">
      <c r="A1908" s="4" t="s">
        <v>1906</v>
      </c>
      <c r="B1908" s="5">
        <f t="shared" si="122"/>
        <v>75.125</v>
      </c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ht="12.75" customHeight="1" x14ac:dyDescent="0.2">
      <c r="A1909" s="4" t="s">
        <v>1907</v>
      </c>
      <c r="B1909" s="5">
        <f t="shared" si="122"/>
        <v>37.5625</v>
      </c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ht="12.75" customHeight="1" x14ac:dyDescent="0.2">
      <c r="A1910" s="4" t="s">
        <v>1908</v>
      </c>
      <c r="B1910" s="5">
        <f t="shared" si="122"/>
        <v>112.6875</v>
      </c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ht="12.75" customHeight="1" x14ac:dyDescent="0.2">
      <c r="A1911" s="4" t="s">
        <v>1909</v>
      </c>
      <c r="B1911" s="5">
        <f t="shared" si="122"/>
        <v>33.895833333333336</v>
      </c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ht="12.75" customHeight="1" x14ac:dyDescent="0.2">
      <c r="A1912" s="4" t="s">
        <v>1910</v>
      </c>
      <c r="B1912" s="5">
        <f t="shared" si="122"/>
        <v>16.947916666666668</v>
      </c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ht="12.75" customHeight="1" x14ac:dyDescent="0.2">
      <c r="A1913" s="4" t="s">
        <v>1911</v>
      </c>
      <c r="B1913" s="5">
        <f t="shared" si="122"/>
        <v>50.84375</v>
      </c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ht="12.75" customHeight="1" x14ac:dyDescent="0.2">
      <c r="A1914" s="4" t="s">
        <v>1912</v>
      </c>
      <c r="B1914" s="5">
        <f t="shared" si="122"/>
        <v>35.895833333333336</v>
      </c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ht="12.75" customHeight="1" x14ac:dyDescent="0.2">
      <c r="A1915" s="4" t="s">
        <v>1913</v>
      </c>
      <c r="B1915" s="5">
        <f t="shared" si="122"/>
        <v>17.947916666666668</v>
      </c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ht="12.75" customHeight="1" x14ac:dyDescent="0.2">
      <c r="A1916" s="4" t="s">
        <v>1914</v>
      </c>
      <c r="B1916" s="5">
        <f t="shared" si="122"/>
        <v>53.84375</v>
      </c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ht="12.75" customHeight="1" x14ac:dyDescent="0.2">
      <c r="A1917" s="4" t="s">
        <v>1915</v>
      </c>
      <c r="B1917" s="5">
        <f t="shared" si="122"/>
        <v>65.041666666666671</v>
      </c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ht="12.75" customHeight="1" x14ac:dyDescent="0.2">
      <c r="A1918" s="4" t="s">
        <v>1916</v>
      </c>
      <c r="B1918" s="5">
        <f t="shared" si="122"/>
        <v>32.520833333333336</v>
      </c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ht="12.75" customHeight="1" x14ac:dyDescent="0.2">
      <c r="A1919" s="2" t="s">
        <v>1917</v>
      </c>
      <c r="B1919" s="3">
        <f>B81+(B356/8)</f>
        <v>7.75</v>
      </c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ht="12.75" customHeight="1" x14ac:dyDescent="0.2">
      <c r="A1920" s="2" t="s">
        <v>1918</v>
      </c>
      <c r="B1920" s="3">
        <f>B1722+(153/8)</f>
        <v>75.125</v>
      </c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ht="12.75" customHeight="1" x14ac:dyDescent="0.2">
      <c r="A1921" s="2" t="s">
        <v>1919</v>
      </c>
      <c r="B1921" s="3">
        <f>B1920/2</f>
        <v>37.5625</v>
      </c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ht="12.75" customHeight="1" x14ac:dyDescent="0.2">
      <c r="A1922" s="2" t="s">
        <v>1920</v>
      </c>
      <c r="B1922" s="3">
        <f>(B1920*6)/4</f>
        <v>112.6875</v>
      </c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ht="12.75" customHeight="1" x14ac:dyDescent="0.2">
      <c r="A1923" s="2" t="s">
        <v>1921</v>
      </c>
      <c r="B1923" s="3">
        <f>B1809+(B355/8)</f>
        <v>33.895833333333336</v>
      </c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ht="12.75" customHeight="1" x14ac:dyDescent="0.2">
      <c r="A1924" s="2" t="s">
        <v>1922</v>
      </c>
      <c r="B1924" s="3">
        <f>B1923/2</f>
        <v>16.947916666666668</v>
      </c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ht="12.75" customHeight="1" x14ac:dyDescent="0.2">
      <c r="A1925" s="2" t="s">
        <v>1923</v>
      </c>
      <c r="B1925" s="3">
        <f>(B1923*6)/4</f>
        <v>50.84375</v>
      </c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ht="12.75" customHeight="1" x14ac:dyDescent="0.2">
      <c r="A1926" s="2" t="s">
        <v>1924</v>
      </c>
      <c r="B1926" s="3">
        <f>B1856+(B355/8)</f>
        <v>35.895833333333336</v>
      </c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ht="12.75" customHeight="1" x14ac:dyDescent="0.2">
      <c r="A1927" s="2" t="s">
        <v>1925</v>
      </c>
      <c r="B1927" s="3">
        <f>B1926/2</f>
        <v>17.947916666666668</v>
      </c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ht="12.75" customHeight="1" x14ac:dyDescent="0.2">
      <c r="A1928" s="2" t="s">
        <v>1926</v>
      </c>
      <c r="B1928" s="3">
        <f>(B1926*6)/4</f>
        <v>53.84375</v>
      </c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ht="12.75" customHeight="1" x14ac:dyDescent="0.2">
      <c r="A1929" s="2" t="s">
        <v>1927</v>
      </c>
      <c r="B1929" s="3">
        <f>B1999+(B355/8)</f>
        <v>65.041666666666671</v>
      </c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ht="12.75" customHeight="1" x14ac:dyDescent="0.2">
      <c r="A1930" s="2" t="s">
        <v>1928</v>
      </c>
      <c r="B1930" s="3">
        <f>B1929/2</f>
        <v>32.520833333333336</v>
      </c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ht="12.75" customHeight="1" x14ac:dyDescent="0.2">
      <c r="A1931" s="2" t="s">
        <v>1929</v>
      </c>
      <c r="B1931" s="3">
        <f>B1934/2</f>
        <v>2</v>
      </c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ht="12.75" customHeight="1" x14ac:dyDescent="0.2">
      <c r="A1932" s="4" t="s">
        <v>1930</v>
      </c>
      <c r="B1932" s="5">
        <f>B1934</f>
        <v>4</v>
      </c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ht="12.75" customHeight="1" x14ac:dyDescent="0.2">
      <c r="A1933" s="2" t="s">
        <v>1931</v>
      </c>
      <c r="B1933" s="3">
        <f>B1934/4</f>
        <v>1</v>
      </c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ht="12.75" customHeight="1" x14ac:dyDescent="0.2">
      <c r="A1934" s="2" t="s">
        <v>1932</v>
      </c>
      <c r="B1934" s="3">
        <v>4</v>
      </c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ht="12.75" customHeight="1" x14ac:dyDescent="0.2">
      <c r="A1935" s="4" t="s">
        <v>1933</v>
      </c>
      <c r="B1935" s="5">
        <f t="shared" ref="B1935:B1941" si="123">B1942</f>
        <v>49</v>
      </c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ht="12.75" customHeight="1" x14ac:dyDescent="0.2">
      <c r="A1936" s="4" t="s">
        <v>1934</v>
      </c>
      <c r="B1936" s="5">
        <f t="shared" si="123"/>
        <v>0</v>
      </c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ht="12.75" customHeight="1" x14ac:dyDescent="0.2">
      <c r="A1937" s="4" t="s">
        <v>1935</v>
      </c>
      <c r="B1937" s="5">
        <f t="shared" si="123"/>
        <v>32.777777777777779</v>
      </c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ht="12.75" customHeight="1" x14ac:dyDescent="0.2">
      <c r="A1938" s="4" t="s">
        <v>1936</v>
      </c>
      <c r="B1938" s="5">
        <f t="shared" si="123"/>
        <v>14</v>
      </c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ht="12.75" customHeight="1" x14ac:dyDescent="0.2">
      <c r="A1939" s="4" t="s">
        <v>1937</v>
      </c>
      <c r="B1939" s="5">
        <f t="shared" si="123"/>
        <v>14</v>
      </c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ht="12.75" customHeight="1" x14ac:dyDescent="0.2">
      <c r="A1940" s="4" t="s">
        <v>1938</v>
      </c>
      <c r="B1940" s="5">
        <f t="shared" si="123"/>
        <v>17</v>
      </c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ht="12.75" customHeight="1" x14ac:dyDescent="0.2">
      <c r="A1941" s="4" t="s">
        <v>1939</v>
      </c>
      <c r="B1941" s="5">
        <f t="shared" si="123"/>
        <v>17</v>
      </c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ht="12.75" customHeight="1" x14ac:dyDescent="0.2">
      <c r="A1942" s="2" t="s">
        <v>1940</v>
      </c>
      <c r="B1942" s="3">
        <f>(B1996*3)+B1945+(B1403*3)</f>
        <v>49</v>
      </c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ht="12.75" customHeight="1" x14ac:dyDescent="0.2">
      <c r="A1943" s="2" t="s">
        <v>1941</v>
      </c>
      <c r="B1943" s="5">
        <v>0</v>
      </c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ht="12.75" customHeight="1" x14ac:dyDescent="0.2">
      <c r="A1944" s="2" t="s">
        <v>1942</v>
      </c>
      <c r="B1944" s="5">
        <f>(B1019*8)+B1947</f>
        <v>32.777777777777779</v>
      </c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ht="12.75" customHeight="1" x14ac:dyDescent="0.2">
      <c r="A1945" s="2" t="s">
        <v>1943</v>
      </c>
      <c r="B1945" s="3">
        <v>14</v>
      </c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ht="12.75" customHeight="1" x14ac:dyDescent="0.2">
      <c r="A1946" s="2" t="s">
        <v>1944</v>
      </c>
      <c r="B1946" s="3">
        <f>B1945</f>
        <v>14</v>
      </c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ht="12.75" customHeight="1" x14ac:dyDescent="0.2">
      <c r="A1947" s="2" t="s">
        <v>1945</v>
      </c>
      <c r="B1947" s="3">
        <f>B1945+B1996+B356</f>
        <v>17</v>
      </c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ht="12.75" customHeight="1" x14ac:dyDescent="0.2">
      <c r="A1948" s="2" t="s">
        <v>1946</v>
      </c>
      <c r="B1948" s="5">
        <f>B1947</f>
        <v>17</v>
      </c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ht="12.75" customHeight="1" x14ac:dyDescent="0.2">
      <c r="A1949" s="2" t="s">
        <v>1947</v>
      </c>
      <c r="B1949" s="5">
        <v>0</v>
      </c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ht="12.75" customHeight="1" x14ac:dyDescent="0.2">
      <c r="A1950" s="4" t="s">
        <v>1948</v>
      </c>
      <c r="B1950" s="5">
        <f>B1951</f>
        <v>81.25</v>
      </c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ht="12.75" customHeight="1" x14ac:dyDescent="0.2">
      <c r="A1951" s="2" t="s">
        <v>1949</v>
      </c>
      <c r="B1951" s="3">
        <f>(B833*4)+B57</f>
        <v>81.25</v>
      </c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ht="12.75" customHeight="1" x14ac:dyDescent="0.2">
      <c r="A1952" s="4" t="s">
        <v>1950</v>
      </c>
      <c r="B1952" s="5">
        <f>B1954</f>
        <v>4</v>
      </c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ht="12.75" customHeight="1" x14ac:dyDescent="0.2">
      <c r="A1953" s="4" t="s">
        <v>1951</v>
      </c>
      <c r="B1953" s="5">
        <v>0</v>
      </c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ht="12.75" customHeight="1" x14ac:dyDescent="0.2">
      <c r="A1954" s="2" t="s">
        <v>1952</v>
      </c>
      <c r="B1954" s="3">
        <v>4</v>
      </c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ht="12.75" customHeight="1" x14ac:dyDescent="0.2">
      <c r="A1955" s="2" t="s">
        <v>1953</v>
      </c>
      <c r="B1955" s="3">
        <v>0</v>
      </c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ht="12.75" customHeight="1" x14ac:dyDescent="0.2">
      <c r="A1956" s="4" t="s">
        <v>1954</v>
      </c>
      <c r="B1956" s="5">
        <f>B1957</f>
        <v>43</v>
      </c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ht="12.75" customHeight="1" x14ac:dyDescent="0.2">
      <c r="A1957" s="2" t="s">
        <v>1955</v>
      </c>
      <c r="B1957" s="3">
        <f>B1575+B944</f>
        <v>43</v>
      </c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ht="12.75" customHeight="1" x14ac:dyDescent="0.2">
      <c r="A1958" s="2" t="s">
        <v>1956</v>
      </c>
      <c r="B1958" s="3">
        <f>B1866*2</f>
        <v>260</v>
      </c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ht="12.75" customHeight="1" x14ac:dyDescent="0.2">
      <c r="A1959" s="4" t="s">
        <v>1957</v>
      </c>
      <c r="B1959" s="5">
        <f>B1960</f>
        <v>244.8</v>
      </c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ht="12.75" customHeight="1" x14ac:dyDescent="0.2">
      <c r="A1960" s="2" t="s">
        <v>1958</v>
      </c>
      <c r="B1960" s="5">
        <f>B640</f>
        <v>244.8</v>
      </c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ht="12.75" customHeight="1" x14ac:dyDescent="0.2">
      <c r="A1961" s="4" t="s">
        <v>1959</v>
      </c>
      <c r="B1961" s="5">
        <f t="shared" ref="B1961:B1976" si="124">B1977</f>
        <v>12.5</v>
      </c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ht="12.75" customHeight="1" x14ac:dyDescent="0.2">
      <c r="A1962" s="4" t="s">
        <v>1960</v>
      </c>
      <c r="B1962" s="5">
        <f t="shared" si="124"/>
        <v>2.5</v>
      </c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ht="12.75" customHeight="1" x14ac:dyDescent="0.2">
      <c r="A1963" s="4" t="s">
        <v>1961</v>
      </c>
      <c r="B1963" s="5">
        <f t="shared" si="124"/>
        <v>15</v>
      </c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ht="12.75" customHeight="1" x14ac:dyDescent="0.2">
      <c r="A1964" s="4" t="s">
        <v>1962</v>
      </c>
      <c r="B1964" s="5">
        <f t="shared" si="124"/>
        <v>12</v>
      </c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ht="12.75" customHeight="1" x14ac:dyDescent="0.2">
      <c r="A1965" s="4" t="s">
        <v>1963</v>
      </c>
      <c r="B1965" s="5">
        <f t="shared" si="124"/>
        <v>9</v>
      </c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ht="12.75" customHeight="1" x14ac:dyDescent="0.2">
      <c r="A1966" s="4" t="s">
        <v>1964</v>
      </c>
      <c r="B1966" s="5">
        <f t="shared" si="124"/>
        <v>3</v>
      </c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ht="12.75" customHeight="1" x14ac:dyDescent="0.2">
      <c r="A1967" s="4" t="s">
        <v>1965</v>
      </c>
      <c r="B1967" s="5">
        <f t="shared" si="124"/>
        <v>10</v>
      </c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ht="12.75" customHeight="1" x14ac:dyDescent="0.2">
      <c r="A1968" s="4" t="s">
        <v>1966</v>
      </c>
      <c r="B1968" s="5">
        <f t="shared" si="124"/>
        <v>2.5</v>
      </c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ht="12.75" customHeight="1" x14ac:dyDescent="0.2">
      <c r="A1969" s="4" t="s">
        <v>1967</v>
      </c>
      <c r="B1969" s="5">
        <f t="shared" si="124"/>
        <v>5</v>
      </c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ht="12.75" customHeight="1" x14ac:dyDescent="0.2">
      <c r="A1970" s="4" t="s">
        <v>1968</v>
      </c>
      <c r="B1970" s="5">
        <f t="shared" si="124"/>
        <v>30</v>
      </c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ht="12.75" customHeight="1" x14ac:dyDescent="0.2">
      <c r="A1971" s="4" t="s">
        <v>1969</v>
      </c>
      <c r="B1971" s="5">
        <f t="shared" si="124"/>
        <v>16</v>
      </c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ht="12.75" customHeight="1" x14ac:dyDescent="0.2">
      <c r="A1972" s="4" t="s">
        <v>1970</v>
      </c>
      <c r="B1972" s="5">
        <f t="shared" si="124"/>
        <v>1.25</v>
      </c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ht="12.75" customHeight="1" x14ac:dyDescent="0.2">
      <c r="A1973" s="4" t="s">
        <v>1971</v>
      </c>
      <c r="B1973" s="5">
        <f t="shared" si="124"/>
        <v>3.75</v>
      </c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ht="12.75" customHeight="1" x14ac:dyDescent="0.2">
      <c r="A1974" s="4" t="s">
        <v>1972</v>
      </c>
      <c r="B1974" s="5">
        <f t="shared" si="124"/>
        <v>7.5</v>
      </c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ht="12.75" customHeight="1" x14ac:dyDescent="0.2">
      <c r="A1975" s="4" t="s">
        <v>1973</v>
      </c>
      <c r="B1975" s="5">
        <f t="shared" si="124"/>
        <v>16</v>
      </c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ht="12.75" customHeight="1" x14ac:dyDescent="0.2">
      <c r="A1976" s="4" t="s">
        <v>1974</v>
      </c>
      <c r="B1976" s="5">
        <f t="shared" si="124"/>
        <v>13.333333333333334</v>
      </c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ht="12.75" customHeight="1" x14ac:dyDescent="0.2">
      <c r="A1977" s="2" t="s">
        <v>1975</v>
      </c>
      <c r="B1977" s="3">
        <f>B1984*5</f>
        <v>12.5</v>
      </c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ht="12.75" customHeight="1" x14ac:dyDescent="0.2">
      <c r="A1978" s="2" t="s">
        <v>1976</v>
      </c>
      <c r="B1978" s="3">
        <f>B1984</f>
        <v>2.5</v>
      </c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ht="12.75" customHeight="1" x14ac:dyDescent="0.2">
      <c r="A1979" s="2" t="s">
        <v>1977</v>
      </c>
      <c r="B1979" s="3">
        <f>B1984*6</f>
        <v>15</v>
      </c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ht="12.75" customHeight="1" x14ac:dyDescent="0.2">
      <c r="A1980" s="2" t="s">
        <v>1978</v>
      </c>
      <c r="B1980" s="3">
        <f>(B1984*4)+(B1996*2)</f>
        <v>12</v>
      </c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ht="12.75" customHeight="1" x14ac:dyDescent="0.2">
      <c r="A1981" s="2" t="s">
        <v>1979</v>
      </c>
      <c r="B1981" s="3">
        <f>(B1984*2)+(B1996*4)</f>
        <v>9</v>
      </c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ht="12.75" customHeight="1" x14ac:dyDescent="0.2">
      <c r="A1982" s="2" t="s">
        <v>1980</v>
      </c>
      <c r="B1982" s="3">
        <v>3</v>
      </c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ht="12.75" customHeight="1" x14ac:dyDescent="0.2">
      <c r="A1983" s="2" t="s">
        <v>1981</v>
      </c>
      <c r="B1983" s="3">
        <v>10</v>
      </c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ht="12.75" customHeight="1" x14ac:dyDescent="0.2">
      <c r="A1984" s="2" t="s">
        <v>1982</v>
      </c>
      <c r="B1984" s="3">
        <f>B1983/4</f>
        <v>2.5</v>
      </c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ht="12.75" customHeight="1" x14ac:dyDescent="0.2">
      <c r="A1985" s="2" t="s">
        <v>1983</v>
      </c>
      <c r="B1985" s="3">
        <f>B1984*2</f>
        <v>5</v>
      </c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ht="12.75" customHeight="1" x14ac:dyDescent="0.2">
      <c r="A1986" s="2" t="s">
        <v>1984</v>
      </c>
      <c r="B1986" s="3">
        <f>B1983*3</f>
        <v>30</v>
      </c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ht="12.75" customHeight="1" x14ac:dyDescent="0.2">
      <c r="A1987" s="2" t="s">
        <v>1985</v>
      </c>
      <c r="B1987" s="3">
        <f>(B1984*6)+(B1996)</f>
        <v>16</v>
      </c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ht="12.75" customHeight="1" x14ac:dyDescent="0.2">
      <c r="A1988" s="2" t="s">
        <v>1986</v>
      </c>
      <c r="B1988" s="3">
        <f>B1984/2</f>
        <v>1.25</v>
      </c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ht="12.75" customHeight="1" x14ac:dyDescent="0.2">
      <c r="A1989" s="2" t="s">
        <v>1987</v>
      </c>
      <c r="B1989" s="3">
        <f>(B1984*6)/4</f>
        <v>3.75</v>
      </c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ht="12.75" customHeight="1" x14ac:dyDescent="0.2">
      <c r="A1990" s="2" t="s">
        <v>1988</v>
      </c>
      <c r="B1990" s="3">
        <f>(B1984*6)/2</f>
        <v>7.5</v>
      </c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ht="12.75" customHeight="1" x14ac:dyDescent="0.2">
      <c r="A1991" s="2" t="s">
        <v>1989</v>
      </c>
      <c r="B1991" s="5">
        <f>B1987</f>
        <v>16</v>
      </c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ht="12.75" customHeight="1" x14ac:dyDescent="0.2">
      <c r="A1992" s="2" t="s">
        <v>1990</v>
      </c>
      <c r="B1992" s="3">
        <f>(B1983*4)/3</f>
        <v>13.333333333333334</v>
      </c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ht="12.75" customHeight="1" x14ac:dyDescent="0.2">
      <c r="A1993" s="2" t="s">
        <v>1991</v>
      </c>
      <c r="B1993" s="5">
        <f>B414*2+B43</f>
        <v>53.928571428571431</v>
      </c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ht="12.75" customHeight="1" x14ac:dyDescent="0.2">
      <c r="A1994" s="4" t="s">
        <v>1992</v>
      </c>
      <c r="B1994" s="5">
        <v>0</v>
      </c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ht="12.75" customHeight="1" x14ac:dyDescent="0.2">
      <c r="A1995" s="2" t="s">
        <v>1993</v>
      </c>
      <c r="B1995" s="5">
        <v>0</v>
      </c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ht="12.75" customHeight="1" x14ac:dyDescent="0.2">
      <c r="A1996" s="2" t="s">
        <v>1994</v>
      </c>
      <c r="B1996" s="3">
        <f>(B1395*2)/4</f>
        <v>1</v>
      </c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ht="12.75" customHeight="1" x14ac:dyDescent="0.2">
      <c r="A1997" s="4" t="s">
        <v>1995</v>
      </c>
      <c r="B1997" s="5">
        <f>B1998</f>
        <v>365</v>
      </c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ht="12.75" customHeight="1" x14ac:dyDescent="0.2">
      <c r="A1998" s="2" t="s">
        <v>1996</v>
      </c>
      <c r="B1998" s="3">
        <f>B1508+B1817</f>
        <v>365</v>
      </c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ht="12.75" customHeight="1" x14ac:dyDescent="0.2">
      <c r="A1999" s="2" t="s">
        <v>1997</v>
      </c>
      <c r="B1999" s="3">
        <f>B362+(B355/8)</f>
        <v>33.145833333333336</v>
      </c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ht="12.75" customHeight="1" x14ac:dyDescent="0.2">
      <c r="A2000" s="4" t="s">
        <v>1998</v>
      </c>
      <c r="B2000" s="5">
        <f>B2013</f>
        <v>24.5</v>
      </c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ht="12.75" customHeight="1" x14ac:dyDescent="0.2">
      <c r="A2001" s="4" t="s">
        <v>1999</v>
      </c>
      <c r="B2001" s="5">
        <f t="shared" ref="B2001:B2003" si="125">B2015</f>
        <v>16.572916666666668</v>
      </c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ht="12.75" customHeight="1" x14ac:dyDescent="0.2">
      <c r="A2002" s="4" t="s">
        <v>2000</v>
      </c>
      <c r="B2002" s="5">
        <f t="shared" si="125"/>
        <v>49.71875</v>
      </c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ht="12.75" customHeight="1" x14ac:dyDescent="0.2">
      <c r="A2003" s="4" t="s">
        <v>2001</v>
      </c>
      <c r="B2003" s="5">
        <f t="shared" si="125"/>
        <v>33.145833333333336</v>
      </c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ht="12.75" customHeight="1" x14ac:dyDescent="0.2">
      <c r="A2004" s="4" t="s">
        <v>2002</v>
      </c>
      <c r="B2004" s="5">
        <f>B2014</f>
        <v>33.145833333333336</v>
      </c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ht="12.75" customHeight="1" x14ac:dyDescent="0.2">
      <c r="A2005" s="4" t="s">
        <v>2003</v>
      </c>
      <c r="B2005" s="5">
        <f t="shared" ref="B2005:B2012" si="126">B2018</f>
        <v>33.145833333333336</v>
      </c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ht="12.75" customHeight="1" x14ac:dyDescent="0.2">
      <c r="A2006" s="4" t="s">
        <v>2004</v>
      </c>
      <c r="B2006" s="5">
        <f t="shared" si="126"/>
        <v>117.1875</v>
      </c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ht="12.75" customHeight="1" x14ac:dyDescent="0.2">
      <c r="A2007" s="4" t="s">
        <v>2005</v>
      </c>
      <c r="B2007" s="5">
        <f t="shared" si="126"/>
        <v>17</v>
      </c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ht="12.75" customHeight="1" x14ac:dyDescent="0.2">
      <c r="A2008" s="4" t="s">
        <v>2006</v>
      </c>
      <c r="B2008" s="5">
        <f t="shared" si="126"/>
        <v>24.5</v>
      </c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ht="12.75" customHeight="1" x14ac:dyDescent="0.2">
      <c r="A2009" s="4" t="s">
        <v>2007</v>
      </c>
      <c r="B2009" s="5">
        <f t="shared" si="126"/>
        <v>66.291666666666671</v>
      </c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ht="12.75" customHeight="1" x14ac:dyDescent="0.2">
      <c r="A2010" s="4" t="s">
        <v>2008</v>
      </c>
      <c r="B2010" s="5">
        <f t="shared" si="126"/>
        <v>9.5</v>
      </c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ht="12.75" customHeight="1" x14ac:dyDescent="0.2">
      <c r="A2011" s="4" t="s">
        <v>2009</v>
      </c>
      <c r="B2011" s="5">
        <f t="shared" si="126"/>
        <v>16.572916666666668</v>
      </c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ht="12.75" customHeight="1" x14ac:dyDescent="0.2">
      <c r="A2012" s="4" t="s">
        <v>2010</v>
      </c>
      <c r="B2012" s="5">
        <f t="shared" si="126"/>
        <v>49.71875</v>
      </c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ht="12.75" customHeight="1" x14ac:dyDescent="0.2">
      <c r="A2013" s="2" t="s">
        <v>2011</v>
      </c>
      <c r="B2013" s="3">
        <f>(B371*3)+(B1996*2)</f>
        <v>24.5</v>
      </c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ht="12.75" customHeight="1" x14ac:dyDescent="0.2">
      <c r="A2014" s="2" t="s">
        <v>2012</v>
      </c>
      <c r="B2014" s="3">
        <f>B1999</f>
        <v>33.145833333333336</v>
      </c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ht="12.75" customHeight="1" x14ac:dyDescent="0.2">
      <c r="A2015" s="2" t="s">
        <v>2013</v>
      </c>
      <c r="B2015" s="3">
        <f>(B2014*3)/6</f>
        <v>16.572916666666668</v>
      </c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ht="12.75" customHeight="1" x14ac:dyDescent="0.2">
      <c r="A2016" s="2" t="s">
        <v>2014</v>
      </c>
      <c r="B2016" s="3">
        <f>(B2014*6)/4</f>
        <v>49.71875</v>
      </c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ht="12.75" customHeight="1" x14ac:dyDescent="0.2">
      <c r="A2017" s="2" t="s">
        <v>2015</v>
      </c>
      <c r="B2017" s="3">
        <f>(B2014*6)/6</f>
        <v>33.145833333333336</v>
      </c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ht="12.75" customHeight="1" x14ac:dyDescent="0.2">
      <c r="A2018" s="2" t="s">
        <v>2016</v>
      </c>
      <c r="B2018" s="3">
        <f>B1999</f>
        <v>33.145833333333336</v>
      </c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ht="12.75" customHeight="1" x14ac:dyDescent="0.2">
      <c r="A2019" s="2" t="s">
        <v>2017</v>
      </c>
      <c r="B2019" s="3">
        <f>(B1999*3)+B1017</f>
        <v>117.1875</v>
      </c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ht="12.75" customHeight="1" x14ac:dyDescent="0.2">
      <c r="A2020" s="2" t="s">
        <v>2018</v>
      </c>
      <c r="B2020" s="3">
        <f>(B371*2)+(B1996*2)</f>
        <v>17</v>
      </c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ht="12.75" customHeight="1" x14ac:dyDescent="0.2">
      <c r="A2021" s="2" t="s">
        <v>2019</v>
      </c>
      <c r="B2021" s="3">
        <f>(B371*3)+(B1996*2)</f>
        <v>24.5</v>
      </c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ht="12.75" customHeight="1" x14ac:dyDescent="0.2">
      <c r="A2022" s="2" t="s">
        <v>2020</v>
      </c>
      <c r="B2022" s="3">
        <f>B1999*2</f>
        <v>66.291666666666671</v>
      </c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ht="12.75" customHeight="1" x14ac:dyDescent="0.2">
      <c r="A2023" s="2" t="s">
        <v>2021</v>
      </c>
      <c r="B2023" s="3">
        <f>B371+(B1996*2)</f>
        <v>9.5</v>
      </c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ht="12.75" customHeight="1" x14ac:dyDescent="0.2">
      <c r="A2024" s="2" t="s">
        <v>2022</v>
      </c>
      <c r="B2024" s="3">
        <f>B1999/2</f>
        <v>16.572916666666668</v>
      </c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ht="12.75" customHeight="1" x14ac:dyDescent="0.2">
      <c r="A2025" s="2" t="s">
        <v>2023</v>
      </c>
      <c r="B2025" s="3">
        <f>(B1999*6)/4</f>
        <v>49.71875</v>
      </c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ht="12.75" customHeight="1" x14ac:dyDescent="0.2">
      <c r="A2026" s="2" t="s">
        <v>2024</v>
      </c>
      <c r="B2026" s="3">
        <f>(B371*2)+B1996</f>
        <v>16</v>
      </c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ht="12.75" customHeight="1" x14ac:dyDescent="0.2">
      <c r="A2027" s="4" t="s">
        <v>2025</v>
      </c>
      <c r="B2027" s="5">
        <v>0</v>
      </c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ht="12.75" customHeight="1" x14ac:dyDescent="0.2">
      <c r="A2028" s="2" t="s">
        <v>2026</v>
      </c>
      <c r="B2028" s="3">
        <v>0</v>
      </c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ht="12.75" customHeight="1" x14ac:dyDescent="0.2">
      <c r="A2029" s="4" t="s">
        <v>2027</v>
      </c>
      <c r="B2029" s="5">
        <v>0</v>
      </c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ht="12.75" customHeight="1" x14ac:dyDescent="0.2">
      <c r="A2030" s="2" t="s">
        <v>2028</v>
      </c>
      <c r="B2030" s="5">
        <v>0</v>
      </c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ht="12.75" customHeight="1" x14ac:dyDescent="0.2">
      <c r="A2031" s="2" t="s">
        <v>2029</v>
      </c>
      <c r="B2031" s="3">
        <v>1.5</v>
      </c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ht="12.75" customHeight="1" x14ac:dyDescent="0.2">
      <c r="A2032" s="4" t="s">
        <v>2030</v>
      </c>
      <c r="B2032" s="5">
        <f t="shared" ref="B2032:B2047" si="127">B2048</f>
        <v>4</v>
      </c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ht="12.75" customHeight="1" x14ac:dyDescent="0.2">
      <c r="A2033" s="4" t="s">
        <v>2031</v>
      </c>
      <c r="B2033" s="5">
        <f t="shared" si="127"/>
        <v>14</v>
      </c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ht="12.75" customHeight="1" x14ac:dyDescent="0.2">
      <c r="A2034" s="4" t="s">
        <v>2032</v>
      </c>
      <c r="B2034" s="5">
        <f t="shared" si="127"/>
        <v>13.333333333333334</v>
      </c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ht="12.75" customHeight="1" x14ac:dyDescent="0.2">
      <c r="A2035" s="4" t="s">
        <v>2033</v>
      </c>
      <c r="B2035" s="5">
        <f t="shared" si="127"/>
        <v>17.777777777777779</v>
      </c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ht="12.75" customHeight="1" x14ac:dyDescent="0.2">
      <c r="A2036" s="4" t="s">
        <v>2034</v>
      </c>
      <c r="B2036" s="5">
        <f t="shared" si="127"/>
        <v>28.444444444444443</v>
      </c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ht="12.75" customHeight="1" x14ac:dyDescent="0.2">
      <c r="A2037" s="4" t="s">
        <v>2035</v>
      </c>
      <c r="B2037" s="5">
        <f t="shared" si="127"/>
        <v>21.333333333333332</v>
      </c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ht="12.75" customHeight="1" x14ac:dyDescent="0.2">
      <c r="A2038" s="4" t="s">
        <v>2036</v>
      </c>
      <c r="B2038" s="5">
        <f t="shared" si="127"/>
        <v>21.333333333333332</v>
      </c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ht="12.75" customHeight="1" x14ac:dyDescent="0.2">
      <c r="A2039" s="4" t="s">
        <v>2037</v>
      </c>
      <c r="B2039" s="5">
        <f t="shared" si="127"/>
        <v>28.444444444444443</v>
      </c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ht="12.75" customHeight="1" x14ac:dyDescent="0.2">
      <c r="A2040" s="4" t="s">
        <v>2038</v>
      </c>
      <c r="B2040" s="5">
        <f t="shared" si="127"/>
        <v>16</v>
      </c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ht="12.75" customHeight="1" x14ac:dyDescent="0.2">
      <c r="A2041" s="4" t="s">
        <v>2039</v>
      </c>
      <c r="B2041" s="5">
        <f t="shared" si="127"/>
        <v>21.333333333333332</v>
      </c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ht="12.75" customHeight="1" x14ac:dyDescent="0.2">
      <c r="A2042" s="4" t="s">
        <v>2040</v>
      </c>
      <c r="B2042" s="5">
        <f t="shared" si="127"/>
        <v>2.6666666666666665</v>
      </c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ht="12.75" customHeight="1" x14ac:dyDescent="0.2">
      <c r="A2043" s="4" t="s">
        <v>2041</v>
      </c>
      <c r="B2043" s="5">
        <f t="shared" si="127"/>
        <v>14.222222222222221</v>
      </c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ht="12.75" customHeight="1" x14ac:dyDescent="0.2">
      <c r="A2044" s="4" t="s">
        <v>2042</v>
      </c>
      <c r="B2044" s="5">
        <f t="shared" si="127"/>
        <v>13.333333333333334</v>
      </c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ht="12.75" customHeight="1" x14ac:dyDescent="0.2">
      <c r="A2045" s="4" t="s">
        <v>2043</v>
      </c>
      <c r="B2045" s="5">
        <f t="shared" si="127"/>
        <v>17.777777777777779</v>
      </c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ht="12.75" customHeight="1" x14ac:dyDescent="0.2">
      <c r="A2046" s="4" t="s">
        <v>2044</v>
      </c>
      <c r="B2046" s="5">
        <f t="shared" si="127"/>
        <v>21.333333333333332</v>
      </c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ht="12.75" customHeight="1" x14ac:dyDescent="0.2">
      <c r="A2047" s="4" t="s">
        <v>2045</v>
      </c>
      <c r="B2047" s="5">
        <f t="shared" si="127"/>
        <v>16</v>
      </c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ht="12.75" customHeight="1" x14ac:dyDescent="0.2">
      <c r="A2048" s="2" t="s">
        <v>2046</v>
      </c>
      <c r="B2048" s="3">
        <f>(B23*4)/3</f>
        <v>4</v>
      </c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ht="12.75" customHeight="1" x14ac:dyDescent="0.2">
      <c r="A2049" s="2" t="s">
        <v>2047</v>
      </c>
      <c r="B2049" s="3">
        <f>(B31*4)/3</f>
        <v>14</v>
      </c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ht="12.75" customHeight="1" x14ac:dyDescent="0.2">
      <c r="A2050" s="2" t="s">
        <v>2048</v>
      </c>
      <c r="B2050" s="3">
        <f>(B124*4)/3</f>
        <v>13.333333333333334</v>
      </c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ht="12.75" customHeight="1" x14ac:dyDescent="0.2">
      <c r="A2051" s="2" t="s">
        <v>2049</v>
      </c>
      <c r="B2051" s="3">
        <f>(B132*4)/3</f>
        <v>17.777777777777779</v>
      </c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ht="12.75" customHeight="1" x14ac:dyDescent="0.2">
      <c r="A2052" s="2" t="s">
        <v>2050</v>
      </c>
      <c r="B2052" s="5">
        <f>(B460*4)/3</f>
        <v>28.444444444444443</v>
      </c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ht="12.75" customHeight="1" x14ac:dyDescent="0.2">
      <c r="A2053" s="2" t="s">
        <v>2051</v>
      </c>
      <c r="B2053" s="5">
        <f>(B468*4)/3</f>
        <v>21.333333333333332</v>
      </c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ht="12.75" customHeight="1" x14ac:dyDescent="0.2">
      <c r="A2054" s="2" t="s">
        <v>2052</v>
      </c>
      <c r="B2054" s="3">
        <f>(B546*4)/3</f>
        <v>21.333333333333332</v>
      </c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ht="12.75" customHeight="1" x14ac:dyDescent="0.2">
      <c r="A2055" s="2" t="s">
        <v>2053</v>
      </c>
      <c r="B2055" s="3">
        <f>(B555*4)/3</f>
        <v>28.444444444444443</v>
      </c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ht="12.75" customHeight="1" x14ac:dyDescent="0.2">
      <c r="A2056" s="2" t="s">
        <v>2054</v>
      </c>
      <c r="B2056" s="3">
        <f>(B1053*4)/3</f>
        <v>16</v>
      </c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ht="12.75" customHeight="1" x14ac:dyDescent="0.2">
      <c r="A2057" s="2" t="s">
        <v>2055</v>
      </c>
      <c r="B2057" s="3">
        <f>(B1062*4)/3</f>
        <v>21.333333333333332</v>
      </c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ht="12.75" customHeight="1" x14ac:dyDescent="0.2">
      <c r="A2058" s="2" t="s">
        <v>2056</v>
      </c>
      <c r="B2058" s="3">
        <f>(B1395*4)/3</f>
        <v>2.6666666666666665</v>
      </c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ht="12.75" customHeight="1" x14ac:dyDescent="0.2">
      <c r="A2059" s="2" t="s">
        <v>2057</v>
      </c>
      <c r="B2059" s="3">
        <f>(B1403*4)/3</f>
        <v>14.222222222222221</v>
      </c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ht="12.75" customHeight="1" x14ac:dyDescent="0.2">
      <c r="A2060" s="2" t="s">
        <v>2058</v>
      </c>
      <c r="B2060" s="3">
        <f>(B1983*4)/3</f>
        <v>13.333333333333334</v>
      </c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ht="12.75" customHeight="1" x14ac:dyDescent="0.2">
      <c r="A2061" s="2" t="s">
        <v>2059</v>
      </c>
      <c r="B2061" s="3">
        <f>(B1992*4)/3</f>
        <v>17.777777777777779</v>
      </c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ht="12.75" customHeight="1" x14ac:dyDescent="0.2">
      <c r="A2062" s="2" t="s">
        <v>2060</v>
      </c>
      <c r="B2062" s="5">
        <f>(B2163*4)/3</f>
        <v>21.333333333333332</v>
      </c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ht="12.75" customHeight="1" x14ac:dyDescent="0.2">
      <c r="A2063" s="2" t="s">
        <v>2061</v>
      </c>
      <c r="B2063" s="5">
        <f>(B2171*4)/3</f>
        <v>16</v>
      </c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ht="12.75" customHeight="1" x14ac:dyDescent="0.2">
      <c r="A2064" s="4" t="s">
        <v>2062</v>
      </c>
      <c r="B2064" s="5">
        <f t="shared" ref="B2064:B2065" si="128">B2066</f>
        <v>0</v>
      </c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ht="12.75" customHeight="1" x14ac:dyDescent="0.2">
      <c r="A2065" s="4" t="s">
        <v>2063</v>
      </c>
      <c r="B2065" s="5">
        <f t="shared" si="128"/>
        <v>0</v>
      </c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ht="12.75" customHeight="1" x14ac:dyDescent="0.2">
      <c r="A2066" s="2" t="s">
        <v>2064</v>
      </c>
      <c r="B2066" s="5">
        <v>0</v>
      </c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ht="12.75" customHeight="1" x14ac:dyDescent="0.2">
      <c r="A2067" s="2" t="s">
        <v>2065</v>
      </c>
      <c r="B2067" s="5">
        <v>0</v>
      </c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ht="12.75" customHeight="1" x14ac:dyDescent="0.2">
      <c r="A2068" s="2" t="s">
        <v>2066</v>
      </c>
      <c r="B2068" s="3">
        <f>B2070</f>
        <v>1.5</v>
      </c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ht="12.75" customHeight="1" x14ac:dyDescent="0.2">
      <c r="A2069" s="4" t="s">
        <v>2067</v>
      </c>
      <c r="B2069" s="5">
        <f>B2070</f>
        <v>1.5</v>
      </c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ht="12.75" customHeight="1" x14ac:dyDescent="0.2">
      <c r="A2070" s="2" t="s">
        <v>2068</v>
      </c>
      <c r="B2070" s="3">
        <v>1.5</v>
      </c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ht="12.75" customHeight="1" x14ac:dyDescent="0.2">
      <c r="A2071" s="2" t="s">
        <v>2069</v>
      </c>
      <c r="B2071" s="3">
        <v>8</v>
      </c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ht="12.75" customHeight="1" x14ac:dyDescent="0.2">
      <c r="A2072" s="4" t="s">
        <v>2070</v>
      </c>
      <c r="B2072" s="5">
        <f>B2073</f>
        <v>78</v>
      </c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ht="12.75" customHeight="1" x14ac:dyDescent="0.2">
      <c r="A2073" s="2" t="s">
        <v>2071</v>
      </c>
      <c r="B2073" s="3">
        <f>B133+B1090+B2333+10</f>
        <v>78</v>
      </c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ht="12.75" customHeight="1" x14ac:dyDescent="0.2">
      <c r="A2074" s="4" t="s">
        <v>2072</v>
      </c>
      <c r="B2074" s="5">
        <f t="shared" ref="B2074:B2075" si="129">B2076</f>
        <v>0.5</v>
      </c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ht="12.75" customHeight="1" x14ac:dyDescent="0.2">
      <c r="A2075" s="4" t="s">
        <v>2073</v>
      </c>
      <c r="B2075" s="5">
        <f t="shared" si="129"/>
        <v>0.5</v>
      </c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ht="12.75" customHeight="1" x14ac:dyDescent="0.2">
      <c r="A2076" s="2" t="s">
        <v>2074</v>
      </c>
      <c r="B2076" s="3">
        <v>0.5</v>
      </c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ht="12.75" customHeight="1" x14ac:dyDescent="0.2">
      <c r="A2077" s="2" t="s">
        <v>2075</v>
      </c>
      <c r="B2077" s="5">
        <f>B2076</f>
        <v>0.5</v>
      </c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ht="12.75" customHeight="1" x14ac:dyDescent="0.2">
      <c r="A2078" s="4" t="s">
        <v>2076</v>
      </c>
      <c r="B2078" s="5">
        <f t="shared" ref="B2078:B2079" si="130">B2080</f>
        <v>0.6</v>
      </c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ht="12.75" customHeight="1" x14ac:dyDescent="0.2">
      <c r="A2079" s="4" t="s">
        <v>2077</v>
      </c>
      <c r="B2079" s="5">
        <f t="shared" si="130"/>
        <v>3</v>
      </c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ht="12.75" customHeight="1" x14ac:dyDescent="0.2">
      <c r="A2080" s="2" t="s">
        <v>2078</v>
      </c>
      <c r="B2080" s="5">
        <f>B877*2</f>
        <v>0.6</v>
      </c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ht="12.75" customHeight="1" x14ac:dyDescent="0.2">
      <c r="A2081" s="2" t="s">
        <v>2079</v>
      </c>
      <c r="B2081" s="5">
        <f>B1865*2</f>
        <v>3</v>
      </c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ht="12.75" customHeight="1" x14ac:dyDescent="0.2">
      <c r="A2082" s="2" t="s">
        <v>2080</v>
      </c>
      <c r="B2082" s="3">
        <f>(B1817*4)+B948</f>
        <v>120</v>
      </c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ht="12.75" customHeight="1" x14ac:dyDescent="0.2">
      <c r="A2083" s="2" t="s">
        <v>2081</v>
      </c>
      <c r="B2083" s="3">
        <f>B352+(B359/8)</f>
        <v>9.75</v>
      </c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ht="12.75" customHeight="1" x14ac:dyDescent="0.2">
      <c r="A2084" s="4" t="s">
        <v>2082</v>
      </c>
      <c r="B2084" s="5">
        <f>B2085</f>
        <v>0</v>
      </c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ht="12.75" customHeight="1" x14ac:dyDescent="0.2">
      <c r="A2085" s="2" t="s">
        <v>2083</v>
      </c>
      <c r="B2085" s="5">
        <v>0</v>
      </c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ht="12.75" customHeight="1" x14ac:dyDescent="0.2">
      <c r="A2086" s="4" t="s">
        <v>2084</v>
      </c>
      <c r="B2086" s="5">
        <f>B2087</f>
        <v>18.125</v>
      </c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ht="12.75" customHeight="1" x14ac:dyDescent="0.2">
      <c r="A2087" s="2" t="s">
        <v>2085</v>
      </c>
      <c r="B2087" s="3">
        <f>((B57*8)+B1198)/8</f>
        <v>18.125</v>
      </c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ht="12.75" customHeight="1" x14ac:dyDescent="0.2">
      <c r="A2088" s="2" t="s">
        <v>2086</v>
      </c>
      <c r="B2088" s="3">
        <f>(B1852*4)+(B944*5)</f>
        <v>72</v>
      </c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ht="12.75" customHeight="1" x14ac:dyDescent="0.2">
      <c r="A2089" s="4" t="s">
        <v>2087</v>
      </c>
      <c r="B2089" s="5">
        <f>B2090</f>
        <v>72</v>
      </c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ht="12.75" customHeight="1" x14ac:dyDescent="0.2">
      <c r="A2090" s="2" t="s">
        <v>2088</v>
      </c>
      <c r="B2090" s="3">
        <f>B2088+B1258</f>
        <v>72</v>
      </c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ht="12.75" customHeight="1" x14ac:dyDescent="0.2">
      <c r="A2091" s="2" t="s">
        <v>2089</v>
      </c>
      <c r="B2091" s="3">
        <f>B1996+B356</f>
        <v>3</v>
      </c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ht="12.75" customHeight="1" x14ac:dyDescent="0.2">
      <c r="A2092" s="4" t="s">
        <v>2090</v>
      </c>
      <c r="B2092" s="5">
        <f>B2093</f>
        <v>2448</v>
      </c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ht="12.75" customHeight="1" x14ac:dyDescent="0.2">
      <c r="A2093" s="2" t="s">
        <v>2091</v>
      </c>
      <c r="B2093" s="3">
        <f>B640*10</f>
        <v>2448</v>
      </c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ht="12.75" customHeight="1" x14ac:dyDescent="0.2">
      <c r="A2094" s="4" t="s">
        <v>2092</v>
      </c>
      <c r="B2094" s="5">
        <v>0</v>
      </c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ht="12.75" customHeight="1" x14ac:dyDescent="0.2">
      <c r="A2095" s="2" t="s">
        <v>2093</v>
      </c>
      <c r="B2095" s="3">
        <v>0</v>
      </c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ht="12.75" customHeight="1" x14ac:dyDescent="0.2">
      <c r="A2096" s="2" t="s">
        <v>2094</v>
      </c>
      <c r="B2096" s="3">
        <v>6</v>
      </c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ht="12.75" customHeight="1" x14ac:dyDescent="0.2">
      <c r="A2097" s="4" t="s">
        <v>2095</v>
      </c>
      <c r="B2097" s="5">
        <f>B2098</f>
        <v>37.25</v>
      </c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ht="12.75" customHeight="1" x14ac:dyDescent="0.2">
      <c r="A2098" s="2" t="s">
        <v>2096</v>
      </c>
      <c r="B2098" s="3">
        <f>B324+B2102</f>
        <v>37.25</v>
      </c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ht="12.75" customHeight="1" x14ac:dyDescent="0.2">
      <c r="A2099" s="2" t="s">
        <v>2097</v>
      </c>
      <c r="B2099" s="3">
        <f>B640*5</f>
        <v>1224</v>
      </c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ht="12.75" customHeight="1" x14ac:dyDescent="0.2">
      <c r="A2100" s="2" t="s">
        <v>2098</v>
      </c>
      <c r="B2100" s="5">
        <f>B2031</f>
        <v>1.5</v>
      </c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ht="12.75" customHeight="1" x14ac:dyDescent="0.2">
      <c r="A2101" s="4" t="s">
        <v>2099</v>
      </c>
      <c r="B2101" s="5">
        <f>B2102</f>
        <v>21.25</v>
      </c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ht="12.75" customHeight="1" x14ac:dyDescent="0.2">
      <c r="A2102" s="2" t="s">
        <v>2100</v>
      </c>
      <c r="B2102" s="3">
        <f>B1017+B2031+B1395</f>
        <v>21.25</v>
      </c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ht="12.75" customHeight="1" x14ac:dyDescent="0.2">
      <c r="A2103" s="4" t="s">
        <v>2101</v>
      </c>
      <c r="B2103" s="5">
        <f t="shared" ref="B2103:B2104" si="131">B2106</f>
        <v>6</v>
      </c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ht="12.75" customHeight="1" x14ac:dyDescent="0.2">
      <c r="A2104" s="4" t="s">
        <v>2102</v>
      </c>
      <c r="B2104" s="5">
        <f t="shared" si="131"/>
        <v>59.25</v>
      </c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ht="12.75" customHeight="1" x14ac:dyDescent="0.2">
      <c r="A2105" s="4" t="s">
        <v>2103</v>
      </c>
      <c r="B2105" s="5">
        <v>0</v>
      </c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ht="12.75" customHeight="1" x14ac:dyDescent="0.2">
      <c r="A2106" s="2" t="s">
        <v>2104</v>
      </c>
      <c r="B2106" s="3">
        <v>6</v>
      </c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ht="12.75" customHeight="1" x14ac:dyDescent="0.2">
      <c r="A2107" s="2" t="s">
        <v>2105</v>
      </c>
      <c r="B2107" s="3">
        <f>B2106+B287</f>
        <v>59.25</v>
      </c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ht="12.75" customHeight="1" x14ac:dyDescent="0.2">
      <c r="A2108" s="2" t="s">
        <v>2106</v>
      </c>
      <c r="B2108" s="5">
        <v>0</v>
      </c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ht="12.75" customHeight="1" x14ac:dyDescent="0.2">
      <c r="A2109" s="4" t="s">
        <v>2107</v>
      </c>
      <c r="B2109" s="5">
        <f t="shared" ref="B2109:B2112" si="132">B2113</f>
        <v>20</v>
      </c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ht="12.75" customHeight="1" x14ac:dyDescent="0.2">
      <c r="A2110" s="4" t="s">
        <v>2108</v>
      </c>
      <c r="B2110" s="5">
        <f t="shared" si="132"/>
        <v>30</v>
      </c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ht="12.75" customHeight="1" x14ac:dyDescent="0.2">
      <c r="A2111" s="4" t="s">
        <v>2109</v>
      </c>
      <c r="B2111" s="5">
        <f t="shared" si="132"/>
        <v>20</v>
      </c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ht="12.75" customHeight="1" x14ac:dyDescent="0.2">
      <c r="A2112" s="4" t="s">
        <v>2110</v>
      </c>
      <c r="B2112" s="5">
        <f t="shared" si="132"/>
        <v>20</v>
      </c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ht="12.75" customHeight="1" x14ac:dyDescent="0.2">
      <c r="A2113" s="2" t="s">
        <v>2111</v>
      </c>
      <c r="B2113" s="3">
        <v>20</v>
      </c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ht="12.75" customHeight="1" x14ac:dyDescent="0.2">
      <c r="A2114" s="2" t="s">
        <v>2112</v>
      </c>
      <c r="B2114" s="3">
        <v>30</v>
      </c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ht="12.75" customHeight="1" x14ac:dyDescent="0.2">
      <c r="A2115" s="2" t="s">
        <v>2113</v>
      </c>
      <c r="B2115" s="3">
        <v>20</v>
      </c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ht="12.75" customHeight="1" x14ac:dyDescent="0.2">
      <c r="A2116" s="2" t="s">
        <v>2114</v>
      </c>
      <c r="B2116" s="5">
        <f>B2115</f>
        <v>20</v>
      </c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ht="12.75" customHeight="1" x14ac:dyDescent="0.2">
      <c r="A2117" s="2" t="s">
        <v>2115</v>
      </c>
      <c r="B2117" s="5">
        <f>B1999</f>
        <v>33.145833333333336</v>
      </c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ht="12.75" customHeight="1" x14ac:dyDescent="0.2">
      <c r="A2118" s="4" t="s">
        <v>2116</v>
      </c>
      <c r="B2118" s="5">
        <f t="shared" ref="B2118:B2119" si="133">B2121</f>
        <v>20</v>
      </c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ht="12.75" customHeight="1" x14ac:dyDescent="0.2">
      <c r="A2119" s="4" t="s">
        <v>2117</v>
      </c>
      <c r="B2119" s="5">
        <f t="shared" si="133"/>
        <v>595</v>
      </c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ht="12.75" customHeight="1" x14ac:dyDescent="0.2">
      <c r="A2120" s="4" t="s">
        <v>2118</v>
      </c>
      <c r="B2120" s="5">
        <v>0</v>
      </c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ht="12.75" customHeight="1" x14ac:dyDescent="0.2">
      <c r="A2121" s="2" t="s">
        <v>2119</v>
      </c>
      <c r="B2121" s="3">
        <v>20</v>
      </c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ht="12.75" customHeight="1" x14ac:dyDescent="0.2">
      <c r="A2122" s="2" t="s">
        <v>2120</v>
      </c>
      <c r="B2122" s="3">
        <f>B1862*5</f>
        <v>595</v>
      </c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ht="12.75" customHeight="1" x14ac:dyDescent="0.2">
      <c r="A2123" s="2" t="s">
        <v>2121</v>
      </c>
      <c r="B2123" s="3">
        <v>0</v>
      </c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ht="12.75" customHeight="1" x14ac:dyDescent="0.2">
      <c r="A2124" s="4" t="s">
        <v>2122</v>
      </c>
      <c r="B2124" s="5">
        <f>B2125</f>
        <v>3</v>
      </c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ht="12.75" customHeight="1" x14ac:dyDescent="0.2">
      <c r="A2125" s="2" t="s">
        <v>2123</v>
      </c>
      <c r="B2125" s="3">
        <v>3</v>
      </c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ht="12.75" customHeight="1" x14ac:dyDescent="0.2">
      <c r="A2126" s="4" t="s">
        <v>2124</v>
      </c>
      <c r="B2126" s="5">
        <v>0</v>
      </c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ht="12.75" customHeight="1" x14ac:dyDescent="0.2">
      <c r="A2127" s="2" t="s">
        <v>2125</v>
      </c>
      <c r="B2127" s="5">
        <v>0</v>
      </c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ht="12.75" customHeight="1" x14ac:dyDescent="0.2">
      <c r="A2128" s="4" t="s">
        <v>2126</v>
      </c>
      <c r="B2128" s="5">
        <v>0</v>
      </c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ht="12.75" customHeight="1" x14ac:dyDescent="0.2">
      <c r="A2129" s="2" t="s">
        <v>2127</v>
      </c>
      <c r="B2129" s="3">
        <v>0</v>
      </c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ht="12.75" customHeight="1" x14ac:dyDescent="0.2">
      <c r="A2130" s="4" t="s">
        <v>2128</v>
      </c>
      <c r="B2130" s="5">
        <v>0</v>
      </c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ht="12.75" customHeight="1" x14ac:dyDescent="0.2">
      <c r="A2131" s="2" t="s">
        <v>2129</v>
      </c>
      <c r="B2131" s="3">
        <v>0</v>
      </c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ht="12.75" customHeight="1" x14ac:dyDescent="0.2">
      <c r="A2132" s="2" t="s">
        <v>2130</v>
      </c>
      <c r="B2132" s="3">
        <v>2</v>
      </c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ht="12.75" customHeight="1" x14ac:dyDescent="0.2">
      <c r="A2133" s="4" t="s">
        <v>2131</v>
      </c>
      <c r="B2133" s="5">
        <f>B2134</f>
        <v>0</v>
      </c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ht="12.75" customHeight="1" x14ac:dyDescent="0.2">
      <c r="A2134" s="2" t="s">
        <v>2132</v>
      </c>
      <c r="B2134" s="5">
        <v>0</v>
      </c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ht="12.75" customHeight="1" x14ac:dyDescent="0.2">
      <c r="A2135" s="4" t="s">
        <v>2133</v>
      </c>
      <c r="B2135" s="5">
        <f>B2136</f>
        <v>3</v>
      </c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ht="12.75" customHeight="1" x14ac:dyDescent="0.2">
      <c r="A2136" s="2" t="s">
        <v>2134</v>
      </c>
      <c r="B2136" s="5">
        <f>B2091</f>
        <v>3</v>
      </c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ht="12.75" customHeight="1" x14ac:dyDescent="0.2">
      <c r="A2137" s="4" t="s">
        <v>2135</v>
      </c>
      <c r="B2137" s="5">
        <v>0</v>
      </c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ht="12.75" customHeight="1" x14ac:dyDescent="0.2">
      <c r="A2138" s="2" t="s">
        <v>2136</v>
      </c>
      <c r="B2138" s="5">
        <v>0</v>
      </c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ht="12.75" customHeight="1" x14ac:dyDescent="0.2">
      <c r="A2139" s="4" t="s">
        <v>2137</v>
      </c>
      <c r="B2139" s="5">
        <f t="shared" ref="B2139:B2156" si="134">B2157</f>
        <v>12</v>
      </c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ht="12.75" customHeight="1" x14ac:dyDescent="0.2">
      <c r="A2140" s="4" t="s">
        <v>2138</v>
      </c>
      <c r="B2140" s="5">
        <f t="shared" si="134"/>
        <v>6</v>
      </c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ht="12.75" customHeight="1" x14ac:dyDescent="0.2">
      <c r="A2141" s="4" t="s">
        <v>2139</v>
      </c>
      <c r="B2141" s="5">
        <f t="shared" si="134"/>
        <v>14</v>
      </c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ht="12.75" customHeight="1" x14ac:dyDescent="0.2">
      <c r="A2142" s="4" t="s">
        <v>2140</v>
      </c>
      <c r="B2142" s="5">
        <f t="shared" si="134"/>
        <v>10</v>
      </c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ht="12.75" customHeight="1" x14ac:dyDescent="0.2">
      <c r="A2143" s="4" t="s">
        <v>2141</v>
      </c>
      <c r="B2143" s="5">
        <f t="shared" si="134"/>
        <v>4</v>
      </c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 ht="12.75" customHeight="1" x14ac:dyDescent="0.2">
      <c r="A2144" s="4" t="s">
        <v>2142</v>
      </c>
      <c r="B2144" s="5">
        <f t="shared" si="134"/>
        <v>15</v>
      </c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 ht="12.75" customHeight="1" x14ac:dyDescent="0.2">
      <c r="A2145" s="4" t="s">
        <v>2143</v>
      </c>
      <c r="B2145" s="5">
        <f t="shared" si="134"/>
        <v>16</v>
      </c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 ht="12.75" customHeight="1" x14ac:dyDescent="0.2">
      <c r="A2146" s="4" t="s">
        <v>2144</v>
      </c>
      <c r="B2146" s="5">
        <f t="shared" si="134"/>
        <v>2.75</v>
      </c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 ht="12.75" customHeight="1" x14ac:dyDescent="0.2">
      <c r="A2147" s="4" t="s">
        <v>2145</v>
      </c>
      <c r="B2147" s="5">
        <f t="shared" si="134"/>
        <v>3</v>
      </c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 ht="12.75" customHeight="1" x14ac:dyDescent="0.2">
      <c r="A2148" s="4" t="s">
        <v>2146</v>
      </c>
      <c r="B2148" s="5">
        <f t="shared" si="134"/>
        <v>1.5</v>
      </c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 ht="12.75" customHeight="1" x14ac:dyDescent="0.2">
      <c r="A2149" s="4" t="s">
        <v>2147</v>
      </c>
      <c r="B2149" s="5">
        <f t="shared" si="134"/>
        <v>0.3</v>
      </c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 ht="12.75" customHeight="1" x14ac:dyDescent="0.2">
      <c r="A2150" s="4" t="s">
        <v>2148</v>
      </c>
      <c r="B2150" s="5">
        <f t="shared" si="134"/>
        <v>19</v>
      </c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 ht="12.75" customHeight="1" x14ac:dyDescent="0.2">
      <c r="A2151" s="4" t="s">
        <v>2149</v>
      </c>
      <c r="B2151" s="5">
        <f t="shared" si="134"/>
        <v>1.5</v>
      </c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 ht="12.75" customHeight="1" x14ac:dyDescent="0.2">
      <c r="A2152" s="4" t="s">
        <v>2150</v>
      </c>
      <c r="B2152" s="5">
        <f t="shared" si="134"/>
        <v>18</v>
      </c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 ht="12.75" customHeight="1" x14ac:dyDescent="0.2">
      <c r="A2153" s="4" t="s">
        <v>2151</v>
      </c>
      <c r="B2153" s="5">
        <f t="shared" si="134"/>
        <v>12</v>
      </c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 ht="12.75" customHeight="1" x14ac:dyDescent="0.2">
      <c r="A2154" s="4" t="s">
        <v>2152</v>
      </c>
      <c r="B2154" s="5">
        <f t="shared" si="134"/>
        <v>9</v>
      </c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 ht="12.75" customHeight="1" x14ac:dyDescent="0.2">
      <c r="A2155" s="4" t="s">
        <v>2153</v>
      </c>
      <c r="B2155" s="5">
        <f t="shared" si="134"/>
        <v>19</v>
      </c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 ht="12.75" customHeight="1" x14ac:dyDescent="0.2">
      <c r="A2156" s="4" t="s">
        <v>2154</v>
      </c>
      <c r="B2156" s="5">
        <f t="shared" si="134"/>
        <v>72</v>
      </c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 ht="12.75" customHeight="1" x14ac:dyDescent="0.2">
      <c r="A2157" s="2" t="s">
        <v>2155</v>
      </c>
      <c r="B2157" s="3">
        <f>B2171</f>
        <v>12</v>
      </c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 ht="12.75" customHeight="1" x14ac:dyDescent="0.2">
      <c r="A2158" s="2" t="s">
        <v>2156</v>
      </c>
      <c r="B2158" s="5">
        <f>B2165*2</f>
        <v>6</v>
      </c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 ht="12.75" customHeight="1" x14ac:dyDescent="0.2">
      <c r="A2159" s="2" t="s">
        <v>2157</v>
      </c>
      <c r="B2159" s="5">
        <f>(B2165*4)+(B1996*2)</f>
        <v>14</v>
      </c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 ht="12.75" customHeight="1" x14ac:dyDescent="0.2">
      <c r="A2160" s="2" t="s">
        <v>2158</v>
      </c>
      <c r="B2160" s="5">
        <f>(B2165*2)+(B1996*4)</f>
        <v>10</v>
      </c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 ht="12.75" customHeight="1" x14ac:dyDescent="0.2">
      <c r="A2161" s="2" t="s">
        <v>2159</v>
      </c>
      <c r="B2161" s="3">
        <f>B269</f>
        <v>4</v>
      </c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 ht="12.75" customHeight="1" x14ac:dyDescent="0.2">
      <c r="A2162" s="2" t="s">
        <v>2160</v>
      </c>
      <c r="B2162" s="3">
        <f>B785+B2161</f>
        <v>15</v>
      </c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 ht="12.75" customHeight="1" x14ac:dyDescent="0.2">
      <c r="A2163" s="2" t="s">
        <v>2161</v>
      </c>
      <c r="B2163" s="3">
        <f>(B2171*4)/3</f>
        <v>16</v>
      </c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 ht="12.75" customHeight="1" x14ac:dyDescent="0.2">
      <c r="A2164" s="2" t="s">
        <v>2162</v>
      </c>
      <c r="B2164" s="3">
        <f>B1365+B217</f>
        <v>2.75</v>
      </c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 ht="12.75" customHeight="1" x14ac:dyDescent="0.2">
      <c r="A2165" s="2" t="s">
        <v>2163</v>
      </c>
      <c r="B2165" s="3">
        <f>B2171/4</f>
        <v>3</v>
      </c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 ht="12.75" customHeight="1" x14ac:dyDescent="0.2">
      <c r="A2166" s="2" t="s">
        <v>2164</v>
      </c>
      <c r="B2166" s="3">
        <f>B2165/2</f>
        <v>1.5</v>
      </c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 ht="12.75" customHeight="1" x14ac:dyDescent="0.2">
      <c r="A2167" s="2" t="s">
        <v>2165</v>
      </c>
      <c r="B2167" s="3">
        <f>B877</f>
        <v>0.3</v>
      </c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 ht="12.75" customHeight="1" x14ac:dyDescent="0.2">
      <c r="A2168" s="2" t="s">
        <v>2166</v>
      </c>
      <c r="B2168" s="5">
        <f>(B2165*6)+(B1996*1)</f>
        <v>19</v>
      </c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 ht="12.75" customHeight="1" x14ac:dyDescent="0.2">
      <c r="A2169" s="2" t="s">
        <v>2167</v>
      </c>
      <c r="B2169" s="3">
        <f>B2165/2</f>
        <v>1.5</v>
      </c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 ht="12.75" customHeight="1" x14ac:dyDescent="0.2">
      <c r="A2170" s="2" t="s">
        <v>2168</v>
      </c>
      <c r="B2170" s="3">
        <v>18</v>
      </c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 ht="12.75" customHeight="1" x14ac:dyDescent="0.2">
      <c r="A2171" s="2" t="s">
        <v>2169</v>
      </c>
      <c r="B2171" s="3">
        <v>12</v>
      </c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 ht="12.75" customHeight="1" x14ac:dyDescent="0.2">
      <c r="A2172" s="2" t="s">
        <v>2170</v>
      </c>
      <c r="B2172" s="5">
        <f>B2165*3</f>
        <v>9</v>
      </c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 ht="12.75" customHeight="1" x14ac:dyDescent="0.2">
      <c r="A2173" s="2" t="s">
        <v>2171</v>
      </c>
      <c r="B2173" s="5">
        <f>B2168</f>
        <v>19</v>
      </c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 ht="12.75" customHeight="1" x14ac:dyDescent="0.2">
      <c r="A2174" s="2" t="s">
        <v>2172</v>
      </c>
      <c r="B2174" s="3">
        <f>B1369</f>
        <v>72</v>
      </c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 ht="12.75" customHeight="1" x14ac:dyDescent="0.2">
      <c r="A2175" s="2" t="s">
        <v>2173</v>
      </c>
      <c r="B2175" s="5">
        <v>0</v>
      </c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 ht="12.75" customHeight="1" x14ac:dyDescent="0.2">
      <c r="A2176" s="4" t="s">
        <v>2174</v>
      </c>
      <c r="B2176" s="5">
        <f t="shared" ref="B2176:B2178" si="135">B2179</f>
        <v>24.25</v>
      </c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 ht="12.75" customHeight="1" x14ac:dyDescent="0.2">
      <c r="A2177" s="4" t="s">
        <v>2175</v>
      </c>
      <c r="B2177" s="5">
        <f t="shared" si="135"/>
        <v>53.25</v>
      </c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 ht="12.75" customHeight="1" x14ac:dyDescent="0.2">
      <c r="A2178" s="4" t="s">
        <v>2176</v>
      </c>
      <c r="B2178" s="5">
        <f t="shared" si="135"/>
        <v>124.25</v>
      </c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 ht="12.75" customHeight="1" x14ac:dyDescent="0.2">
      <c r="A2179" s="2" t="s">
        <v>2177</v>
      </c>
      <c r="B2179" s="3">
        <f>B815</f>
        <v>24.25</v>
      </c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 ht="12.75" customHeight="1" x14ac:dyDescent="0.2">
      <c r="A2180" s="2" t="s">
        <v>2178</v>
      </c>
      <c r="B2180" s="3">
        <f>B287</f>
        <v>53.25</v>
      </c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 ht="12.75" customHeight="1" x14ac:dyDescent="0.2">
      <c r="A2181" s="2" t="s">
        <v>2179</v>
      </c>
      <c r="B2181" s="5">
        <f>B307</f>
        <v>124.25</v>
      </c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 ht="12.75" customHeight="1" x14ac:dyDescent="0.2">
      <c r="A2182" s="2" t="s">
        <v>2180</v>
      </c>
      <c r="B2182" s="3">
        <v>3</v>
      </c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 ht="12.75" customHeight="1" x14ac:dyDescent="0.2">
      <c r="A2183" s="4" t="s">
        <v>2181</v>
      </c>
      <c r="B2183" s="5">
        <f t="shared" ref="B2183:B2198" si="136">B2199</f>
        <v>102.05357142857142</v>
      </c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 ht="12.75" customHeight="1" x14ac:dyDescent="0.2">
      <c r="A2184" s="4" t="s">
        <v>2182</v>
      </c>
      <c r="B2184" s="5">
        <f t="shared" si="136"/>
        <v>102.05357142857142</v>
      </c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 ht="12.75" customHeight="1" x14ac:dyDescent="0.2">
      <c r="A2185" s="4" t="s">
        <v>2183</v>
      </c>
      <c r="B2185" s="5">
        <f t="shared" si="136"/>
        <v>57.214285714285708</v>
      </c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 ht="12.75" customHeight="1" x14ac:dyDescent="0.2">
      <c r="A2186" s="4" t="s">
        <v>2184</v>
      </c>
      <c r="B2186" s="5">
        <f t="shared" si="136"/>
        <v>72.160714285714278</v>
      </c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 ht="12.75" customHeight="1" x14ac:dyDescent="0.2">
      <c r="A2187" s="4" t="s">
        <v>2185</v>
      </c>
      <c r="B2187" s="5">
        <f t="shared" si="136"/>
        <v>102.05357142857142</v>
      </c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 ht="12.75" customHeight="1" x14ac:dyDescent="0.2">
      <c r="A2188" s="4" t="s">
        <v>2186</v>
      </c>
      <c r="B2188" s="5">
        <f t="shared" si="136"/>
        <v>102.05357142857142</v>
      </c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 ht="12.75" customHeight="1" x14ac:dyDescent="0.2">
      <c r="A2189" s="4" t="s">
        <v>2187</v>
      </c>
      <c r="B2189" s="5">
        <f t="shared" si="136"/>
        <v>57.214285714285708</v>
      </c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 ht="12.75" customHeight="1" x14ac:dyDescent="0.2">
      <c r="A2190" s="4" t="s">
        <v>2188</v>
      </c>
      <c r="B2190" s="5">
        <f t="shared" si="136"/>
        <v>72.160714285714278</v>
      </c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 ht="12.75" customHeight="1" x14ac:dyDescent="0.2">
      <c r="A2191" s="4" t="s">
        <v>2189</v>
      </c>
      <c r="B2191" s="5">
        <f t="shared" si="136"/>
        <v>102.05357142857142</v>
      </c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 ht="12.75" customHeight="1" x14ac:dyDescent="0.2">
      <c r="A2192" s="4" t="s">
        <v>2190</v>
      </c>
      <c r="B2192" s="5">
        <f t="shared" si="136"/>
        <v>102.05357142857142</v>
      </c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 ht="12.75" customHeight="1" x14ac:dyDescent="0.2">
      <c r="A2193" s="4" t="s">
        <v>2191</v>
      </c>
      <c r="B2193" s="5">
        <f t="shared" si="136"/>
        <v>57.214285714285708</v>
      </c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 ht="12.75" customHeight="1" x14ac:dyDescent="0.2">
      <c r="A2194" s="4" t="s">
        <v>2192</v>
      </c>
      <c r="B2194" s="5">
        <f t="shared" si="136"/>
        <v>72.160714285714278</v>
      </c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 ht="12.75" customHeight="1" x14ac:dyDescent="0.2">
      <c r="A2195" s="4" t="s">
        <v>2193</v>
      </c>
      <c r="B2195" s="5">
        <f t="shared" si="136"/>
        <v>102.05357142857142</v>
      </c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 ht="12.75" customHeight="1" x14ac:dyDescent="0.2">
      <c r="A2196" s="4" t="s">
        <v>2194</v>
      </c>
      <c r="B2196" s="5">
        <f t="shared" si="136"/>
        <v>102.05357142857142</v>
      </c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 ht="12.75" customHeight="1" x14ac:dyDescent="0.2">
      <c r="A2197" s="4" t="s">
        <v>2195</v>
      </c>
      <c r="B2197" s="5">
        <f t="shared" si="136"/>
        <v>57.214285714285708</v>
      </c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 ht="12.75" customHeight="1" x14ac:dyDescent="0.2">
      <c r="A2198" s="4" t="s">
        <v>2196</v>
      </c>
      <c r="B2198" s="5">
        <f t="shared" si="136"/>
        <v>72.160714285714278</v>
      </c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 ht="12.75" customHeight="1" x14ac:dyDescent="0.2">
      <c r="A2199" s="2" t="s">
        <v>2197</v>
      </c>
      <c r="B2199" s="5">
        <f>B413+B959</f>
        <v>102.05357142857142</v>
      </c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 ht="12.75" customHeight="1" x14ac:dyDescent="0.2">
      <c r="A2200" s="2" t="s">
        <v>2198</v>
      </c>
      <c r="B2200" s="5">
        <f>B481+B959</f>
        <v>102.05357142857142</v>
      </c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 ht="12.75" customHeight="1" x14ac:dyDescent="0.2">
      <c r="A2201" s="2" t="s">
        <v>2199</v>
      </c>
      <c r="B2201" s="5">
        <f>B482+B959</f>
        <v>57.214285714285708</v>
      </c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 ht="12.75" customHeight="1" x14ac:dyDescent="0.2">
      <c r="A2202" s="2" t="s">
        <v>2200</v>
      </c>
      <c r="B2202" s="5">
        <f>B483+B959</f>
        <v>72.160714285714278</v>
      </c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 ht="12.75" customHeight="1" x14ac:dyDescent="0.2">
      <c r="A2203" s="2" t="s">
        <v>2201</v>
      </c>
      <c r="B2203" s="5">
        <f>B752+B959</f>
        <v>102.05357142857142</v>
      </c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 ht="12.75" customHeight="1" x14ac:dyDescent="0.2">
      <c r="A2204" s="2" t="s">
        <v>2202</v>
      </c>
      <c r="B2204" s="5">
        <f>B753+B959</f>
        <v>102.05357142857142</v>
      </c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 ht="12.75" customHeight="1" x14ac:dyDescent="0.2">
      <c r="A2205" s="2" t="s">
        <v>2203</v>
      </c>
      <c r="B2205" s="5">
        <f>B754+B959</f>
        <v>57.214285714285708</v>
      </c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 ht="12.75" customHeight="1" x14ac:dyDescent="0.2">
      <c r="A2206" s="2" t="s">
        <v>2204</v>
      </c>
      <c r="B2206" s="5">
        <f>B755+B959</f>
        <v>72.160714285714278</v>
      </c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 ht="12.75" customHeight="1" x14ac:dyDescent="0.2">
      <c r="A2207" s="2" t="s">
        <v>2205</v>
      </c>
      <c r="B2207" s="5">
        <f>B1447+B959</f>
        <v>102.05357142857142</v>
      </c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 ht="12.75" customHeight="1" x14ac:dyDescent="0.2">
      <c r="A2208" s="2" t="s">
        <v>2206</v>
      </c>
      <c r="B2208" s="5">
        <f>B1448+B959</f>
        <v>102.05357142857142</v>
      </c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 ht="12.75" customHeight="1" x14ac:dyDescent="0.2">
      <c r="A2209" s="2" t="s">
        <v>2207</v>
      </c>
      <c r="B2209" s="5">
        <f>B1449+B959</f>
        <v>57.214285714285708</v>
      </c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 ht="12.75" customHeight="1" x14ac:dyDescent="0.2">
      <c r="A2210" s="2" t="s">
        <v>2208</v>
      </c>
      <c r="B2210" s="5">
        <f>B1450+B959</f>
        <v>72.160714285714278</v>
      </c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 ht="12.75" customHeight="1" x14ac:dyDescent="0.2">
      <c r="A2211" s="2" t="s">
        <v>2209</v>
      </c>
      <c r="B2211" s="5">
        <f>B2219+B959</f>
        <v>102.05357142857142</v>
      </c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 ht="12.75" customHeight="1" x14ac:dyDescent="0.2">
      <c r="A2212" s="2" t="s">
        <v>2210</v>
      </c>
      <c r="B2212" s="5">
        <f>B2220+B959</f>
        <v>102.05357142857142</v>
      </c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 ht="12.75" customHeight="1" x14ac:dyDescent="0.2">
      <c r="A2213" s="2" t="s">
        <v>2211</v>
      </c>
      <c r="B2213" s="5">
        <f>B2221+B959</f>
        <v>57.214285714285708</v>
      </c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 ht="12.75" customHeight="1" x14ac:dyDescent="0.2">
      <c r="A2214" s="2" t="s">
        <v>2212</v>
      </c>
      <c r="B2214" s="5">
        <f>B2222+B959</f>
        <v>72.160714285714278</v>
      </c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 ht="12.75" customHeight="1" x14ac:dyDescent="0.2">
      <c r="A2215" s="4" t="s">
        <v>2213</v>
      </c>
      <c r="B2215" s="5">
        <f t="shared" ref="B2215:B2218" si="137">B2219</f>
        <v>89.678571428571416</v>
      </c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 ht="12.75" customHeight="1" x14ac:dyDescent="0.2">
      <c r="A2216" s="4" t="s">
        <v>2214</v>
      </c>
      <c r="B2216" s="5">
        <f t="shared" si="137"/>
        <v>89.678571428571416</v>
      </c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 ht="12.75" customHeight="1" x14ac:dyDescent="0.2">
      <c r="A2217" s="4" t="s">
        <v>2215</v>
      </c>
      <c r="B2217" s="5">
        <f t="shared" si="137"/>
        <v>44.839285714285708</v>
      </c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 ht="12.75" customHeight="1" x14ac:dyDescent="0.2">
      <c r="A2218" s="4" t="s">
        <v>2216</v>
      </c>
      <c r="B2218" s="5">
        <f t="shared" si="137"/>
        <v>59.785714285714278</v>
      </c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 ht="12.75" customHeight="1" x14ac:dyDescent="0.2">
      <c r="A2219" s="2" t="s">
        <v>2217</v>
      </c>
      <c r="B2219" s="5">
        <f>B413</f>
        <v>89.678571428571416</v>
      </c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 ht="12.75" customHeight="1" x14ac:dyDescent="0.2">
      <c r="A2220" s="2" t="s">
        <v>2218</v>
      </c>
      <c r="B2220" s="5">
        <f t="shared" ref="B2220:B2222" si="138">B481</f>
        <v>89.678571428571416</v>
      </c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 ht="12.75" customHeight="1" x14ac:dyDescent="0.2">
      <c r="A2221" s="2" t="s">
        <v>2219</v>
      </c>
      <c r="B2221" s="5">
        <f t="shared" si="138"/>
        <v>44.839285714285708</v>
      </c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 ht="12.75" customHeight="1" x14ac:dyDescent="0.2">
      <c r="A2222" s="2" t="s">
        <v>2220</v>
      </c>
      <c r="B2222" s="5">
        <f t="shared" si="138"/>
        <v>59.785714285714278</v>
      </c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 ht="12.75" customHeight="1" x14ac:dyDescent="0.2">
      <c r="A2223" s="2" t="s">
        <v>2221</v>
      </c>
      <c r="B2223" s="3">
        <v>3</v>
      </c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 ht="12.75" customHeight="1" x14ac:dyDescent="0.2">
      <c r="A2224" s="4" t="s">
        <v>2222</v>
      </c>
      <c r="B2224" s="5">
        <f>B2226</f>
        <v>3</v>
      </c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 ht="12.75" customHeight="1" x14ac:dyDescent="0.2">
      <c r="A2225" s="4" t="s">
        <v>2223</v>
      </c>
      <c r="B2225" s="5">
        <f>B2226</f>
        <v>3</v>
      </c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 ht="12.75" customHeight="1" x14ac:dyDescent="0.2">
      <c r="A2226" s="2" t="s">
        <v>2224</v>
      </c>
      <c r="B2226" s="3">
        <f>B2125</f>
        <v>3</v>
      </c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 ht="12.75" customHeight="1" x14ac:dyDescent="0.2">
      <c r="A2227" s="4" t="s">
        <v>2225</v>
      </c>
      <c r="B2227" s="5">
        <f>B2228</f>
        <v>260</v>
      </c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 ht="12.75" customHeight="1" x14ac:dyDescent="0.2">
      <c r="A2228" s="2" t="s">
        <v>2226</v>
      </c>
      <c r="B2228" s="3">
        <f>B1958</f>
        <v>260</v>
      </c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 ht="12.75" customHeight="1" x14ac:dyDescent="0.2">
      <c r="A2229" s="2" t="s">
        <v>2227</v>
      </c>
      <c r="B2229" s="3">
        <v>2</v>
      </c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 ht="12.75" customHeight="1" x14ac:dyDescent="0.2">
      <c r="A2230" s="4" t="s">
        <v>2228</v>
      </c>
      <c r="B2230" s="5">
        <f>B2231</f>
        <v>0.5</v>
      </c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 ht="12.75" customHeight="1" x14ac:dyDescent="0.2">
      <c r="A2231" s="2" t="s">
        <v>2229</v>
      </c>
      <c r="B2231" s="3">
        <v>0.5</v>
      </c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 ht="12.75" customHeight="1" x14ac:dyDescent="0.2">
      <c r="A2232" s="4" t="s">
        <v>2230</v>
      </c>
      <c r="B2232" s="5">
        <f t="shared" ref="B2232:B2247" si="139">B2248</f>
        <v>27</v>
      </c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 ht="12.75" customHeight="1" x14ac:dyDescent="0.2">
      <c r="A2233" s="4" t="s">
        <v>2231</v>
      </c>
      <c r="B2233" s="5">
        <f t="shared" si="139"/>
        <v>24</v>
      </c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 ht="12.75" customHeight="1" x14ac:dyDescent="0.2">
      <c r="A2234" s="4" t="s">
        <v>2232</v>
      </c>
      <c r="B2234" s="5">
        <f t="shared" si="139"/>
        <v>15.875</v>
      </c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 ht="12.75" customHeight="1" x14ac:dyDescent="0.2">
      <c r="A2235" s="4" t="s">
        <v>2233</v>
      </c>
      <c r="B2235" s="5">
        <f t="shared" si="139"/>
        <v>55.875</v>
      </c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 ht="12.75" customHeight="1" x14ac:dyDescent="0.2">
      <c r="A2236" s="4" t="s">
        <v>2234</v>
      </c>
      <c r="B2236" s="5">
        <f t="shared" si="139"/>
        <v>2.6666666666666665</v>
      </c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 ht="12.75" customHeight="1" x14ac:dyDescent="0.2">
      <c r="A2237" s="4" t="s">
        <v>2235</v>
      </c>
      <c r="B2237" s="5">
        <f t="shared" si="139"/>
        <v>22</v>
      </c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 ht="12.75" customHeight="1" x14ac:dyDescent="0.2">
      <c r="A2238" s="4" t="s">
        <v>2236</v>
      </c>
      <c r="B2238" s="5">
        <f t="shared" si="139"/>
        <v>22</v>
      </c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 ht="12.75" customHeight="1" x14ac:dyDescent="0.2">
      <c r="A2239" s="4" t="s">
        <v>2237</v>
      </c>
      <c r="B2239" s="5">
        <f t="shared" si="139"/>
        <v>2</v>
      </c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 ht="12.75" customHeight="1" x14ac:dyDescent="0.2">
      <c r="A2240" s="4" t="s">
        <v>2238</v>
      </c>
      <c r="B2240" s="5">
        <f t="shared" si="139"/>
        <v>13</v>
      </c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 ht="12.75" customHeight="1" x14ac:dyDescent="0.2">
      <c r="A2241" s="4" t="s">
        <v>2239</v>
      </c>
      <c r="B2241" s="5">
        <f t="shared" si="139"/>
        <v>1107.4000000000001</v>
      </c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 ht="12.75" customHeight="1" x14ac:dyDescent="0.2">
      <c r="A2242" s="4" t="s">
        <v>2240</v>
      </c>
      <c r="B2242" s="5">
        <f t="shared" si="139"/>
        <v>25.25</v>
      </c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 ht="12.75" customHeight="1" x14ac:dyDescent="0.2">
      <c r="A2243" s="4" t="s">
        <v>2241</v>
      </c>
      <c r="B2243" s="5">
        <f t="shared" si="139"/>
        <v>9.46875</v>
      </c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 ht="12.75" customHeight="1" x14ac:dyDescent="0.2">
      <c r="A2244" s="4" t="s">
        <v>2242</v>
      </c>
      <c r="B2244" s="5">
        <f t="shared" si="139"/>
        <v>10.75</v>
      </c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 ht="12.75" customHeight="1" x14ac:dyDescent="0.2">
      <c r="A2245" s="4" t="s">
        <v>2243</v>
      </c>
      <c r="B2245" s="5">
        <f t="shared" si="139"/>
        <v>5</v>
      </c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 ht="12.75" customHeight="1" x14ac:dyDescent="0.2">
      <c r="A2246" s="4" t="s">
        <v>2244</v>
      </c>
      <c r="B2246" s="5">
        <f t="shared" si="139"/>
        <v>27</v>
      </c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 ht="12.75" customHeight="1" x14ac:dyDescent="0.2">
      <c r="A2247" s="4" t="s">
        <v>2245</v>
      </c>
      <c r="B2247" s="5">
        <f t="shared" si="139"/>
        <v>4</v>
      </c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 ht="12.75" customHeight="1" x14ac:dyDescent="0.2">
      <c r="A2248" s="2" t="s">
        <v>2246</v>
      </c>
      <c r="B2248" s="3">
        <f>B78+B2255</f>
        <v>27</v>
      </c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 ht="12.75" customHeight="1" x14ac:dyDescent="0.2">
      <c r="A2249" s="2" t="s">
        <v>2247</v>
      </c>
      <c r="B2249" s="3">
        <f>(B1396*3)+(B2263*3)</f>
        <v>24</v>
      </c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spans="1:26" ht="12.75" customHeight="1" x14ac:dyDescent="0.2">
      <c r="A2250" s="2" t="s">
        <v>2248</v>
      </c>
      <c r="B2250" s="5">
        <f>B295+B2255</f>
        <v>15.875</v>
      </c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spans="1:26" ht="12.75" customHeight="1" x14ac:dyDescent="0.2">
      <c r="A2251" s="2" t="s">
        <v>2249</v>
      </c>
      <c r="B2251" s="5">
        <f>B2250+B292</f>
        <v>55.875</v>
      </c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spans="1:26" ht="12.75" customHeight="1" x14ac:dyDescent="0.2">
      <c r="A2252" s="2" t="s">
        <v>2250</v>
      </c>
      <c r="B2252" s="3">
        <f>(B2263*2)/3</f>
        <v>2.6666666666666665</v>
      </c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spans="1:26" ht="12.75" customHeight="1" x14ac:dyDescent="0.2">
      <c r="A2253" s="2" t="s">
        <v>2251</v>
      </c>
      <c r="B2253" s="3">
        <f>B2254</f>
        <v>22</v>
      </c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spans="1:26" ht="12.75" customHeight="1" x14ac:dyDescent="0.2">
      <c r="A2254" s="2" t="s">
        <v>2252</v>
      </c>
      <c r="B2254" s="3">
        <f>(B1851*4+(B880*4)+B2255)</f>
        <v>22</v>
      </c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spans="1:26" ht="12.75" customHeight="1" x14ac:dyDescent="0.2">
      <c r="A2255" s="2" t="s">
        <v>2253</v>
      </c>
      <c r="B2255" s="3">
        <f>B217</f>
        <v>2</v>
      </c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spans="1:26" ht="12.75" customHeight="1" x14ac:dyDescent="0.2">
      <c r="A2256" s="2" t="s">
        <v>2254</v>
      </c>
      <c r="B2256" s="3">
        <f>B2260+(B359/8)</f>
        <v>13</v>
      </c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spans="1:26" ht="12.75" customHeight="1" x14ac:dyDescent="0.2">
      <c r="A2257" s="2" t="s">
        <v>2255</v>
      </c>
      <c r="B2257" s="3">
        <f>B1876+8</f>
        <v>1107.4000000000001</v>
      </c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spans="1:26" ht="12.75" customHeight="1" x14ac:dyDescent="0.2">
      <c r="A2258" s="2" t="s">
        <v>2256</v>
      </c>
      <c r="B2258" s="3">
        <f>B815+1</f>
        <v>25.25</v>
      </c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spans="1:26" ht="12.75" customHeight="1" x14ac:dyDescent="0.2">
      <c r="A2259" s="2" t="s">
        <v>2257</v>
      </c>
      <c r="B2259" s="3">
        <f>(B2258*6)/16</f>
        <v>9.46875</v>
      </c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spans="1:26" ht="12.75" customHeight="1" x14ac:dyDescent="0.2">
      <c r="A2260" s="2" t="s">
        <v>2258</v>
      </c>
      <c r="B2260" s="3">
        <f>B2083+1</f>
        <v>10.75</v>
      </c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spans="1:26" ht="12.75" customHeight="1" x14ac:dyDescent="0.2">
      <c r="A2261" s="2" t="s">
        <v>2259</v>
      </c>
      <c r="B2261" s="3">
        <v>5</v>
      </c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spans="1:26" ht="12.75" customHeight="1" x14ac:dyDescent="0.2">
      <c r="A2262" s="2" t="s">
        <v>2260</v>
      </c>
      <c r="B2262" s="5">
        <f>B2248</f>
        <v>27</v>
      </c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spans="1:26" ht="12.75" customHeight="1" x14ac:dyDescent="0.2">
      <c r="A2263" s="2" t="s">
        <v>2261</v>
      </c>
      <c r="B2263" s="3">
        <v>4</v>
      </c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spans="1:26" ht="12.75" customHeight="1" x14ac:dyDescent="0.2">
      <c r="A2264" s="4" t="s">
        <v>2262</v>
      </c>
      <c r="B2264" s="5">
        <v>0</v>
      </c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spans="1:26" ht="12.75" customHeight="1" x14ac:dyDescent="0.2">
      <c r="A2265" s="2" t="s">
        <v>2263</v>
      </c>
      <c r="B2265" s="3">
        <v>0</v>
      </c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spans="1:26" ht="12.75" customHeight="1" x14ac:dyDescent="0.2">
      <c r="A2266" s="4" t="s">
        <v>2264</v>
      </c>
      <c r="B2266" s="5">
        <f t="shared" ref="B2266:B2267" si="140">B2270</f>
        <v>244.8</v>
      </c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spans="1:26" ht="12.75" customHeight="1" x14ac:dyDescent="0.2">
      <c r="A2267" s="4" t="s">
        <v>2265</v>
      </c>
      <c r="B2267" s="5">
        <f t="shared" si="140"/>
        <v>300</v>
      </c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spans="1:26" ht="12.75" customHeight="1" x14ac:dyDescent="0.2">
      <c r="A2268" s="4" t="s">
        <v>2266</v>
      </c>
      <c r="B2268" s="5">
        <v>0</v>
      </c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spans="1:26" ht="12.75" customHeight="1" x14ac:dyDescent="0.2">
      <c r="A2269" s="4" t="s">
        <v>2267</v>
      </c>
      <c r="B2269" s="5">
        <f>B2273</f>
        <v>300</v>
      </c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spans="1:26" ht="12.75" customHeight="1" x14ac:dyDescent="0.2">
      <c r="A2270" s="2" t="s">
        <v>2268</v>
      </c>
      <c r="B2270" s="3">
        <f>B640</f>
        <v>244.8</v>
      </c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spans="1:26" ht="12.75" customHeight="1" x14ac:dyDescent="0.2">
      <c r="A2271" s="2" t="s">
        <v>2269</v>
      </c>
      <c r="B2271" s="3">
        <v>300</v>
      </c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spans="1:26" ht="12.75" customHeight="1" x14ac:dyDescent="0.2">
      <c r="A2272" s="2" t="s">
        <v>2270</v>
      </c>
      <c r="B2272" s="3">
        <v>0</v>
      </c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spans="1:26" ht="12.75" customHeight="1" x14ac:dyDescent="0.2">
      <c r="A2273" s="2" t="s">
        <v>2271</v>
      </c>
      <c r="B2273" s="5">
        <f>B2271</f>
        <v>300</v>
      </c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spans="1:26" ht="12.75" customHeight="1" x14ac:dyDescent="0.2">
      <c r="A2274" s="4" t="s">
        <v>2272</v>
      </c>
      <c r="B2274" s="5">
        <v>0</v>
      </c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spans="1:26" ht="12.75" customHeight="1" x14ac:dyDescent="0.2">
      <c r="A2275" s="2" t="s">
        <v>2273</v>
      </c>
      <c r="B2275" s="3">
        <v>0</v>
      </c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spans="1:26" ht="12.75" customHeight="1" x14ac:dyDescent="0.2">
      <c r="A2276" s="4" t="s">
        <v>2274</v>
      </c>
      <c r="B2276" s="5">
        <f t="shared" ref="B2276:B2280" si="141">B2281</f>
        <v>27</v>
      </c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spans="1:26" ht="12.75" customHeight="1" x14ac:dyDescent="0.2">
      <c r="A2277" s="4" t="s">
        <v>2275</v>
      </c>
      <c r="B2277" s="5">
        <f t="shared" si="141"/>
        <v>23</v>
      </c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spans="1:26" ht="12.75" customHeight="1" x14ac:dyDescent="0.2">
      <c r="A2278" s="4" t="s">
        <v>2276</v>
      </c>
      <c r="B2278" s="5">
        <f t="shared" si="141"/>
        <v>27</v>
      </c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spans="1:26" ht="12.75" customHeight="1" x14ac:dyDescent="0.2">
      <c r="A2279" s="4" t="s">
        <v>2277</v>
      </c>
      <c r="B2279" s="5">
        <f t="shared" si="141"/>
        <v>19</v>
      </c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spans="1:26" ht="12.75" customHeight="1" x14ac:dyDescent="0.2">
      <c r="A2280" s="4" t="s">
        <v>2278</v>
      </c>
      <c r="B2280" s="5">
        <f t="shared" si="141"/>
        <v>15.5</v>
      </c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spans="1:26" ht="12.75" customHeight="1" x14ac:dyDescent="0.2">
      <c r="A2281" s="2" t="s">
        <v>2279</v>
      </c>
      <c r="B2281" s="3">
        <f>(B1396*3)+(B1990*2)</f>
        <v>27</v>
      </c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spans="1:26" ht="12.75" customHeight="1" x14ac:dyDescent="0.2">
      <c r="A2282" s="2" t="s">
        <v>2280</v>
      </c>
      <c r="B2282" s="3">
        <f>(B1396*2)+(B1990*2)</f>
        <v>23</v>
      </c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spans="1:26" ht="12.75" customHeight="1" x14ac:dyDescent="0.2">
      <c r="A2283" s="2" t="s">
        <v>2281</v>
      </c>
      <c r="B2283" s="3">
        <f>(B1396*3)+(B1990*2)</f>
        <v>27</v>
      </c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spans="1:26" ht="12.75" customHeight="1" x14ac:dyDescent="0.2">
      <c r="A2284" s="2" t="s">
        <v>2282</v>
      </c>
      <c r="B2284" s="3">
        <f>(B1396)+(B1990*2)</f>
        <v>19</v>
      </c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spans="1:26" ht="12.75" customHeight="1" x14ac:dyDescent="0.2">
      <c r="A2285" s="2" t="s">
        <v>2283</v>
      </c>
      <c r="B2285" s="3">
        <f>(B1396*2)+(B1990)</f>
        <v>15.5</v>
      </c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spans="1:26" ht="12.75" customHeight="1" x14ac:dyDescent="0.2">
      <c r="A2286" s="4" t="s">
        <v>2284</v>
      </c>
      <c r="B2286" s="5">
        <f>B2287</f>
        <v>16</v>
      </c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spans="1:26" ht="12.75" customHeight="1" x14ac:dyDescent="0.2">
      <c r="A2287" s="2" t="s">
        <v>2285</v>
      </c>
      <c r="B2287" s="3">
        <f>B218+B990+B757</f>
        <v>16</v>
      </c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spans="1:26" ht="12.75" customHeight="1" x14ac:dyDescent="0.2">
      <c r="A2288" s="4" t="s">
        <v>2286</v>
      </c>
      <c r="B2288" s="5">
        <f>B2289</f>
        <v>16</v>
      </c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spans="1:26" ht="12.75" customHeight="1" x14ac:dyDescent="0.2">
      <c r="A2289" s="2" t="s">
        <v>2287</v>
      </c>
      <c r="B2289" s="5">
        <f>B2287</f>
        <v>16</v>
      </c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spans="1:26" ht="12.75" customHeight="1" x14ac:dyDescent="0.2">
      <c r="A2290" s="4" t="s">
        <v>2288</v>
      </c>
      <c r="B2290" s="5">
        <f t="shared" ref="B2290:B2305" si="142">B2306</f>
        <v>29</v>
      </c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spans="1:26" ht="12.75" customHeight="1" x14ac:dyDescent="0.2">
      <c r="A2291" s="4" t="s">
        <v>2289</v>
      </c>
      <c r="B2291" s="5">
        <f t="shared" si="142"/>
        <v>28</v>
      </c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spans="1:26" ht="12.75" customHeight="1" x14ac:dyDescent="0.2">
      <c r="A2292" s="4" t="s">
        <v>2290</v>
      </c>
      <c r="B2292" s="5">
        <f t="shared" si="142"/>
        <v>17.875</v>
      </c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spans="1:26" ht="12.75" customHeight="1" x14ac:dyDescent="0.2">
      <c r="A2293" s="4" t="s">
        <v>2291</v>
      </c>
      <c r="B2293" s="5">
        <f t="shared" si="142"/>
        <v>57.875</v>
      </c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spans="1:26" ht="12.75" customHeight="1" x14ac:dyDescent="0.2">
      <c r="A2294" s="4" t="s">
        <v>2292</v>
      </c>
      <c r="B2294" s="5">
        <f t="shared" si="142"/>
        <v>3.3333333333333335</v>
      </c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spans="1:26" ht="12.75" customHeight="1" x14ac:dyDescent="0.2">
      <c r="A2295" s="4" t="s">
        <v>2293</v>
      </c>
      <c r="B2295" s="5">
        <f t="shared" si="142"/>
        <v>24</v>
      </c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spans="1:26" ht="12.75" customHeight="1" x14ac:dyDescent="0.2">
      <c r="A2296" s="4" t="s">
        <v>2294</v>
      </c>
      <c r="B2296" s="5">
        <f t="shared" si="142"/>
        <v>24</v>
      </c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spans="1:26" ht="12.75" customHeight="1" x14ac:dyDescent="0.2">
      <c r="A2297" s="4" t="s">
        <v>2295</v>
      </c>
      <c r="B2297" s="5">
        <f t="shared" si="142"/>
        <v>4</v>
      </c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spans="1:26" ht="12.75" customHeight="1" x14ac:dyDescent="0.2">
      <c r="A2298" s="4" t="s">
        <v>2296</v>
      </c>
      <c r="B2298" s="5">
        <f t="shared" si="142"/>
        <v>5</v>
      </c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spans="1:26" ht="12.75" customHeight="1" x14ac:dyDescent="0.2">
      <c r="A2299" s="4" t="s">
        <v>2297</v>
      </c>
      <c r="B2299" s="5">
        <f t="shared" si="142"/>
        <v>13</v>
      </c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spans="1:26" ht="12.75" customHeight="1" x14ac:dyDescent="0.2">
      <c r="A2300" s="4" t="s">
        <v>2298</v>
      </c>
      <c r="B2300" s="5">
        <f t="shared" si="142"/>
        <v>1107.4000000000001</v>
      </c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spans="1:26" ht="12.75" customHeight="1" x14ac:dyDescent="0.2">
      <c r="A2301" s="4" t="s">
        <v>2299</v>
      </c>
      <c r="B2301" s="5">
        <f t="shared" si="142"/>
        <v>25.25</v>
      </c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spans="1:26" ht="12.75" customHeight="1" x14ac:dyDescent="0.2">
      <c r="A2302" s="4" t="s">
        <v>2300</v>
      </c>
      <c r="B2302" s="5">
        <f t="shared" si="142"/>
        <v>9.46875</v>
      </c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spans="1:26" ht="12.75" customHeight="1" x14ac:dyDescent="0.2">
      <c r="A2303" s="4" t="s">
        <v>2301</v>
      </c>
      <c r="B2303" s="5">
        <f t="shared" si="142"/>
        <v>10.75</v>
      </c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spans="1:26" ht="12.75" customHeight="1" x14ac:dyDescent="0.2">
      <c r="A2304" s="4" t="s">
        <v>2302</v>
      </c>
      <c r="B2304" s="5">
        <f t="shared" si="142"/>
        <v>29</v>
      </c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spans="1:26" ht="12.75" customHeight="1" x14ac:dyDescent="0.2">
      <c r="A2305" s="4" t="s">
        <v>2303</v>
      </c>
      <c r="B2305" s="5">
        <f t="shared" si="142"/>
        <v>5</v>
      </c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spans="1:26" ht="12.75" customHeight="1" x14ac:dyDescent="0.2">
      <c r="A2306" s="2" t="s">
        <v>2304</v>
      </c>
      <c r="B2306" s="3">
        <f>B78+B2313</f>
        <v>29</v>
      </c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spans="1:26" ht="12.75" customHeight="1" x14ac:dyDescent="0.2">
      <c r="A2307" s="2" t="s">
        <v>2305</v>
      </c>
      <c r="B2307" s="3">
        <f>B85+B2313</f>
        <v>28</v>
      </c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spans="1:26" ht="12.75" customHeight="1" x14ac:dyDescent="0.2">
      <c r="A2308" s="2" t="s">
        <v>2306</v>
      </c>
      <c r="B2308" s="5">
        <f>B295+B2313</f>
        <v>17.875</v>
      </c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spans="1:26" ht="12.75" customHeight="1" x14ac:dyDescent="0.2">
      <c r="A2309" s="2" t="s">
        <v>2307</v>
      </c>
      <c r="B2309" s="5">
        <f>B2308+B292</f>
        <v>57.875</v>
      </c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spans="1:26" ht="12.75" customHeight="1" x14ac:dyDescent="0.2">
      <c r="A2310" s="2" t="s">
        <v>2308</v>
      </c>
      <c r="B2310" s="3">
        <f>(B2321*2)/3</f>
        <v>3.3333333333333335</v>
      </c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spans="1:26" ht="12.75" customHeight="1" x14ac:dyDescent="0.2">
      <c r="A2311" s="2" t="s">
        <v>2309</v>
      </c>
      <c r="B2311" s="3">
        <f>B2312</f>
        <v>24</v>
      </c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spans="1:26" ht="12.75" customHeight="1" x14ac:dyDescent="0.2">
      <c r="A2312" s="2" t="s">
        <v>2310</v>
      </c>
      <c r="B2312" s="3">
        <f>(B1851*4+(B880*4)+B2313)</f>
        <v>24</v>
      </c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spans="1:26" ht="12.75" customHeight="1" x14ac:dyDescent="0.2">
      <c r="A2313" s="2" t="s">
        <v>2311</v>
      </c>
      <c r="B2313" s="3">
        <f>B520</f>
        <v>4</v>
      </c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spans="1:26" ht="12.75" customHeight="1" x14ac:dyDescent="0.2">
      <c r="A2314" s="2" t="s">
        <v>2312</v>
      </c>
      <c r="B2314" s="3">
        <v>5</v>
      </c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spans="1:26" ht="12.75" customHeight="1" x14ac:dyDescent="0.2">
      <c r="A2315" s="2" t="s">
        <v>2313</v>
      </c>
      <c r="B2315" s="3">
        <f>B2319+(B359/8)</f>
        <v>13</v>
      </c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spans="1:26" ht="12.75" customHeight="1" x14ac:dyDescent="0.2">
      <c r="A2316" s="2" t="s">
        <v>2314</v>
      </c>
      <c r="B2316" s="3">
        <f>B1876+8</f>
        <v>1107.4000000000001</v>
      </c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spans="1:26" ht="12.75" customHeight="1" x14ac:dyDescent="0.2">
      <c r="A2317" s="2" t="s">
        <v>2315</v>
      </c>
      <c r="B2317" s="3">
        <f>B815+1</f>
        <v>25.25</v>
      </c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spans="1:26" ht="12.75" customHeight="1" x14ac:dyDescent="0.2">
      <c r="A2318" s="2" t="s">
        <v>2316</v>
      </c>
      <c r="B2318" s="3">
        <f>(B2317*6)/16</f>
        <v>9.46875</v>
      </c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spans="1:26" ht="12.75" customHeight="1" x14ac:dyDescent="0.2">
      <c r="A2319" s="2" t="s">
        <v>2317</v>
      </c>
      <c r="B2319" s="3">
        <f>B2083+1</f>
        <v>10.75</v>
      </c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spans="1:26" ht="12.75" customHeight="1" x14ac:dyDescent="0.2">
      <c r="A2320" s="2" t="s">
        <v>2318</v>
      </c>
      <c r="B2320" s="5">
        <f>B2306</f>
        <v>29</v>
      </c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spans="1:26" ht="12.75" customHeight="1" x14ac:dyDescent="0.2">
      <c r="A2321" s="2" t="s">
        <v>2319</v>
      </c>
      <c r="B2321" s="3">
        <f>B2263+1</f>
        <v>5</v>
      </c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spans="1:26" ht="12.75" customHeight="1" x14ac:dyDescent="0.2">
      <c r="A2322" s="4" t="s">
        <v>2320</v>
      </c>
      <c r="B2322" s="5">
        <v>0</v>
      </c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spans="1:26" ht="12.75" customHeight="1" x14ac:dyDescent="0.2">
      <c r="A2323" s="2" t="s">
        <v>2321</v>
      </c>
      <c r="B2323" s="5">
        <v>0</v>
      </c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spans="1:26" ht="12.75" customHeight="1" x14ac:dyDescent="0.2">
      <c r="A2324" s="4" t="s">
        <v>2322</v>
      </c>
      <c r="B2324" s="5">
        <f>B2330</f>
        <v>200</v>
      </c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spans="1:26" ht="12.75" customHeight="1" x14ac:dyDescent="0.2">
      <c r="A2325" s="4" t="s">
        <v>2323</v>
      </c>
      <c r="B2325" s="5">
        <v>0</v>
      </c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spans="1:26" ht="12.75" customHeight="1" x14ac:dyDescent="0.2">
      <c r="A2326" s="4" t="s">
        <v>2324</v>
      </c>
      <c r="B2326" s="5">
        <v>0</v>
      </c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spans="1:26" ht="12.75" customHeight="1" x14ac:dyDescent="0.2">
      <c r="A2327" s="4" t="s">
        <v>2325</v>
      </c>
      <c r="B2327" s="5">
        <v>0</v>
      </c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spans="1:26" ht="12.75" customHeight="1" x14ac:dyDescent="0.2">
      <c r="A2328" s="4" t="s">
        <v>2326</v>
      </c>
      <c r="B2328" s="5">
        <v>0</v>
      </c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spans="1:26" ht="12.75" customHeight="1" x14ac:dyDescent="0.2">
      <c r="A2329" s="4" t="s">
        <v>2327</v>
      </c>
      <c r="B2329" s="5">
        <f>B2335</f>
        <v>200</v>
      </c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spans="1:26" ht="12.75" customHeight="1" x14ac:dyDescent="0.2">
      <c r="A2330" s="2" t="s">
        <v>2328</v>
      </c>
      <c r="B2330" s="3">
        <v>200</v>
      </c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spans="1:26" ht="12.75" customHeight="1" x14ac:dyDescent="0.2">
      <c r="A2331" s="2" t="s">
        <v>2329</v>
      </c>
      <c r="B2331" s="3">
        <v>0</v>
      </c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spans="1:26" ht="12.75" customHeight="1" x14ac:dyDescent="0.2">
      <c r="A2332" s="2" t="s">
        <v>2330</v>
      </c>
      <c r="B2332" s="3">
        <v>0</v>
      </c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spans="1:26" ht="12.75" customHeight="1" x14ac:dyDescent="0.2">
      <c r="A2333" s="2" t="s">
        <v>2331</v>
      </c>
      <c r="B2333" s="3">
        <v>0</v>
      </c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spans="1:26" ht="12.75" customHeight="1" x14ac:dyDescent="0.2">
      <c r="A2334" s="2" t="s">
        <v>2332</v>
      </c>
      <c r="B2334" s="3">
        <v>0</v>
      </c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spans="1:26" ht="12.75" customHeight="1" x14ac:dyDescent="0.2">
      <c r="A2335" s="2" t="s">
        <v>2333</v>
      </c>
      <c r="B2335" s="5">
        <f>B2330</f>
        <v>200</v>
      </c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spans="1:26" ht="12.75" customHeight="1" x14ac:dyDescent="0.2">
      <c r="A2336" s="4" t="s">
        <v>2334</v>
      </c>
      <c r="B2336" s="5">
        <v>0</v>
      </c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spans="1:26" ht="12.75" customHeight="1" x14ac:dyDescent="0.2">
      <c r="A2337" s="2" t="s">
        <v>2335</v>
      </c>
      <c r="B2337" s="5">
        <v>0</v>
      </c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</sheetData>
  <autoFilter ref="A1:B2337" xr:uid="{00000000-0009-0000-0000-000001000000}"/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61"/>
  <sheetViews>
    <sheetView workbookViewId="0"/>
  </sheetViews>
  <sheetFormatPr defaultColWidth="12.5703125" defaultRowHeight="15" customHeight="1" x14ac:dyDescent="0.2"/>
  <cols>
    <col min="1" max="1" width="33.140625" customWidth="1"/>
    <col min="2" max="6" width="11.42578125" customWidth="1"/>
    <col min="7" max="26" width="8.5703125" customWidth="1"/>
  </cols>
  <sheetData>
    <row r="1" spans="1:26" ht="12.75" customHeight="1" x14ac:dyDescent="0.2">
      <c r="A1" s="6" t="s">
        <v>2336</v>
      </c>
      <c r="B1" s="7" t="s">
        <v>2337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2">
      <c r="A2" s="6" t="s">
        <v>16</v>
      </c>
      <c r="B2" s="7">
        <f>B9*5</f>
        <v>17.5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6" t="s">
        <v>17</v>
      </c>
      <c r="B3" s="7">
        <f>B9</f>
        <v>3.5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6" t="s">
        <v>18</v>
      </c>
      <c r="B4" s="7">
        <f>B9*6</f>
        <v>21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6" t="s">
        <v>19</v>
      </c>
      <c r="B5" s="7">
        <f>(B9*4)+(B1075*2)</f>
        <v>40.666666666666671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6" t="s">
        <v>20</v>
      </c>
      <c r="B6" s="7">
        <f>(B9*2)+(B1075*4)</f>
        <v>60.333333333333336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6" t="s">
        <v>21</v>
      </c>
      <c r="B7" s="7">
        <v>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6" t="s">
        <v>22</v>
      </c>
      <c r="B8" s="7">
        <v>14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6" t="s">
        <v>23</v>
      </c>
      <c r="B9" s="7">
        <f>B8/4</f>
        <v>3.5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">
      <c r="A10" s="6" t="s">
        <v>24</v>
      </c>
      <c r="B10" s="7">
        <f>B9*2</f>
        <v>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">
      <c r="A11" s="6" t="s">
        <v>25</v>
      </c>
      <c r="B11" s="7">
        <f>B8*3</f>
        <v>42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">
      <c r="A12" s="6" t="s">
        <v>26</v>
      </c>
      <c r="B12" s="7">
        <f>(B9*6)+(B1075*1)</f>
        <v>34.333333333333336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">
      <c r="A13" s="6" t="s">
        <v>27</v>
      </c>
      <c r="B13" s="7">
        <f>B9/2</f>
        <v>1.75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">
      <c r="A14" s="6" t="s">
        <v>28</v>
      </c>
      <c r="B14" s="7">
        <f>(B9*6)/4</f>
        <v>5.25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">
      <c r="A15" s="6" t="s">
        <v>29</v>
      </c>
      <c r="B15" s="7">
        <f>(B9*6)/2</f>
        <v>10.5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">
      <c r="A16" s="6" t="s">
        <v>30</v>
      </c>
      <c r="B16" s="9">
        <f>B12</f>
        <v>34.333333333333336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">
      <c r="A17" s="6" t="s">
        <v>31</v>
      </c>
      <c r="B17" s="7">
        <f>(B8*4)/3</f>
        <v>18.666666666666668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">
      <c r="A18" s="6" t="s">
        <v>33</v>
      </c>
      <c r="B18" s="7">
        <f>(B548*6)+(B1079*2)+B983</f>
        <v>887.5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">
      <c r="A19" s="6" t="s">
        <v>34</v>
      </c>
      <c r="B19" s="9">
        <v>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">
      <c r="A20" s="6" t="s">
        <v>35</v>
      </c>
      <c r="B20" s="7">
        <v>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">
      <c r="A21" s="6" t="s">
        <v>39</v>
      </c>
      <c r="B21" s="9">
        <f>B980</f>
        <v>102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">
      <c r="A22" s="6" t="s">
        <v>40</v>
      </c>
      <c r="B22" s="9">
        <f>B21*1.5</f>
        <v>153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">
      <c r="A23" s="6" t="s">
        <v>41</v>
      </c>
      <c r="B23" s="9">
        <f>B21/3</f>
        <v>34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">
      <c r="A24" s="6" t="s">
        <v>43</v>
      </c>
      <c r="B24" s="7">
        <f>B551*2</f>
        <v>68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">
      <c r="A25" s="6" t="s">
        <v>44</v>
      </c>
      <c r="B25" s="7">
        <f>(B364+B210)/2</f>
        <v>17.75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">
      <c r="A26" s="6" t="s">
        <v>48</v>
      </c>
      <c r="B26" s="7">
        <f>B25/2</f>
        <v>8.875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">
      <c r="A27" s="6" t="s">
        <v>49</v>
      </c>
      <c r="B27" s="7">
        <f>(B25*6)/4</f>
        <v>26.625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">
      <c r="A28" s="6" t="s">
        <v>50</v>
      </c>
      <c r="B28" s="7">
        <f>B25</f>
        <v>17.75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">
      <c r="A29" s="6" t="s">
        <v>51</v>
      </c>
      <c r="B29" s="7">
        <f>(B539*3)+(B546*4)</f>
        <v>315.75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">
      <c r="A30" s="6" t="s">
        <v>52</v>
      </c>
      <c r="B30" s="7">
        <f>B746*2</f>
        <v>16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">
      <c r="A31" s="6" t="s">
        <v>54</v>
      </c>
      <c r="B31" s="7">
        <f>(B1078*6)+B1042</f>
        <v>38.520833333333336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">
      <c r="A32" s="6" t="s">
        <v>55</v>
      </c>
      <c r="B32" s="7">
        <f>(B431+B413+B1078)/4</f>
        <v>1.25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">
      <c r="A33" s="6" t="s">
        <v>58</v>
      </c>
      <c r="B33" s="9">
        <f>B677</f>
        <v>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">
      <c r="A34" s="6" t="s">
        <v>59</v>
      </c>
      <c r="B34" s="9">
        <f>B898</f>
        <v>1.5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">
      <c r="A35" s="6" t="s">
        <v>61</v>
      </c>
      <c r="B35" s="7">
        <f>B847+B737</f>
        <v>43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">
      <c r="A36" s="6" t="s">
        <v>64</v>
      </c>
      <c r="B36" s="9">
        <f>B159+25</f>
        <v>78.25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">
      <c r="A37" s="6" t="s">
        <v>65</v>
      </c>
      <c r="B37" s="9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">
      <c r="A38" s="6" t="s">
        <v>66</v>
      </c>
      <c r="B38" s="9">
        <f>B299</f>
        <v>48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">
      <c r="A39" s="6" t="s">
        <v>68</v>
      </c>
      <c r="B39" s="9">
        <v>3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">
      <c r="A40" s="6" t="s">
        <v>70</v>
      </c>
      <c r="B40" s="7">
        <v>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">
      <c r="A41" s="6" t="s">
        <v>72</v>
      </c>
      <c r="B41" s="7">
        <v>4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">
      <c r="A42" s="6" t="s">
        <v>73</v>
      </c>
      <c r="B42" s="7">
        <f>(B1073/2)</f>
        <v>3.75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">
      <c r="A43" s="6" t="s">
        <v>75</v>
      </c>
      <c r="B43" s="9">
        <v>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">
      <c r="A44" s="6" t="s">
        <v>76</v>
      </c>
      <c r="B44" s="7">
        <f>(B1224*6)+B1078</f>
        <v>25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">
      <c r="A45" s="6" t="s">
        <v>77</v>
      </c>
      <c r="B45" s="7">
        <f>(B748*4)+(B752*2)</f>
        <v>22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">
      <c r="A46" s="6" t="s">
        <v>78</v>
      </c>
      <c r="B46" s="9">
        <v>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">
      <c r="A47" s="6" t="s">
        <v>79</v>
      </c>
      <c r="B47" s="7">
        <f>B209</f>
        <v>7.5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">
      <c r="A48" s="6" t="s">
        <v>81</v>
      </c>
      <c r="B48" s="7">
        <v>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">
      <c r="A49" s="6" t="s">
        <v>82</v>
      </c>
      <c r="B49" s="7">
        <f>(B444*5)+B737+(B758*3)</f>
        <v>129.25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">
      <c r="A50" s="6" t="s">
        <v>83</v>
      </c>
      <c r="B50" s="7">
        <f>(B748*3)+(B1224*3)</f>
        <v>24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">
      <c r="A51" s="6" t="s">
        <v>84</v>
      </c>
      <c r="B51" s="7">
        <v>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">
      <c r="A52" s="6" t="s">
        <v>87</v>
      </c>
      <c r="B52" s="7">
        <v>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">
      <c r="A53" s="6" t="s">
        <v>88</v>
      </c>
      <c r="B53" s="7">
        <f>(B520*3)+(B748*3)</f>
        <v>86.25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">
      <c r="A54" s="6" t="s">
        <v>89</v>
      </c>
      <c r="B54" s="9">
        <v>60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">
      <c r="A55" s="6" t="s">
        <v>90</v>
      </c>
      <c r="B55" s="9">
        <v>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">
      <c r="A56" s="6" t="s">
        <v>91</v>
      </c>
      <c r="B56" s="7">
        <v>1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">
      <c r="A57" s="6" t="s">
        <v>94</v>
      </c>
      <c r="B57" s="7">
        <f>B56/2.5</f>
        <v>0.4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">
      <c r="A58" s="6" t="s">
        <v>95</v>
      </c>
      <c r="B58" s="7">
        <f>(B56*6)+B124</f>
        <v>12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">
      <c r="A59" s="6" t="s">
        <v>96</v>
      </c>
      <c r="B59" s="7">
        <f>B384*5</f>
        <v>595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">
      <c r="A60" s="6" t="s">
        <v>99</v>
      </c>
      <c r="B60" s="9">
        <f>B1028+B120</f>
        <v>32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">
      <c r="A61" s="6" t="s">
        <v>100</v>
      </c>
      <c r="B61" s="9">
        <v>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">
      <c r="A62" s="6" t="s">
        <v>116</v>
      </c>
      <c r="B62" s="7">
        <f>B69*5</f>
        <v>12.5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">
      <c r="A63" s="6" t="s">
        <v>117</v>
      </c>
      <c r="B63" s="7">
        <f>B69</f>
        <v>2.5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">
      <c r="A64" s="6" t="s">
        <v>118</v>
      </c>
      <c r="B64" s="7">
        <f>B69*6</f>
        <v>15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">
      <c r="A65" s="6" t="s">
        <v>119</v>
      </c>
      <c r="B65" s="7">
        <f>(B69*4)+(B1073*2)</f>
        <v>25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">
      <c r="A66" s="6" t="s">
        <v>120</v>
      </c>
      <c r="B66" s="7">
        <f>(B69*2)+(B1073*4)</f>
        <v>35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">
      <c r="A67" s="6" t="s">
        <v>121</v>
      </c>
      <c r="B67" s="7">
        <v>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">
      <c r="A68" s="6" t="s">
        <v>122</v>
      </c>
      <c r="B68" s="7">
        <v>10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">
      <c r="A69" s="6" t="s">
        <v>123</v>
      </c>
      <c r="B69" s="7">
        <f>B68/4</f>
        <v>2.5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">
      <c r="A70" s="6" t="s">
        <v>124</v>
      </c>
      <c r="B70" s="7">
        <f>B69*2</f>
        <v>5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">
      <c r="A71" s="6" t="s">
        <v>125</v>
      </c>
      <c r="B71" s="7">
        <f>B68*3</f>
        <v>30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">
      <c r="A72" s="6" t="s">
        <v>126</v>
      </c>
      <c r="B72" s="7">
        <f>(B69*6)+B1073</f>
        <v>22.5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">
      <c r="A73" s="6" t="s">
        <v>127</v>
      </c>
      <c r="B73" s="7">
        <f>B69/2</f>
        <v>1.25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">
      <c r="A74" s="6" t="s">
        <v>128</v>
      </c>
      <c r="B74" s="7">
        <f>(B69*6)/4</f>
        <v>3.75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">
      <c r="A75" s="6" t="s">
        <v>129</v>
      </c>
      <c r="B75" s="7">
        <f>(B69*6)/2</f>
        <v>7.5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">
      <c r="A76" s="6" t="s">
        <v>130</v>
      </c>
      <c r="B76" s="7">
        <f>(B68*4)/3</f>
        <v>13.333333333333334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">
      <c r="A77" s="6" t="s">
        <v>146</v>
      </c>
      <c r="B77" s="9">
        <f>B44+B84</f>
        <v>28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">
      <c r="A78" s="6" t="s">
        <v>147</v>
      </c>
      <c r="B78" s="7">
        <f>B50+B84</f>
        <v>27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">
      <c r="A79" s="6" t="s">
        <v>148</v>
      </c>
      <c r="B79" s="9">
        <f>B166+B84</f>
        <v>16.875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">
      <c r="A80" s="6" t="s">
        <v>149</v>
      </c>
      <c r="B80" s="9">
        <f>B79+B163</f>
        <v>56.875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">
      <c r="A81" s="6" t="s">
        <v>150</v>
      </c>
      <c r="B81" s="7">
        <f>(B95*2)/3</f>
        <v>3.3333333333333335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">
      <c r="A82" s="6" t="s">
        <v>151</v>
      </c>
      <c r="B82" s="7">
        <f>B83</f>
        <v>23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">
      <c r="A83" s="6" t="s">
        <v>152</v>
      </c>
      <c r="B83" s="7">
        <f>(B998*4+(B480*4)+B84)</f>
        <v>23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">
      <c r="A84" s="6" t="s">
        <v>153</v>
      </c>
      <c r="B84" s="7">
        <f>B538</f>
        <v>3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">
      <c r="A85" s="6" t="s">
        <v>154</v>
      </c>
      <c r="B85" s="7">
        <f>B93+(B202/8)</f>
        <v>3.75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">
      <c r="A86" s="6" t="s">
        <v>155</v>
      </c>
      <c r="B86" s="7">
        <f>B1013+8</f>
        <v>1107.4000000000001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">
      <c r="A87" s="6" t="s">
        <v>156</v>
      </c>
      <c r="B87" s="7">
        <f>B444+1</f>
        <v>25.25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">
      <c r="A88" s="6" t="s">
        <v>157</v>
      </c>
      <c r="B88" s="7">
        <f>(B87*6)/16</f>
        <v>9.46875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">
      <c r="A89" s="6" t="s">
        <v>158</v>
      </c>
      <c r="B89" s="7">
        <f>B1081</f>
        <v>24.5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">
      <c r="A90" s="6" t="s">
        <v>162</v>
      </c>
      <c r="B90" s="7">
        <f>B89/2</f>
        <v>12.25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">
      <c r="A91" s="6" t="s">
        <v>163</v>
      </c>
      <c r="B91" s="7">
        <f>(B89*6)/4</f>
        <v>36.75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">
      <c r="A92" s="6" t="s">
        <v>164</v>
      </c>
      <c r="B92" s="7">
        <f>B89</f>
        <v>24.5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">
      <c r="A93" s="6" t="s">
        <v>165</v>
      </c>
      <c r="B93" s="7">
        <f>B1120+1</f>
        <v>1.5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">
      <c r="A94" s="6" t="s">
        <v>166</v>
      </c>
      <c r="B94" s="9">
        <f>B77</f>
        <v>28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">
      <c r="A95" s="6" t="s">
        <v>167</v>
      </c>
      <c r="B95" s="7">
        <f>B1224+1</f>
        <v>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">
      <c r="A96" s="6" t="s">
        <v>169</v>
      </c>
      <c r="B96" s="7">
        <f>(B1042*3)+B439+(B548*5)</f>
        <v>246.3125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">
      <c r="A97" s="6" t="s">
        <v>173</v>
      </c>
      <c r="B97" s="7">
        <f>B98/2</f>
        <v>12.5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">
      <c r="A98" s="6" t="s">
        <v>174</v>
      </c>
      <c r="B98" s="7">
        <v>25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">
      <c r="A99" s="6" t="s">
        <v>175</v>
      </c>
      <c r="B99" s="7">
        <v>0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">
      <c r="A100" s="6" t="s">
        <v>193</v>
      </c>
      <c r="B100" s="9">
        <f>B44+B107</f>
        <v>29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">
      <c r="A101" s="6" t="s">
        <v>194</v>
      </c>
      <c r="B101" s="7">
        <f>B50+B107</f>
        <v>28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">
      <c r="A102" s="6" t="s">
        <v>195</v>
      </c>
      <c r="B102" s="9">
        <f>B166+B107</f>
        <v>17.875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">
      <c r="A103" s="6" t="s">
        <v>196</v>
      </c>
      <c r="B103" s="9">
        <f>B102+B163</f>
        <v>57.875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">
      <c r="A104" s="6" t="s">
        <v>197</v>
      </c>
      <c r="B104" s="7">
        <f>(B116*2)/3</f>
        <v>3.3333333333333335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">
      <c r="A105" s="6" t="s">
        <v>198</v>
      </c>
      <c r="B105" s="7">
        <f>B106</f>
        <v>24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">
      <c r="A106" s="6" t="s">
        <v>199</v>
      </c>
      <c r="B106" s="7">
        <f>(B998*4+(B480*4)+B107)</f>
        <v>24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">
      <c r="A107" s="6" t="s">
        <v>200</v>
      </c>
      <c r="B107" s="7">
        <f>B236</f>
        <v>4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">
      <c r="A108" s="6" t="s">
        <v>201</v>
      </c>
      <c r="B108" s="7">
        <f>B114+(B203/8)</f>
        <v>2.25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">
      <c r="A109" s="6" t="s">
        <v>202</v>
      </c>
      <c r="B109" s="7">
        <v>50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">
      <c r="A110" s="6" t="s">
        <v>203</v>
      </c>
      <c r="B110" s="7">
        <v>5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">
      <c r="A111" s="6" t="s">
        <v>204</v>
      </c>
      <c r="B111" s="7">
        <f>B1013+8</f>
        <v>1107.4000000000001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">
      <c r="A112" s="6" t="s">
        <v>205</v>
      </c>
      <c r="B112" s="7">
        <f>B444+1</f>
        <v>25.25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" customHeight="1" x14ac:dyDescent="0.2">
      <c r="A113" s="6" t="s">
        <v>206</v>
      </c>
      <c r="B113" s="7">
        <f>(B112*6)/16</f>
        <v>9.46875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">
      <c r="A114" s="6" t="s">
        <v>207</v>
      </c>
      <c r="B114" s="7">
        <f>B1120+1</f>
        <v>1.5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">
      <c r="A115" s="6" t="s">
        <v>208</v>
      </c>
      <c r="B115" s="9">
        <f>B100</f>
        <v>29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">
      <c r="A116" s="6" t="s">
        <v>209</v>
      </c>
      <c r="B116" s="7">
        <f>B1224+1</f>
        <v>5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">
      <c r="A117" s="6" t="s">
        <v>210</v>
      </c>
      <c r="B117" s="7">
        <f>B741</f>
        <v>4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">
      <c r="A118" s="6" t="s">
        <v>211</v>
      </c>
      <c r="B118" s="7">
        <v>6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">
      <c r="A119" s="6" t="s">
        <v>214</v>
      </c>
      <c r="B119" s="7">
        <f>B118*9</f>
        <v>54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">
      <c r="A120" s="6" t="s">
        <v>215</v>
      </c>
      <c r="B120" s="7">
        <f>B118/3</f>
        <v>2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">
      <c r="A121" s="6" t="s">
        <v>216</v>
      </c>
      <c r="B121" s="7">
        <f>B589+(B785*3)</f>
        <v>10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">
      <c r="A122" s="6" t="s">
        <v>217</v>
      </c>
      <c r="B122" s="7">
        <f>(B748*6)+(B121*3)</f>
        <v>54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">
      <c r="A123" s="6" t="s">
        <v>218</v>
      </c>
      <c r="B123" s="7">
        <f>(B1078*3)+(B1097*3)</f>
        <v>7.5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">
      <c r="A124" s="6" t="s">
        <v>219</v>
      </c>
      <c r="B124" s="7">
        <f>(B746*3)/4</f>
        <v>6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">
      <c r="A125" s="6" t="s">
        <v>224</v>
      </c>
      <c r="B125" s="7">
        <v>20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">
      <c r="A126" s="6" t="s">
        <v>225</v>
      </c>
      <c r="B126" s="7">
        <v>30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">
      <c r="A127" s="6" t="s">
        <v>226</v>
      </c>
      <c r="B127" s="7">
        <v>20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">
      <c r="A128" s="6" t="s">
        <v>227</v>
      </c>
      <c r="B128" s="9">
        <f>B127</f>
        <v>20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">
      <c r="A129" s="6" t="s">
        <v>228</v>
      </c>
      <c r="B129" s="7">
        <f>B1207*3</f>
        <v>6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">
      <c r="A130" s="6" t="s">
        <v>230</v>
      </c>
      <c r="B130" s="7">
        <f>(B209*3)+B98</f>
        <v>47.5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">
      <c r="A131" s="6" t="s">
        <v>231</v>
      </c>
      <c r="B131" s="7">
        <f>B198+(B201/8)</f>
        <v>7.75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">
      <c r="A132" s="6" t="s">
        <v>236</v>
      </c>
      <c r="B132" s="7">
        <f>B131</f>
        <v>7.75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">
      <c r="A133" s="6" t="s">
        <v>237</v>
      </c>
      <c r="B133" s="7">
        <f>B132*4</f>
        <v>31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">
      <c r="A134" s="6" t="s">
        <v>238</v>
      </c>
      <c r="B134" s="7">
        <f>B133/2</f>
        <v>15.5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">
      <c r="A135" s="6" t="s">
        <v>239</v>
      </c>
      <c r="B135" s="7">
        <f>(B133*6)/4</f>
        <v>46.5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">
      <c r="A136" s="6" t="s">
        <v>240</v>
      </c>
      <c r="B136" s="7">
        <f>B133</f>
        <v>31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">
      <c r="A137" s="6" t="s">
        <v>258</v>
      </c>
      <c r="B137" s="9">
        <f>B44+B144</f>
        <v>29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">
      <c r="A138" s="6" t="s">
        <v>259</v>
      </c>
      <c r="B138" s="7">
        <f>B50+B144</f>
        <v>28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">
      <c r="A139" s="6" t="s">
        <v>260</v>
      </c>
      <c r="B139" s="9">
        <f>B166+B144</f>
        <v>17.875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">
      <c r="A140" s="6" t="s">
        <v>261</v>
      </c>
      <c r="B140" s="9">
        <f>B139+B163</f>
        <v>57.875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">
      <c r="A141" s="6" t="s">
        <v>262</v>
      </c>
      <c r="B141" s="7">
        <f>(B153*2)/3</f>
        <v>3.3333333333333335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">
      <c r="A142" s="6" t="s">
        <v>263</v>
      </c>
      <c r="B142" s="7">
        <f>B143</f>
        <v>24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">
      <c r="A143" s="6" t="s">
        <v>264</v>
      </c>
      <c r="B143" s="7">
        <f>(B998*4+(B480*4)+B144)</f>
        <v>24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">
      <c r="A144" s="6" t="s">
        <v>265</v>
      </c>
      <c r="B144" s="7">
        <f>B215</f>
        <v>4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">
      <c r="A145" s="6" t="s">
        <v>266</v>
      </c>
      <c r="B145" s="7">
        <f>B151+(B202/8)</f>
        <v>3.75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">
      <c r="A146" s="6" t="s">
        <v>267</v>
      </c>
      <c r="B146" s="7">
        <v>4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">
      <c r="A147" s="6" t="s">
        <v>268</v>
      </c>
      <c r="B147" s="7">
        <f>B146*9</f>
        <v>36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">
      <c r="A148" s="6" t="s">
        <v>269</v>
      </c>
      <c r="B148" s="7">
        <f>B1013+8</f>
        <v>1107.4000000000001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">
      <c r="A149" s="6" t="s">
        <v>270</v>
      </c>
      <c r="B149" s="7">
        <f>B444+1</f>
        <v>25.25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">
      <c r="A150" s="6" t="s">
        <v>271</v>
      </c>
      <c r="B150" s="7">
        <f>(B149*6)/16</f>
        <v>9.46875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">
      <c r="A151" s="6" t="s">
        <v>272</v>
      </c>
      <c r="B151" s="7">
        <f>B1120+1</f>
        <v>1.5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">
      <c r="A152" s="6" t="s">
        <v>273</v>
      </c>
      <c r="B152" s="9">
        <f>B137</f>
        <v>29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">
      <c r="A153" s="6" t="s">
        <v>274</v>
      </c>
      <c r="B153" s="7">
        <f>B1224+1</f>
        <v>5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">
      <c r="A154" s="6" t="s">
        <v>280</v>
      </c>
      <c r="B154" s="9">
        <v>0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">
      <c r="A155" s="6" t="s">
        <v>281</v>
      </c>
      <c r="B155" s="7">
        <v>20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">
      <c r="A156" s="6" t="s">
        <v>282</v>
      </c>
      <c r="B156" s="7">
        <v>30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">
      <c r="A157" s="6" t="s">
        <v>283</v>
      </c>
      <c r="B157" s="7">
        <f>B155</f>
        <v>20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">
      <c r="A158" s="6" t="s">
        <v>284</v>
      </c>
      <c r="B158" s="9">
        <f>B157</f>
        <v>20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">
      <c r="A159" s="6" t="s">
        <v>285</v>
      </c>
      <c r="B159" s="7">
        <f>B548*3</f>
        <v>53.25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">
      <c r="A160" s="6" t="s">
        <v>287</v>
      </c>
      <c r="B160" s="9">
        <f>B21*2</f>
        <v>204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">
      <c r="A161" s="6" t="s">
        <v>288</v>
      </c>
      <c r="B161" s="9">
        <f>B928*6+B1097*2</f>
        <v>123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">
      <c r="A162" s="6" t="s">
        <v>289</v>
      </c>
      <c r="B162" s="7">
        <v>3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">
      <c r="A163" s="6" t="s">
        <v>290</v>
      </c>
      <c r="B163" s="7">
        <f>((B678*3)+(B1116*2)+(B381)+(B1207*3)-(B159*3))*2.5</f>
        <v>40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">
      <c r="A164" s="6" t="s">
        <v>291</v>
      </c>
      <c r="B164" s="9">
        <f>B1080</f>
        <v>33.145833333333336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">
      <c r="A165" s="6" t="s">
        <v>292</v>
      </c>
      <c r="B165" s="7">
        <f>(B1078*3)+B201+(B755*3)</f>
        <v>37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">
      <c r="A166" s="6" t="s">
        <v>293</v>
      </c>
      <c r="B166" s="9">
        <f>B521+B1097</f>
        <v>13.875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">
      <c r="A167" s="6" t="s">
        <v>295</v>
      </c>
      <c r="B167" s="9">
        <f>B166+B163</f>
        <v>53.875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">
      <c r="A168" s="6" t="s">
        <v>296</v>
      </c>
      <c r="B168" s="7">
        <v>1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">
      <c r="A169" s="6" t="s">
        <v>298</v>
      </c>
      <c r="B169" s="7">
        <f>B429+B168</f>
        <v>12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">
      <c r="A170" s="6" t="s">
        <v>300</v>
      </c>
      <c r="B170" s="7">
        <f>(B748*4)+(B785*2)</f>
        <v>16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">
      <c r="A171" s="6" t="s">
        <v>302</v>
      </c>
      <c r="B171" s="7">
        <f>B896</f>
        <v>7.5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">
      <c r="A172" s="6" t="s">
        <v>304</v>
      </c>
      <c r="B172" s="7">
        <v>0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">
      <c r="A173" s="6" t="s">
        <v>305</v>
      </c>
      <c r="B173" s="7">
        <f>(B548*7)</f>
        <v>124.25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">
      <c r="A174" s="6" t="s">
        <v>308</v>
      </c>
      <c r="B174" s="9">
        <v>0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">
      <c r="A175" s="6" t="s">
        <v>309</v>
      </c>
      <c r="B175" s="7">
        <v>0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">
      <c r="A176" s="6" t="s">
        <v>310</v>
      </c>
      <c r="B176" s="7">
        <f>(B550*2)+B548</f>
        <v>21.694444444444443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">
      <c r="A177" s="6" t="s">
        <v>312</v>
      </c>
      <c r="B177" s="9">
        <v>0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">
      <c r="A178" s="6" t="s">
        <v>317</v>
      </c>
      <c r="B178" s="7">
        <f t="shared" ref="B178:B179" si="0">B542*0.8</f>
        <v>56.800000000000004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">
      <c r="A179" s="6" t="s">
        <v>318</v>
      </c>
      <c r="B179" s="7">
        <f t="shared" si="0"/>
        <v>113.60000000000001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">
      <c r="A180" s="6" t="s">
        <v>319</v>
      </c>
      <c r="B180" s="7">
        <f>B545*0.8</f>
        <v>71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">
      <c r="A181" s="6" t="s">
        <v>320</v>
      </c>
      <c r="B181" s="7">
        <f>B549*0.8</f>
        <v>99.4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">
      <c r="A182" s="6" t="s">
        <v>321</v>
      </c>
      <c r="B182" s="7">
        <f>B183</f>
        <v>16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">
      <c r="A183" s="6" t="s">
        <v>322</v>
      </c>
      <c r="B183" s="7">
        <f>B747*8</f>
        <v>16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">
      <c r="A184" s="6" t="s">
        <v>324</v>
      </c>
      <c r="B184" s="7">
        <f>B684+B183</f>
        <v>29.25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">
      <c r="A185" s="6" t="s">
        <v>325</v>
      </c>
      <c r="B185" s="7">
        <v>4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">
      <c r="A186" s="6" t="s">
        <v>327</v>
      </c>
      <c r="B186" s="7">
        <v>0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">
      <c r="A187" s="6" t="s">
        <v>329</v>
      </c>
      <c r="B187" s="9">
        <f>(B29/3)*2</f>
        <v>210.5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">
      <c r="A188" s="6" t="s">
        <v>337</v>
      </c>
      <c r="B188" s="9">
        <f>B206*2</f>
        <v>11.25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">
      <c r="A189" s="6" t="s">
        <v>338</v>
      </c>
      <c r="B189" s="9">
        <f>B716*2</f>
        <v>4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">
      <c r="A190" s="6" t="s">
        <v>339</v>
      </c>
      <c r="B190" s="7">
        <f>B829*2</f>
        <v>49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">
      <c r="A191" s="6" t="s">
        <v>340</v>
      </c>
      <c r="B191" s="7">
        <f>B923*2</f>
        <v>112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">
      <c r="A192" s="6" t="s">
        <v>341</v>
      </c>
      <c r="B192" s="7">
        <f>B968*2</f>
        <v>36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">
      <c r="A193" s="6" t="s">
        <v>342</v>
      </c>
      <c r="B193" s="7">
        <f>B999*2</f>
        <v>16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">
      <c r="A194" s="6" t="s">
        <v>343</v>
      </c>
      <c r="B194" s="7">
        <f>B1082*2</f>
        <v>66.291666666666671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">
      <c r="A195" s="6" t="s">
        <v>347</v>
      </c>
      <c r="B195" s="7">
        <f>B551*2</f>
        <v>68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">
      <c r="A196" s="6" t="s">
        <v>348</v>
      </c>
      <c r="B196" s="7">
        <v>32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">
      <c r="A197" s="6" t="s">
        <v>349</v>
      </c>
      <c r="B197" s="9">
        <f>B195</f>
        <v>68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">
      <c r="A198" s="6" t="s">
        <v>350</v>
      </c>
      <c r="B198" s="7">
        <f>B209</f>
        <v>7.5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">
      <c r="A199" s="6" t="s">
        <v>352</v>
      </c>
      <c r="B199" s="7">
        <f>B198/4</f>
        <v>1.875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">
      <c r="A200" s="6" t="s">
        <v>353</v>
      </c>
      <c r="B200" s="7">
        <f>(B472*4)+B979</f>
        <v>255.16666666666669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">
      <c r="A201" s="6" t="s">
        <v>354</v>
      </c>
      <c r="B201" s="7">
        <f>B203/3</f>
        <v>2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">
      <c r="A202" s="6" t="s">
        <v>357</v>
      </c>
      <c r="B202" s="7">
        <f>B201*9</f>
        <v>18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">
      <c r="A203" s="6" t="s">
        <v>358</v>
      </c>
      <c r="B203" s="7">
        <v>6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">
      <c r="A204" s="6" t="s">
        <v>360</v>
      </c>
      <c r="B204" s="7">
        <f>B367+0.25</f>
        <v>1.25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">
      <c r="A205" s="6" t="s">
        <v>365</v>
      </c>
      <c r="B205" s="9">
        <f>B209*1.5</f>
        <v>11.25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">
      <c r="A206" s="6" t="s">
        <v>366</v>
      </c>
      <c r="B206" s="9">
        <f>B205/2</f>
        <v>5.625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">
      <c r="A207" s="6" t="s">
        <v>367</v>
      </c>
      <c r="B207" s="9">
        <f>(B205*6)/4</f>
        <v>16.875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">
      <c r="A208" s="6" t="s">
        <v>368</v>
      </c>
      <c r="B208" s="9">
        <f>B205</f>
        <v>11.25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">
      <c r="A209" s="6" t="s">
        <v>369</v>
      </c>
      <c r="B209" s="7">
        <v>7.5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">
      <c r="A210" s="6" t="s">
        <v>373</v>
      </c>
      <c r="B210" s="7">
        <f>B209/2</f>
        <v>3.75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">
      <c r="A211" s="6" t="s">
        <v>374</v>
      </c>
      <c r="B211" s="7">
        <f>(B209*6)/4</f>
        <v>11.25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">
      <c r="A212" s="6" t="s">
        <v>375</v>
      </c>
      <c r="B212" s="7">
        <f>B209</f>
        <v>7.5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">
      <c r="A213" s="6" t="s">
        <v>376</v>
      </c>
      <c r="B213" s="7">
        <v>3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">
      <c r="A214" s="6" t="s">
        <v>377</v>
      </c>
      <c r="B214" s="9">
        <f>B215</f>
        <v>4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">
      <c r="A215" s="6" t="s">
        <v>379</v>
      </c>
      <c r="B215" s="7">
        <v>4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">
      <c r="A216" s="6" t="s">
        <v>380</v>
      </c>
      <c r="B216" s="7">
        <v>4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">
      <c r="A217" s="6" t="s">
        <v>383</v>
      </c>
      <c r="B217" s="7">
        <f>B159+B216</f>
        <v>57.25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">
      <c r="A218" s="6" t="s">
        <v>384</v>
      </c>
      <c r="B218" s="9">
        <v>0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">
      <c r="A219" s="6" t="s">
        <v>387</v>
      </c>
      <c r="B219" s="7">
        <v>0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">
      <c r="A220" s="6" t="s">
        <v>388</v>
      </c>
      <c r="B220" s="9">
        <v>0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">
      <c r="A221" s="6" t="s">
        <v>389</v>
      </c>
      <c r="B221" s="7">
        <f>(B983*3)+B920+(B1081*3)</f>
        <v>282.5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">
      <c r="A222" s="6" t="s">
        <v>390</v>
      </c>
      <c r="B222" s="7">
        <f>(B548*4)+B978</f>
        <v>300.5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">
      <c r="A223" s="6" t="s">
        <v>391</v>
      </c>
      <c r="B223" s="7">
        <f>(B752*7)</f>
        <v>21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">
      <c r="A224" s="6" t="s">
        <v>392</v>
      </c>
      <c r="B224" s="7">
        <f>(B713*8)+B516</f>
        <v>6128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">
      <c r="A225" s="6" t="s">
        <v>400</v>
      </c>
      <c r="B225" s="7">
        <f>B52+(B201/8)</f>
        <v>3.25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">
      <c r="A226" s="6" t="s">
        <v>401</v>
      </c>
      <c r="B226" s="7">
        <f>B184+(B201/8)</f>
        <v>29.5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">
      <c r="A227" s="6" t="s">
        <v>402</v>
      </c>
      <c r="B227" s="7">
        <f>B216+(B201/8)</f>
        <v>4.25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">
      <c r="A228" s="6" t="s">
        <v>403</v>
      </c>
      <c r="B228" s="7">
        <f>B710+(B201/8)</f>
        <v>4.25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">
      <c r="A229" s="6" t="s">
        <v>404</v>
      </c>
      <c r="B229" s="7">
        <f>B846+(B201/8)</f>
        <v>1.25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">
      <c r="A230" s="6" t="s">
        <v>405</v>
      </c>
      <c r="B230" s="7">
        <f>B927+(B201/8)</f>
        <v>8.25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">
      <c r="A231" s="6" t="s">
        <v>406</v>
      </c>
      <c r="B231" s="7">
        <f>B996+(B201/8)</f>
        <v>24.25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">
      <c r="A232" s="6" t="s">
        <v>407</v>
      </c>
      <c r="B232" s="7">
        <f>(B1207*2)+B215</f>
        <v>8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">
      <c r="A233" s="6" t="s">
        <v>411</v>
      </c>
      <c r="B233" s="9">
        <f>B234*9</f>
        <v>89.678571428571416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">
      <c r="A234" s="6" t="s">
        <v>412</v>
      </c>
      <c r="B234" s="9">
        <f>(B201/8)+B933</f>
        <v>9.9642857142857135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">
      <c r="A235" s="6" t="s">
        <v>413</v>
      </c>
      <c r="B235" s="9">
        <f>B551</f>
        <v>34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">
      <c r="A236" s="6" t="s">
        <v>414</v>
      </c>
      <c r="B236" s="7">
        <v>4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">
      <c r="A237" s="6" t="s">
        <v>416</v>
      </c>
      <c r="B237" s="7">
        <v>0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">
      <c r="A238" s="6" t="s">
        <v>422</v>
      </c>
      <c r="B238" s="9">
        <f>B833</f>
        <v>11.25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">
      <c r="A239" s="6" t="s">
        <v>423</v>
      </c>
      <c r="B239" s="9">
        <f>B345+(B201/8)</f>
        <v>11.5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">
      <c r="A240" s="6" t="s">
        <v>424</v>
      </c>
      <c r="B240" s="9">
        <f>B715+(B201/8)</f>
        <v>4.25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">
      <c r="A241" s="6" t="s">
        <v>425</v>
      </c>
      <c r="B241" s="7">
        <f>B825+(B201/8)</f>
        <v>6.375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">
      <c r="A242" s="6" t="s">
        <v>426</v>
      </c>
      <c r="B242" s="7">
        <f>B1080+(B201/8)</f>
        <v>33.395833333333336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">
      <c r="A243" s="6" t="s">
        <v>428</v>
      </c>
      <c r="B243" s="7">
        <f>(B747*4)</f>
        <v>8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">
      <c r="A244" s="6" t="s">
        <v>433</v>
      </c>
      <c r="B244" s="9">
        <f>B245+B784</f>
        <v>301.5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">
      <c r="A245" s="6" t="s">
        <v>434</v>
      </c>
      <c r="B245" s="7">
        <v>300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">
      <c r="A246" s="6" t="s">
        <v>435</v>
      </c>
      <c r="B246" s="7">
        <v>0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">
      <c r="A247" s="6" t="s">
        <v>436</v>
      </c>
      <c r="B247" s="9">
        <f>B245</f>
        <v>300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">
      <c r="A248" s="6" t="s">
        <v>453</v>
      </c>
      <c r="B248" s="7">
        <f>B255</f>
        <v>4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">
      <c r="A249" s="6" t="s">
        <v>454</v>
      </c>
      <c r="B249" s="9">
        <f>B255*2</f>
        <v>8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">
      <c r="A250" s="6" t="s">
        <v>455</v>
      </c>
      <c r="B250" s="9">
        <f>(B255*4+B1078*2)/3</f>
        <v>6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">
      <c r="A251" s="6" t="s">
        <v>456</v>
      </c>
      <c r="B251" s="9">
        <f>(B255*2+B1078*4)</f>
        <v>12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">
      <c r="A252" s="6" t="s">
        <v>457</v>
      </c>
      <c r="B252" s="7">
        <f>B146</f>
        <v>4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">
      <c r="A253" s="6" t="s">
        <v>458</v>
      </c>
      <c r="B253" s="7">
        <f>(B261*4)/3</f>
        <v>21.333333333333332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">
      <c r="A254" s="6" t="s">
        <v>459</v>
      </c>
      <c r="B254" s="7">
        <f>B734+B120</f>
        <v>2.75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">
      <c r="A255" s="6" t="s">
        <v>460</v>
      </c>
      <c r="B255" s="7">
        <f>B261/4</f>
        <v>4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">
      <c r="A256" s="6" t="s">
        <v>461</v>
      </c>
      <c r="B256" s="7">
        <f>B255*2</f>
        <v>8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">
      <c r="A257" s="6" t="s">
        <v>462</v>
      </c>
      <c r="B257" s="7">
        <f>B478</f>
        <v>0.3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">
      <c r="A258" s="6" t="s">
        <v>463</v>
      </c>
      <c r="B258" s="9">
        <f>(B257*6+B1080)/3</f>
        <v>11.64861111111111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">
      <c r="A259" s="6" t="s">
        <v>464</v>
      </c>
      <c r="B259" s="7">
        <f>B255/2</f>
        <v>2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">
      <c r="A260" s="6" t="s">
        <v>465</v>
      </c>
      <c r="B260" s="7">
        <f>(B255*6)/4</f>
        <v>6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">
      <c r="A261" s="6" t="s">
        <v>466</v>
      </c>
      <c r="B261" s="7">
        <v>16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">
      <c r="A262" s="6" t="s">
        <v>467</v>
      </c>
      <c r="B262" s="9">
        <f>B257*3</f>
        <v>0.89999999999999991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">
      <c r="A263" s="6" t="s">
        <v>468</v>
      </c>
      <c r="B263" s="9">
        <f>B258</f>
        <v>11.64861111111111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">
      <c r="A264" s="6" t="s">
        <v>469</v>
      </c>
      <c r="B264" s="7">
        <f>(B1078*3)+B548+(B1097*2)+B1137</f>
        <v>45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">
      <c r="A265" s="6" t="s">
        <v>471</v>
      </c>
      <c r="B265" s="7">
        <f>B757*3</f>
        <v>75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">
      <c r="A266" s="6" t="s">
        <v>479</v>
      </c>
      <c r="B266" s="9">
        <f>B233</f>
        <v>89.678571428571416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">
      <c r="A267" s="6" t="s">
        <v>480</v>
      </c>
      <c r="B267" s="9">
        <f>B266/2</f>
        <v>44.839285714285708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">
      <c r="A268" s="6" t="s">
        <v>481</v>
      </c>
      <c r="B268" s="9">
        <f>(B266/6)*4</f>
        <v>59.785714285714278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">
      <c r="A269" s="6" t="s">
        <v>482</v>
      </c>
      <c r="B269" s="7">
        <f>B967</f>
        <v>27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">
      <c r="A270" s="6" t="s">
        <v>483</v>
      </c>
      <c r="B270" s="7">
        <f>(B269*6)/4</f>
        <v>40.5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">
      <c r="A271" s="6" t="s">
        <v>484</v>
      </c>
      <c r="B271" s="7">
        <f>B998</f>
        <v>2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">
      <c r="A272" s="6" t="s">
        <v>485</v>
      </c>
      <c r="B272" s="7">
        <f>B271/2</f>
        <v>1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">
      <c r="A273" s="6" t="s">
        <v>501</v>
      </c>
      <c r="B273" s="9">
        <f>B44+B280</f>
        <v>32.25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">
      <c r="A274" s="6" t="s">
        <v>502</v>
      </c>
      <c r="B274" s="7">
        <f>B50+B280</f>
        <v>31.25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">
      <c r="A275" s="6" t="s">
        <v>503</v>
      </c>
      <c r="B275" s="9">
        <f>B166+B280</f>
        <v>21.125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">
      <c r="A276" s="6" t="s">
        <v>504</v>
      </c>
      <c r="B276" s="9">
        <f>B275+B163</f>
        <v>61.125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">
      <c r="A277" s="6" t="s">
        <v>505</v>
      </c>
      <c r="B277" s="7">
        <f>(B287*2)/3</f>
        <v>3.3333333333333335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">
      <c r="A278" s="6" t="s">
        <v>506</v>
      </c>
      <c r="B278" s="7">
        <f>B279</f>
        <v>27.25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">
      <c r="A279" s="6" t="s">
        <v>507</v>
      </c>
      <c r="B279" s="7">
        <f>(B998*4+(B480*4)+B280)</f>
        <v>27.25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">
      <c r="A280" s="6" t="s">
        <v>508</v>
      </c>
      <c r="B280" s="7">
        <f>B503+B107</f>
        <v>7.25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">
      <c r="A281" s="6" t="s">
        <v>509</v>
      </c>
      <c r="B281" s="7">
        <f>B285+(B201/8)</f>
        <v>1.75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">
      <c r="A282" s="6" t="s">
        <v>510</v>
      </c>
      <c r="B282" s="7">
        <f>B1013+8</f>
        <v>1107.4000000000001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">
      <c r="A283" s="6" t="s">
        <v>511</v>
      </c>
      <c r="B283" s="7">
        <f>B444+1</f>
        <v>25.25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">
      <c r="A284" s="6" t="s">
        <v>512</v>
      </c>
      <c r="B284" s="7">
        <f>(B283*6)/16</f>
        <v>9.46875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">
      <c r="A285" s="6" t="s">
        <v>513</v>
      </c>
      <c r="B285" s="7">
        <f>B1120+1</f>
        <v>1.5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">
      <c r="A286" s="6" t="s">
        <v>514</v>
      </c>
      <c r="B286" s="9">
        <f>B273</f>
        <v>32.25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">
      <c r="A287" s="6" t="s">
        <v>515</v>
      </c>
      <c r="B287" s="7">
        <f>B1224+1</f>
        <v>5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">
      <c r="A288" s="6" t="s">
        <v>517</v>
      </c>
      <c r="B288" s="9">
        <f>(B29/3)</f>
        <v>105.25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">
      <c r="A289" s="6" t="s">
        <v>518</v>
      </c>
      <c r="B289" s="7">
        <v>4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">
      <c r="A290" s="6" t="s">
        <v>538</v>
      </c>
      <c r="B290" s="7">
        <f>B298*5</f>
        <v>40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">
      <c r="A291" s="6" t="s">
        <v>539</v>
      </c>
      <c r="B291" s="9">
        <f>B297</f>
        <v>4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">
      <c r="A292" s="6" t="s">
        <v>540</v>
      </c>
      <c r="B292" s="7">
        <f>B297*6</f>
        <v>24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">
      <c r="A293" s="6" t="s">
        <v>541</v>
      </c>
      <c r="B293" s="7">
        <f>(B297*4)+(B1072*2)</f>
        <v>23.5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">
      <c r="A294" s="6" t="s">
        <v>542</v>
      </c>
      <c r="B294" s="7">
        <f>(B297*2)+(B1072*4)</f>
        <v>23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">
      <c r="A295" s="6" t="s">
        <v>543</v>
      </c>
      <c r="B295" s="7">
        <v>3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">
      <c r="A296" s="6" t="s">
        <v>544</v>
      </c>
      <c r="B296" s="7">
        <v>16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">
      <c r="A297" s="6" t="s">
        <v>545</v>
      </c>
      <c r="B297" s="7">
        <f>B296/4</f>
        <v>4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">
      <c r="A298" s="6" t="s">
        <v>546</v>
      </c>
      <c r="B298" s="7">
        <f>B297*2</f>
        <v>8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">
      <c r="A299" s="6" t="s">
        <v>547</v>
      </c>
      <c r="B299" s="7">
        <v>48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">
      <c r="A300" s="6" t="s">
        <v>548</v>
      </c>
      <c r="B300" s="7">
        <f>(B297*6)+(B1072)</f>
        <v>27.75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">
      <c r="A301" s="6" t="s">
        <v>549</v>
      </c>
      <c r="B301" s="7">
        <f>B297/2</f>
        <v>2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">
      <c r="A302" s="6" t="s">
        <v>550</v>
      </c>
      <c r="B302" s="7">
        <f>(B297*6)/4</f>
        <v>6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">
      <c r="A303" s="6" t="s">
        <v>551</v>
      </c>
      <c r="B303" s="7">
        <f>(B297*6)/2</f>
        <v>12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">
      <c r="A304" s="6" t="s">
        <v>552</v>
      </c>
      <c r="B304" s="9">
        <f>B300</f>
        <v>27.75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">
      <c r="A305" s="6" t="s">
        <v>553</v>
      </c>
      <c r="B305" s="7">
        <f>(B296*4)/3</f>
        <v>21.333333333333332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">
      <c r="A306" s="6" t="s">
        <v>554</v>
      </c>
      <c r="B306" s="7">
        <f>(B888*8)+B84</f>
        <v>83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">
      <c r="A307" s="6" t="s">
        <v>555</v>
      </c>
      <c r="B307" s="7">
        <f>B306/2</f>
        <v>41.5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">
      <c r="A308" s="6" t="s">
        <v>556</v>
      </c>
      <c r="B308" s="7">
        <f>(B306*6)/4</f>
        <v>124.5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">
      <c r="A309" s="6" t="s">
        <v>558</v>
      </c>
      <c r="B309" s="7">
        <f>(B444*3)+(B920*3)+(B752*3)</f>
        <v>249.75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">
      <c r="A310" s="6" t="s">
        <v>580</v>
      </c>
      <c r="B310" s="7">
        <f t="shared" ref="B310:B312" si="1">B125/2</f>
        <v>10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">
      <c r="A311" s="6" t="s">
        <v>581</v>
      </c>
      <c r="B311" s="7">
        <f t="shared" si="1"/>
        <v>15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">
      <c r="A312" s="6" t="s">
        <v>582</v>
      </c>
      <c r="B312" s="7">
        <f t="shared" si="1"/>
        <v>10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">
      <c r="A313" s="6" t="s">
        <v>583</v>
      </c>
      <c r="B313" s="9">
        <f>B312</f>
        <v>10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">
      <c r="A314" s="6" t="s">
        <v>584</v>
      </c>
      <c r="B314" s="7">
        <f t="shared" ref="B314:B316" si="2">B155/2</f>
        <v>10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">
      <c r="A315" s="6" t="s">
        <v>585</v>
      </c>
      <c r="B315" s="7">
        <f t="shared" si="2"/>
        <v>15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">
      <c r="A316" s="6" t="s">
        <v>586</v>
      </c>
      <c r="B316" s="7">
        <f t="shared" si="2"/>
        <v>10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">
      <c r="A317" s="6" t="s">
        <v>587</v>
      </c>
      <c r="B317" s="9">
        <f>B316</f>
        <v>10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">
      <c r="A318" s="6" t="s">
        <v>588</v>
      </c>
      <c r="B318" s="7">
        <f>B1078</f>
        <v>1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">
      <c r="A319" s="6" t="s">
        <v>589</v>
      </c>
      <c r="B319" s="7">
        <f t="shared" ref="B319:B321" si="3">B421/2</f>
        <v>10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">
      <c r="A320" s="6" t="s">
        <v>590</v>
      </c>
      <c r="B320" s="7">
        <f t="shared" si="3"/>
        <v>15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">
      <c r="A321" s="6" t="s">
        <v>591</v>
      </c>
      <c r="B321" s="9">
        <f t="shared" si="3"/>
        <v>10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">
      <c r="A322" s="6" t="s">
        <v>592</v>
      </c>
      <c r="B322" s="9">
        <f>B321</f>
        <v>10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">
      <c r="A323" s="6" t="s">
        <v>593</v>
      </c>
      <c r="B323" s="7">
        <f t="shared" ref="B323:B326" si="4">B525/2</f>
        <v>10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">
      <c r="A324" s="6" t="s">
        <v>594</v>
      </c>
      <c r="B324" s="7">
        <f t="shared" si="4"/>
        <v>15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">
      <c r="A325" s="6" t="s">
        <v>595</v>
      </c>
      <c r="B325" s="9">
        <f t="shared" si="4"/>
        <v>10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">
      <c r="A326" s="6" t="s">
        <v>596</v>
      </c>
      <c r="B326" s="9">
        <f t="shared" si="4"/>
        <v>10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">
      <c r="A327" s="6" t="s">
        <v>597</v>
      </c>
      <c r="B327" s="7">
        <f t="shared" ref="B327:B330" si="5">B1141/2</f>
        <v>10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">
      <c r="A328" s="6" t="s">
        <v>598</v>
      </c>
      <c r="B328" s="7">
        <f t="shared" si="5"/>
        <v>15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">
      <c r="A329" s="6" t="s">
        <v>599</v>
      </c>
      <c r="B329" s="7">
        <f t="shared" si="5"/>
        <v>10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">
      <c r="A330" s="6" t="s">
        <v>600</v>
      </c>
      <c r="B330" s="9">
        <f t="shared" si="5"/>
        <v>10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">
      <c r="A331" s="6" t="s">
        <v>602</v>
      </c>
      <c r="B331" s="9">
        <v>0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">
      <c r="A332" s="6" t="s">
        <v>603</v>
      </c>
      <c r="B332" s="9">
        <f>B1080</f>
        <v>33.145833333333336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">
      <c r="A333" s="6" t="s">
        <v>620</v>
      </c>
      <c r="B333" s="9">
        <f>B833</f>
        <v>11.25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">
      <c r="A334" s="6" t="s">
        <v>621</v>
      </c>
      <c r="B334" s="9">
        <f>B333/2</f>
        <v>5.625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">
      <c r="A335" s="6" t="s">
        <v>622</v>
      </c>
      <c r="B335" s="9">
        <f>(B333/6)*4</f>
        <v>7.5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">
      <c r="A336" s="6" t="s">
        <v>623</v>
      </c>
      <c r="B336" s="9">
        <f>B333</f>
        <v>11.25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">
      <c r="A337" s="6" t="s">
        <v>624</v>
      </c>
      <c r="B337" s="9">
        <f>B203*1.5</f>
        <v>9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">
      <c r="A338" s="6" t="s">
        <v>625</v>
      </c>
      <c r="B338" s="9">
        <f>B235*1.5</f>
        <v>51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">
      <c r="A339" s="6" t="s">
        <v>626</v>
      </c>
      <c r="B339" s="9">
        <f>B359*1.5</f>
        <v>918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">
      <c r="A340" s="6" t="s">
        <v>627</v>
      </c>
      <c r="B340" s="9">
        <f>B386*1.5</f>
        <v>178.5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">
      <c r="A341" s="6" t="s">
        <v>628</v>
      </c>
      <c r="B341" s="9">
        <f>B473*1.5</f>
        <v>102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">
      <c r="A342" s="6" t="s">
        <v>629</v>
      </c>
      <c r="B342" s="9">
        <f>B551*1.5</f>
        <v>51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">
      <c r="A343" s="6" t="s">
        <v>630</v>
      </c>
      <c r="B343" s="9">
        <f>B582*1.5</f>
        <v>357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">
      <c r="A344" s="6" t="s">
        <v>631</v>
      </c>
      <c r="B344" s="9">
        <f>B980*1.5</f>
        <v>153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">
      <c r="A345" s="6" t="s">
        <v>632</v>
      </c>
      <c r="B345" s="9">
        <f>B333</f>
        <v>11.25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">
      <c r="A346" s="6" t="s">
        <v>633</v>
      </c>
      <c r="B346" s="9">
        <f>B345/2</f>
        <v>5.625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">
      <c r="A347" s="6" t="s">
        <v>634</v>
      </c>
      <c r="B347" s="9">
        <f>(B345/6)*4</f>
        <v>7.5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">
      <c r="A348" s="6" t="s">
        <v>635</v>
      </c>
      <c r="B348" s="9">
        <f>B345</f>
        <v>11.25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">
      <c r="A349" s="6" t="s">
        <v>637</v>
      </c>
      <c r="B349" s="7">
        <f>(B548*6)+B978+B1091</f>
        <v>345.5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">
      <c r="A350" s="6" t="s">
        <v>638</v>
      </c>
      <c r="B350" s="7">
        <f>B359/2.5</f>
        <v>244.8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">
      <c r="A351" s="6" t="s">
        <v>651</v>
      </c>
      <c r="B351" s="7">
        <f>(B350*3)+(B1073*2)</f>
        <v>749.40000000000009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">
      <c r="A352" s="6" t="s">
        <v>652</v>
      </c>
      <c r="B352" s="7">
        <f>B359*9</f>
        <v>5508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">
      <c r="A353" s="6" t="s">
        <v>653</v>
      </c>
      <c r="B353" s="7">
        <f>(B350*4)</f>
        <v>979.2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">
      <c r="A354" s="6" t="s">
        <v>654</v>
      </c>
      <c r="B354" s="7">
        <f>B350*8</f>
        <v>1958.4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">
      <c r="A355" s="6" t="s">
        <v>655</v>
      </c>
      <c r="B355" s="7">
        <f>B350*5</f>
        <v>1224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">
      <c r="A356" s="6" t="s">
        <v>656</v>
      </c>
      <c r="B356" s="7">
        <f>(B350*2)+(B1073*2)</f>
        <v>504.6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">
      <c r="A357" s="6" t="s">
        <v>657</v>
      </c>
      <c r="B357" s="7">
        <f>(B350*7)+25</f>
        <v>1738.6000000000001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">
      <c r="A358" s="6" t="s">
        <v>658</v>
      </c>
      <c r="B358" s="7">
        <f>(B350*5)</f>
        <v>1224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">
      <c r="A359" s="6" t="s">
        <v>659</v>
      </c>
      <c r="B359" s="7">
        <f>B551*18</f>
        <v>612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">
      <c r="A360" s="6" t="s">
        <v>660</v>
      </c>
      <c r="B360" s="7">
        <f>(B350*3)+(B1073*2)</f>
        <v>749.40000000000009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">
      <c r="A361" s="6" t="s">
        <v>661</v>
      </c>
      <c r="B361" s="7">
        <f>(B350)+(B1073*2)</f>
        <v>259.8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">
      <c r="A362" s="6" t="s">
        <v>662</v>
      </c>
      <c r="B362" s="7">
        <f>(B350*2)+(B1073)</f>
        <v>497.1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">
      <c r="A363" s="6" t="s">
        <v>663</v>
      </c>
      <c r="B363" s="7">
        <f>((B209 *2)+(B920*2))/2</f>
        <v>63.5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">
      <c r="A364" s="6" t="s">
        <v>667</v>
      </c>
      <c r="B364" s="7">
        <f>B363/2</f>
        <v>31.75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">
      <c r="A365" s="6" t="s">
        <v>668</v>
      </c>
      <c r="B365" s="7">
        <f>(B363*6)/4</f>
        <v>95.25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">
      <c r="A366" s="6" t="s">
        <v>669</v>
      </c>
      <c r="B366" s="7">
        <f>B363</f>
        <v>63.5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">
      <c r="A367" s="6" t="s">
        <v>670</v>
      </c>
      <c r="B367" s="7">
        <v>1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">
      <c r="A368" s="6" t="s">
        <v>672</v>
      </c>
      <c r="B368" s="9">
        <f>B367</f>
        <v>1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">
      <c r="A369" s="6" t="s">
        <v>673</v>
      </c>
      <c r="B369" s="7">
        <f>(B209*7)+B123+B977</f>
        <v>85.5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">
      <c r="A370" s="6" t="s">
        <v>675</v>
      </c>
      <c r="B370" s="7">
        <v>0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">
      <c r="A371" s="6" t="s">
        <v>677</v>
      </c>
      <c r="B371" s="7">
        <v>0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">
      <c r="A372" s="6" t="s">
        <v>682</v>
      </c>
      <c r="B372" s="7">
        <v>100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">
      <c r="A373" s="6" t="s">
        <v>683</v>
      </c>
      <c r="B373" s="7">
        <f>B374*18</f>
        <v>52876.800000000003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">
      <c r="A374" s="6" t="s">
        <v>684</v>
      </c>
      <c r="B374" s="7">
        <f>B350*12</f>
        <v>2937.6000000000004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">
      <c r="A375" s="6" t="s">
        <v>685</v>
      </c>
      <c r="B375" s="9">
        <f>B374</f>
        <v>2937.6000000000004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">
      <c r="A376" s="6" t="s">
        <v>688</v>
      </c>
      <c r="B376" s="7">
        <f>B576+(B201/8)</f>
        <v>2.75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">
      <c r="A377" s="6" t="s">
        <v>689</v>
      </c>
      <c r="B377" s="7">
        <f>B376*9</f>
        <v>24.75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">
      <c r="A378" s="6" t="s">
        <v>691</v>
      </c>
      <c r="B378" s="9">
        <f>B1080</f>
        <v>33.145833333333336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">
      <c r="A379" s="6" t="s">
        <v>692</v>
      </c>
      <c r="B379" s="7">
        <f>(B209*7)+B977</f>
        <v>78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">
      <c r="A380" s="6" t="s">
        <v>694</v>
      </c>
      <c r="B380" s="7">
        <v>0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">
      <c r="A381" s="6" t="s">
        <v>695</v>
      </c>
      <c r="B381" s="7">
        <v>1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">
      <c r="A382" s="6" t="s">
        <v>697</v>
      </c>
      <c r="B382" s="7">
        <v>0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">
      <c r="A383" s="6" t="s">
        <v>698</v>
      </c>
      <c r="B383" s="7">
        <f>B350*20</f>
        <v>4896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">
      <c r="A384" s="6" t="s">
        <v>699</v>
      </c>
      <c r="B384" s="7">
        <f>B386</f>
        <v>119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">
      <c r="A385" s="6" t="s">
        <v>702</v>
      </c>
      <c r="B385" s="7">
        <f>B384*9</f>
        <v>1071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">
      <c r="A386" s="6" t="s">
        <v>703</v>
      </c>
      <c r="B386" s="7">
        <f>B551*3.5</f>
        <v>119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">
      <c r="A387" s="6" t="s">
        <v>706</v>
      </c>
      <c r="B387" s="7">
        <f>B350*4</f>
        <v>979.2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">
      <c r="A388" s="6" t="s">
        <v>707</v>
      </c>
      <c r="B388" s="9">
        <f>(B457*8)+B30</f>
        <v>4930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">
      <c r="A389" s="6" t="s">
        <v>709</v>
      </c>
      <c r="B389" s="7">
        <f>B121+(B350*2)+(B758*4)</f>
        <v>499.6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">
      <c r="A390" s="6" t="s">
        <v>721</v>
      </c>
      <c r="B390" s="7">
        <v>4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">
      <c r="A391" s="6" t="s">
        <v>722</v>
      </c>
      <c r="B391" s="7">
        <f>(B444*7)+B393+B442</f>
        <v>459.05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">
      <c r="A392" s="6" t="s">
        <v>726</v>
      </c>
      <c r="B392" s="7">
        <f>(B758*8)+B393</f>
        <v>44.5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">
      <c r="A393" s="6" t="s">
        <v>727</v>
      </c>
      <c r="B393" s="7">
        <f>B97+B396</f>
        <v>44.5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">
      <c r="A394" s="6" t="s">
        <v>729</v>
      </c>
      <c r="B394" s="7">
        <v>0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">
      <c r="A395" s="6" t="s">
        <v>731</v>
      </c>
      <c r="B395" s="7">
        <v>0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">
      <c r="A396" s="6" t="s">
        <v>732</v>
      </c>
      <c r="B396" s="7">
        <v>32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">
      <c r="A397" s="6" t="s">
        <v>733</v>
      </c>
      <c r="B397" s="7">
        <v>0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">
      <c r="A398" s="6" t="s">
        <v>734</v>
      </c>
      <c r="B398" s="9">
        <v>0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">
      <c r="A399" s="6" t="s">
        <v>735</v>
      </c>
      <c r="B399" s="7">
        <v>0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">
      <c r="A400" s="6" t="s">
        <v>736</v>
      </c>
      <c r="B400" s="7">
        <f>(B843+B98)/4</f>
        <v>14.3125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">
      <c r="A401" s="6" t="s">
        <v>737</v>
      </c>
      <c r="B401" s="7">
        <f>B209*2</f>
        <v>15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">
      <c r="A402" s="6" t="s">
        <v>738</v>
      </c>
      <c r="B402" s="9">
        <f>B401</f>
        <v>15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">
      <c r="A403" s="6" t="s">
        <v>739</v>
      </c>
      <c r="B403" s="7">
        <f>B401/2</f>
        <v>7.5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">
      <c r="A404" s="6" t="s">
        <v>740</v>
      </c>
      <c r="B404" s="7">
        <f>(B401*6)/4</f>
        <v>22.5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">
      <c r="A405" s="6" t="s">
        <v>741</v>
      </c>
      <c r="B405" s="7">
        <f>B401</f>
        <v>15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">
      <c r="A406" s="6" t="s">
        <v>743</v>
      </c>
      <c r="B406" s="7">
        <v>0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">
      <c r="A407" s="6" t="s">
        <v>745</v>
      </c>
      <c r="B407" s="7">
        <v>200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">
      <c r="A408" s="6" t="s">
        <v>750</v>
      </c>
      <c r="B408" s="9">
        <f>B233</f>
        <v>89.678571428571416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">
      <c r="A409" s="6" t="s">
        <v>751</v>
      </c>
      <c r="B409" s="9">
        <f t="shared" ref="B409:B411" si="6">B266</f>
        <v>89.678571428571416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">
      <c r="A410" s="6" t="s">
        <v>752</v>
      </c>
      <c r="B410" s="9">
        <f t="shared" si="6"/>
        <v>44.839285714285708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">
      <c r="A411" s="6" t="s">
        <v>753</v>
      </c>
      <c r="B411" s="9">
        <f t="shared" si="6"/>
        <v>59.785714285714278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">
      <c r="A412" s="6" t="s">
        <v>754</v>
      </c>
      <c r="B412" s="9">
        <f>B367</f>
        <v>1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">
      <c r="A413" s="6" t="s">
        <v>755</v>
      </c>
      <c r="B413" s="7">
        <v>3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">
      <c r="A414" s="6" t="s">
        <v>756</v>
      </c>
      <c r="B414" s="7">
        <v>3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">
      <c r="A415" s="6" t="s">
        <v>758</v>
      </c>
      <c r="B415" s="7">
        <v>4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">
      <c r="A416" s="6" t="s">
        <v>760</v>
      </c>
      <c r="B416" s="7">
        <f>B146+B1116+B1055</f>
        <v>9.5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">
      <c r="A417" s="6" t="s">
        <v>761</v>
      </c>
      <c r="B417" s="7">
        <v>0.3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">
      <c r="A418" s="6" t="s">
        <v>763</v>
      </c>
      <c r="B418" s="9">
        <v>0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">
      <c r="A419" s="6" t="s">
        <v>764</v>
      </c>
      <c r="B419" s="9">
        <v>0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">
      <c r="A420" s="6" t="s">
        <v>770</v>
      </c>
      <c r="B420" s="7">
        <f>(B97+B201+B513)/3</f>
        <v>7.5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">
      <c r="A421" s="6" t="s">
        <v>771</v>
      </c>
      <c r="B421" s="7">
        <v>20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">
      <c r="A422" s="6" t="s">
        <v>772</v>
      </c>
      <c r="B422" s="7">
        <v>30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">
      <c r="A423" s="6" t="s">
        <v>773</v>
      </c>
      <c r="B423" s="7">
        <v>20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">
      <c r="A424" s="6" t="s">
        <v>774</v>
      </c>
      <c r="B424" s="9">
        <f>B423</f>
        <v>20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">
      <c r="A425" s="6" t="s">
        <v>778</v>
      </c>
      <c r="B425" s="7">
        <v>25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">
      <c r="A426" s="6" t="s">
        <v>779</v>
      </c>
      <c r="B426" s="7">
        <v>45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">
      <c r="A427" s="6" t="s">
        <v>780</v>
      </c>
      <c r="B427" s="7">
        <v>45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">
      <c r="A428" s="6" t="s">
        <v>781</v>
      </c>
      <c r="B428" s="7">
        <v>25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">
      <c r="A429" s="6" t="s">
        <v>783</v>
      </c>
      <c r="B429" s="7">
        <f>(B1078*3)+(B1098*2)</f>
        <v>11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">
      <c r="A430" s="6" t="s">
        <v>785</v>
      </c>
      <c r="B430" s="7">
        <f>(B431*2)+(B747*4)</f>
        <v>10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">
      <c r="A431" s="6" t="s">
        <v>786</v>
      </c>
      <c r="B431" s="7">
        <v>1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">
      <c r="A432" s="6" t="s">
        <v>788</v>
      </c>
      <c r="B432" s="7">
        <f>B431+B548</f>
        <v>18.75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">
      <c r="A433" s="6" t="s">
        <v>791</v>
      </c>
      <c r="B433" s="9">
        <f>B776+B784</f>
        <v>5.5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">
      <c r="A434" s="6" t="s">
        <v>794</v>
      </c>
      <c r="B434" s="9">
        <f>B38*1.5</f>
        <v>72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">
      <c r="A435" s="6" t="s">
        <v>795</v>
      </c>
      <c r="B435" s="9">
        <v>3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">
      <c r="A436" s="6" t="s">
        <v>796</v>
      </c>
      <c r="B436" s="7">
        <f>B131*3</f>
        <v>23.25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">
      <c r="A437" s="6" t="s">
        <v>798</v>
      </c>
      <c r="B437" s="7">
        <v>0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">
      <c r="A438" s="6" t="s">
        <v>800</v>
      </c>
      <c r="B438" s="7">
        <f>B530</f>
        <v>5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">
      <c r="A439" s="6" t="s">
        <v>801</v>
      </c>
      <c r="B439" s="7">
        <f>(B209*8)</f>
        <v>60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">
      <c r="A440" s="6" t="s">
        <v>803</v>
      </c>
      <c r="B440" s="7">
        <f>B439+B679</f>
        <v>806.25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">
      <c r="A441" s="6" t="s">
        <v>806</v>
      </c>
      <c r="B441" s="7">
        <v>0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">
      <c r="A442" s="6" t="s">
        <v>807</v>
      </c>
      <c r="B442" s="7">
        <f>B350</f>
        <v>244.8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">
      <c r="A443" s="6" t="s">
        <v>809</v>
      </c>
      <c r="B443" s="7">
        <f>B89+B719</f>
        <v>54.722222222222221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">
      <c r="A444" s="6" t="s">
        <v>810</v>
      </c>
      <c r="B444" s="7">
        <f>B996+(B201/8)</f>
        <v>24.25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">
      <c r="A445" s="6" t="s">
        <v>813</v>
      </c>
      <c r="B445" s="7">
        <f>B444</f>
        <v>24.25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">
      <c r="A446" s="6" t="s">
        <v>814</v>
      </c>
      <c r="B446" s="7">
        <f>(B444*6)/16</f>
        <v>9.09375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">
      <c r="A447" s="6" t="s">
        <v>816</v>
      </c>
      <c r="B447" s="7">
        <f>(B472*8)+B676</f>
        <v>122.94444444444444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">
      <c r="A448" s="6" t="s">
        <v>818</v>
      </c>
      <c r="B448" s="9">
        <f>B384*4</f>
        <v>476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">
      <c r="A449" s="6" t="s">
        <v>824</v>
      </c>
      <c r="B449" s="9">
        <f>B42</f>
        <v>3.75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">
      <c r="A450" s="6" t="s">
        <v>825</v>
      </c>
      <c r="B450" s="9">
        <f>B538*1.5</f>
        <v>4.5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">
      <c r="A451" s="6" t="s">
        <v>826</v>
      </c>
      <c r="B451" s="9">
        <f>B556+B450</f>
        <v>22.5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">
      <c r="A452" s="6" t="s">
        <v>827</v>
      </c>
      <c r="B452" s="9">
        <f>B1157</f>
        <v>2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">
      <c r="A453" s="6" t="s">
        <v>828</v>
      </c>
      <c r="B453" s="9">
        <v>0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">
      <c r="A454" s="6" t="s">
        <v>829</v>
      </c>
      <c r="B454" s="7">
        <v>80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">
      <c r="A455" s="6" t="s">
        <v>831</v>
      </c>
      <c r="B455" s="7">
        <f>B454/4</f>
        <v>20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">
      <c r="A456" s="6" t="s">
        <v>833</v>
      </c>
      <c r="B456" s="9">
        <v>0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">
      <c r="A457" s="6" t="s">
        <v>838</v>
      </c>
      <c r="B457" s="7">
        <f>B471*9</f>
        <v>614.25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">
      <c r="A458" s="6" t="s">
        <v>852</v>
      </c>
      <c r="B458" s="7">
        <f>(B471*8)+B30</f>
        <v>562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">
      <c r="A459" s="6" t="s">
        <v>853</v>
      </c>
      <c r="B459" s="7">
        <f>(B471*3)+(B1073*2)</f>
        <v>219.75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">
      <c r="A460" s="6" t="s">
        <v>854</v>
      </c>
      <c r="B460" s="7">
        <f>B471*4</f>
        <v>273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">
      <c r="A461" s="6" t="s">
        <v>855</v>
      </c>
      <c r="B461" s="7">
        <f>(B472*8)+B168</f>
        <v>61.444444444444443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">
      <c r="A462" s="6" t="s">
        <v>856</v>
      </c>
      <c r="B462" s="7">
        <f>B471*8</f>
        <v>546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">
      <c r="A463" s="6" t="s">
        <v>857</v>
      </c>
      <c r="B463" s="7">
        <f>B471*5</f>
        <v>341.25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">
      <c r="A464" s="6" t="s">
        <v>858</v>
      </c>
      <c r="B464" s="7">
        <f>(B471*2)+(B1073*2)</f>
        <v>151.5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">
      <c r="A465" s="6" t="s">
        <v>859</v>
      </c>
      <c r="B465" s="7">
        <f>(B471*7)+25</f>
        <v>502.75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">
      <c r="A466" s="6" t="s">
        <v>860</v>
      </c>
      <c r="B466" s="7">
        <f>B471*7</f>
        <v>477.75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">
      <c r="A467" s="6" t="s">
        <v>861</v>
      </c>
      <c r="B467" s="7">
        <f>(B471*3)+(B1073*2)</f>
        <v>219.75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">
      <c r="A468" s="6" t="s">
        <v>862</v>
      </c>
      <c r="B468" s="7">
        <f>B846</f>
        <v>1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">
      <c r="A469" s="6" t="s">
        <v>863</v>
      </c>
      <c r="B469" s="7">
        <f>(B471*1)+(B1073*2)</f>
        <v>83.25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">
      <c r="A470" s="6" t="s">
        <v>864</v>
      </c>
      <c r="B470" s="7">
        <f>(B471*2)+(B1073*1)</f>
        <v>144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">
      <c r="A471" s="6" t="s">
        <v>865</v>
      </c>
      <c r="B471" s="7">
        <f>B935+(B201/8)</f>
        <v>68.25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">
      <c r="A472" s="6" t="s">
        <v>866</v>
      </c>
      <c r="B472" s="7">
        <f>B473/9</f>
        <v>7.5555555555555554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">
      <c r="A473" s="6" t="s">
        <v>867</v>
      </c>
      <c r="B473" s="7">
        <f>B551*2</f>
        <v>68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">
      <c r="A474" s="6" t="s">
        <v>868</v>
      </c>
      <c r="B474" s="7">
        <f>B363+B917</f>
        <v>79.625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">
      <c r="A475" s="6" t="s">
        <v>872</v>
      </c>
      <c r="B475" s="7">
        <f>B474/2</f>
        <v>39.8125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">
      <c r="A476" s="6" t="s">
        <v>873</v>
      </c>
      <c r="B476" s="7">
        <f>(B474*6)/4</f>
        <v>119.4375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">
      <c r="A477" s="6" t="s">
        <v>874</v>
      </c>
      <c r="B477" s="7">
        <f>B474</f>
        <v>79.625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">
      <c r="A478" s="6" t="s">
        <v>875</v>
      </c>
      <c r="B478" s="7">
        <v>0.3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">
      <c r="A479" s="6" t="s">
        <v>877</v>
      </c>
      <c r="B479" s="7">
        <v>1.5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">
      <c r="A480" s="6" t="s">
        <v>878</v>
      </c>
      <c r="B480" s="7">
        <v>3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">
      <c r="A481" s="6" t="s">
        <v>894</v>
      </c>
      <c r="B481" s="7">
        <f>B44+B488</f>
        <v>30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">
      <c r="A482" s="6" t="s">
        <v>895</v>
      </c>
      <c r="B482" s="7">
        <f>B50+B488</f>
        <v>29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">
      <c r="A483" s="6" t="s">
        <v>896</v>
      </c>
      <c r="B483" s="9">
        <f>B166+B488</f>
        <v>18.875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">
      <c r="A484" s="6" t="s">
        <v>897</v>
      </c>
      <c r="B484" s="9">
        <f>B483+B163</f>
        <v>58.875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">
      <c r="A485" s="6" t="s">
        <v>898</v>
      </c>
      <c r="B485" s="7">
        <f>(B495*2)/3</f>
        <v>3.3333333333333335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">
      <c r="A486" s="6" t="s">
        <v>899</v>
      </c>
      <c r="B486" s="7">
        <f>B487</f>
        <v>25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">
      <c r="A487" s="6" t="s">
        <v>900</v>
      </c>
      <c r="B487" s="7">
        <f>(B998*4+(B480*4)+B488)</f>
        <v>25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">
      <c r="A488" s="6" t="s">
        <v>901</v>
      </c>
      <c r="B488" s="7">
        <f>B84+B1216</f>
        <v>5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">
      <c r="A489" s="6" t="s">
        <v>902</v>
      </c>
      <c r="B489" s="7">
        <f>B493+(B201/8)</f>
        <v>1.75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">
      <c r="A490" s="6" t="s">
        <v>903</v>
      </c>
      <c r="B490" s="7">
        <f>B1013+8</f>
        <v>1107.4000000000001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">
      <c r="A491" s="6" t="s">
        <v>904</v>
      </c>
      <c r="B491" s="7">
        <f>B444+1</f>
        <v>25.25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">
      <c r="A492" s="6" t="s">
        <v>905</v>
      </c>
      <c r="B492" s="7">
        <f>(B491*6)/16</f>
        <v>9.46875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">
      <c r="A493" s="6" t="s">
        <v>906</v>
      </c>
      <c r="B493" s="7">
        <f>B1120+1</f>
        <v>1.5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">
      <c r="A494" s="6" t="s">
        <v>907</v>
      </c>
      <c r="B494" s="9">
        <f>B481</f>
        <v>30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">
      <c r="A495" s="6" t="s">
        <v>908</v>
      </c>
      <c r="B495" s="7">
        <f>B1224+1</f>
        <v>5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">
      <c r="A496" s="6" t="s">
        <v>924</v>
      </c>
      <c r="B496" s="9">
        <f>B44+B503</f>
        <v>28.25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">
      <c r="A497" s="6" t="s">
        <v>925</v>
      </c>
      <c r="B497" s="7">
        <f>B50+B503</f>
        <v>27.25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">
      <c r="A498" s="6" t="s">
        <v>926</v>
      </c>
      <c r="B498" s="9">
        <f>B166+B503</f>
        <v>17.125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">
      <c r="A499" s="6" t="s">
        <v>927</v>
      </c>
      <c r="B499" s="9">
        <f>B498+B163</f>
        <v>57.125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">
      <c r="A500" s="6" t="s">
        <v>928</v>
      </c>
      <c r="B500" s="7">
        <f>(B510*2)/3</f>
        <v>3.3333333333333335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">
      <c r="A501" s="6" t="s">
        <v>929</v>
      </c>
      <c r="B501" s="7">
        <f>B502</f>
        <v>23.25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">
      <c r="A502" s="6" t="s">
        <v>930</v>
      </c>
      <c r="B502" s="7">
        <f>(B998*4+(B480*4)+B503)</f>
        <v>23.25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">
      <c r="A503" s="6" t="s">
        <v>931</v>
      </c>
      <c r="B503" s="7">
        <f>B162+(B201/8)</f>
        <v>3.25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">
      <c r="A504" s="6" t="s">
        <v>932</v>
      </c>
      <c r="B504" s="7">
        <f>B508++(B201/8)</f>
        <v>1.75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">
      <c r="A505" s="6" t="s">
        <v>933</v>
      </c>
      <c r="B505" s="7">
        <f>B1013+8</f>
        <v>1107.4000000000001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">
      <c r="A506" s="6" t="s">
        <v>934</v>
      </c>
      <c r="B506" s="7">
        <f>B444+1</f>
        <v>25.25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">
      <c r="A507" s="6" t="s">
        <v>935</v>
      </c>
      <c r="B507" s="7">
        <f>(B506*6)/16</f>
        <v>9.46875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">
      <c r="A508" s="6" t="s">
        <v>936</v>
      </c>
      <c r="B508" s="7">
        <f>B1120+1</f>
        <v>1.5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">
      <c r="A509" s="6" t="s">
        <v>937</v>
      </c>
      <c r="B509" s="9">
        <f>B496</f>
        <v>28.25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">
      <c r="A510" s="6" t="s">
        <v>938</v>
      </c>
      <c r="B510" s="7">
        <f>B1224+1</f>
        <v>5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">
      <c r="A511" s="6" t="s">
        <v>939</v>
      </c>
      <c r="B511" s="7">
        <f>(B1079+2)+B1093+(B748*2)</f>
        <v>424.71875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">
      <c r="A512" s="6" t="s">
        <v>941</v>
      </c>
      <c r="B512" s="7">
        <v>0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">
      <c r="A513" s="6" t="s">
        <v>942</v>
      </c>
      <c r="B513" s="7">
        <v>8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">
      <c r="A514" s="6" t="s">
        <v>944</v>
      </c>
      <c r="B514" s="9">
        <v>4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">
      <c r="A515" s="6" t="s">
        <v>946</v>
      </c>
      <c r="B515" s="7">
        <f>B1207*9</f>
        <v>18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">
      <c r="A516" s="6" t="s">
        <v>948</v>
      </c>
      <c r="B516" s="7">
        <f>B350*25</f>
        <v>6120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">
      <c r="A517" s="6" t="s">
        <v>950</v>
      </c>
      <c r="B517" s="7">
        <f>B548*2</f>
        <v>35.5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">
      <c r="A518" s="6" t="s">
        <v>952</v>
      </c>
      <c r="B518" s="9">
        <v>0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">
      <c r="A519" s="6" t="s">
        <v>955</v>
      </c>
      <c r="B519" s="7">
        <f>B520*4</f>
        <v>99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">
      <c r="A520" s="6" t="s">
        <v>956</v>
      </c>
      <c r="B520" s="7">
        <f>B445+(B1117/3)</f>
        <v>24.75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">
      <c r="A521" s="6" t="s">
        <v>957</v>
      </c>
      <c r="B521" s="7">
        <f>B520/2</f>
        <v>12.375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">
      <c r="A522" s="6" t="s">
        <v>959</v>
      </c>
      <c r="B522" s="7">
        <f>B521*4</f>
        <v>49.5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">
      <c r="A523" s="6" t="s">
        <v>960</v>
      </c>
      <c r="B523" s="7">
        <f>(B548*5)+B182</f>
        <v>104.75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">
      <c r="A524" s="6" t="s">
        <v>962</v>
      </c>
      <c r="B524" s="7">
        <f>B679+B523</f>
        <v>851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">
      <c r="A525" s="6" t="s">
        <v>967</v>
      </c>
      <c r="B525" s="7">
        <v>20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">
      <c r="A526" s="6" t="s">
        <v>968</v>
      </c>
      <c r="B526" s="7">
        <v>30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">
      <c r="A527" s="6" t="s">
        <v>969</v>
      </c>
      <c r="B527" s="7">
        <v>20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">
      <c r="A528" s="6" t="s">
        <v>970</v>
      </c>
      <c r="B528" s="9">
        <f>B527</f>
        <v>20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">
      <c r="A529" s="6" t="s">
        <v>971</v>
      </c>
      <c r="B529" s="7">
        <v>4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">
      <c r="A530" s="6" t="s">
        <v>972</v>
      </c>
      <c r="B530" s="7">
        <v>5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">
      <c r="A531" s="6" t="s">
        <v>980</v>
      </c>
      <c r="B531" s="7">
        <f>B194*2</f>
        <v>132.58333333333334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">
      <c r="A532" s="6" t="s">
        <v>981</v>
      </c>
      <c r="B532" s="7">
        <f>B209*2</f>
        <v>15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">
      <c r="A533" s="6" t="s">
        <v>982</v>
      </c>
      <c r="B533" s="7">
        <f>B242*2</f>
        <v>66.791666666666671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">
      <c r="A534" s="6" t="s">
        <v>983</v>
      </c>
      <c r="B534" s="9">
        <f>B332*2</f>
        <v>66.291666666666671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">
      <c r="A535" s="6" t="s">
        <v>984</v>
      </c>
      <c r="B535" s="7">
        <f>B688*2</f>
        <v>90.291666666666671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">
      <c r="A536" s="6" t="s">
        <v>985</v>
      </c>
      <c r="B536" s="7">
        <f>B1080*2</f>
        <v>66.291666666666671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">
      <c r="A537" s="6" t="s">
        <v>986</v>
      </c>
      <c r="B537" s="7">
        <f>B1082*2</f>
        <v>66.291666666666671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">
      <c r="A538" s="6" t="s">
        <v>988</v>
      </c>
      <c r="B538" s="7">
        <v>3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">
      <c r="A539" s="6" t="s">
        <v>1006</v>
      </c>
      <c r="B539" s="7">
        <f>(B548*3)+(B1078*2)</f>
        <v>55.25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">
      <c r="A540" s="6" t="s">
        <v>1007</v>
      </c>
      <c r="B540" s="7">
        <f>(B548*6)/16</f>
        <v>6.65625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">
      <c r="A541" s="6" t="s">
        <v>1008</v>
      </c>
      <c r="B541" s="7">
        <f>(B548*9)</f>
        <v>159.75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">
      <c r="A542" s="6" t="s">
        <v>1009</v>
      </c>
      <c r="B542" s="7">
        <f>(B548*4)</f>
        <v>71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">
      <c r="A543" s="6" t="s">
        <v>1010</v>
      </c>
      <c r="B543" s="7">
        <f>B548*8</f>
        <v>142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">
      <c r="A544" s="6" t="s">
        <v>1011</v>
      </c>
      <c r="B544" s="7">
        <f>(B548*6)/3</f>
        <v>35.5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">
      <c r="A545" s="6" t="s">
        <v>1012</v>
      </c>
      <c r="B545" s="7">
        <f>(B548*5)</f>
        <v>88.75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">
      <c r="A546" s="6" t="s">
        <v>1013</v>
      </c>
      <c r="B546" s="7">
        <f>(B548*2)+(B1078*2)</f>
        <v>37.5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">
      <c r="A547" s="6" t="s">
        <v>1014</v>
      </c>
      <c r="B547" s="7">
        <f>(B548*7)+25</f>
        <v>149.25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">
      <c r="A548" s="6" t="s">
        <v>1015</v>
      </c>
      <c r="B548" s="7">
        <f>B937+(B203/8)</f>
        <v>17.75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">
      <c r="A549" s="6" t="s">
        <v>1016</v>
      </c>
      <c r="B549" s="7">
        <f>(B548*7)</f>
        <v>124.25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">
      <c r="A550" s="6" t="s">
        <v>1017</v>
      </c>
      <c r="B550" s="7">
        <f>B548/9</f>
        <v>1.9722222222222223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">
      <c r="A551" s="6" t="s">
        <v>1018</v>
      </c>
      <c r="B551" s="7">
        <v>34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">
      <c r="A552" s="6" t="s">
        <v>1019</v>
      </c>
      <c r="B552" s="7">
        <f>(B548*3)+(B1078*2)</f>
        <v>55.25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">
      <c r="A553" s="6" t="s">
        <v>1020</v>
      </c>
      <c r="B553" s="7">
        <f>(B548*1)+(B1078*2)</f>
        <v>19.75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">
      <c r="A554" s="6" t="s">
        <v>1021</v>
      </c>
      <c r="B554" s="7">
        <f>(B548*2)+(B1078)</f>
        <v>36.5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">
      <c r="A555" s="6" t="s">
        <v>1022</v>
      </c>
      <c r="B555" s="7">
        <f>B548*4</f>
        <v>71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">
      <c r="A556" s="6" t="s">
        <v>1024</v>
      </c>
      <c r="B556" s="7">
        <f>(B1078*8)+B589</f>
        <v>18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">
      <c r="A557" s="6" t="s">
        <v>1026</v>
      </c>
      <c r="B557" s="7">
        <f>B171+B1130</f>
        <v>10.5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">
      <c r="A558" s="6" t="s">
        <v>1027</v>
      </c>
      <c r="B558" s="9">
        <v>0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">
      <c r="A559" s="6" t="s">
        <v>1028</v>
      </c>
      <c r="B559" s="7">
        <f>B350+(B747*8)</f>
        <v>260.8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">
      <c r="A560" s="6" t="s">
        <v>1045</v>
      </c>
      <c r="B560" s="7">
        <f>B567*5</f>
        <v>15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">
      <c r="A561" s="6" t="s">
        <v>1046</v>
      </c>
      <c r="B561" s="7">
        <f>B567</f>
        <v>3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">
      <c r="A562" s="6" t="s">
        <v>1047</v>
      </c>
      <c r="B562" s="7">
        <f>B567*6</f>
        <v>18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">
      <c r="A563" s="6" t="s">
        <v>1048</v>
      </c>
      <c r="B563" s="7">
        <f>(B567*4)+(B1075*2)</f>
        <v>38.666666666666671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">
      <c r="A564" s="6" t="s">
        <v>1049</v>
      </c>
      <c r="B564" s="7">
        <f>(B567*2)+(B1075*4)</f>
        <v>59.333333333333336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">
      <c r="A565" s="6" t="s">
        <v>1050</v>
      </c>
      <c r="B565" s="7">
        <v>3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">
      <c r="A566" s="6" t="s">
        <v>1051</v>
      </c>
      <c r="B566" s="7">
        <v>12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">
      <c r="A567" s="6" t="s">
        <v>1052</v>
      </c>
      <c r="B567" s="7">
        <f>B566/4</f>
        <v>3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">
      <c r="A568" s="6" t="s">
        <v>1053</v>
      </c>
      <c r="B568" s="7">
        <f>B567*2</f>
        <v>6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">
      <c r="A569" s="6" t="s">
        <v>1054</v>
      </c>
      <c r="B569" s="7">
        <f>B566*3</f>
        <v>36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">
      <c r="A570" s="6" t="s">
        <v>1055</v>
      </c>
      <c r="B570" s="7">
        <f>(B567*6)+B1075</f>
        <v>31.333333333333336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">
      <c r="A571" s="6" t="s">
        <v>1056</v>
      </c>
      <c r="B571" s="7">
        <f>B567/2</f>
        <v>1.5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">
      <c r="A572" s="6" t="s">
        <v>1057</v>
      </c>
      <c r="B572" s="7">
        <f>(B567*6)/4</f>
        <v>4.5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">
      <c r="A573" s="6" t="s">
        <v>1058</v>
      </c>
      <c r="B573" s="7">
        <f>(B567*6)/2</f>
        <v>9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">
      <c r="A574" s="6" t="s">
        <v>1059</v>
      </c>
      <c r="B574" s="9">
        <f>B570</f>
        <v>31.333333333333336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">
      <c r="A575" s="6" t="s">
        <v>1060</v>
      </c>
      <c r="B575" s="7">
        <f>(B566*4)/3</f>
        <v>16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">
      <c r="A576" s="6" t="s">
        <v>1061</v>
      </c>
      <c r="B576" s="7">
        <v>2.5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">
      <c r="A577" s="6" t="s">
        <v>1063</v>
      </c>
      <c r="B577" s="9">
        <f>B350*4</f>
        <v>979.2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">
      <c r="A578" s="6" t="s">
        <v>1064</v>
      </c>
      <c r="B578" s="7">
        <f>(B1078*7)/3</f>
        <v>2.3333333333333335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">
      <c r="A579" s="6" t="s">
        <v>1065</v>
      </c>
      <c r="B579" s="7">
        <f>(B550*8)+B1130</f>
        <v>18.777777777777779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">
      <c r="A580" s="6" t="s">
        <v>1069</v>
      </c>
      <c r="B580" s="7">
        <f>B581*9</f>
        <v>329.53846153846155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">
      <c r="A581" s="6" t="s">
        <v>1070</v>
      </c>
      <c r="B581" s="7">
        <f>B582/6.5</f>
        <v>36.615384615384613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">
      <c r="A582" s="6" t="s">
        <v>1071</v>
      </c>
      <c r="B582" s="7">
        <f>B551*7</f>
        <v>238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">
      <c r="A583" s="6" t="s">
        <v>1074</v>
      </c>
      <c r="B583" s="9">
        <f>B22*0.75</f>
        <v>114.75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">
      <c r="A584" s="6" t="s">
        <v>1075</v>
      </c>
      <c r="B584" s="9">
        <v>1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">
      <c r="A585" s="6" t="s">
        <v>1076</v>
      </c>
      <c r="B585" s="9">
        <v>0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">
      <c r="A586" s="6" t="s">
        <v>1079</v>
      </c>
      <c r="B586" s="7">
        <f>B159</f>
        <v>53.25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">
      <c r="A587" s="6" t="s">
        <v>1080</v>
      </c>
      <c r="B587" s="9">
        <f>B173</f>
        <v>124.25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">
      <c r="A588" s="6" t="s">
        <v>1081</v>
      </c>
      <c r="B588" s="7">
        <f>((B1098*4)+B1025)/2</f>
        <v>75.5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">
      <c r="A589" s="6" t="s">
        <v>1082</v>
      </c>
      <c r="B589" s="7">
        <v>10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">
      <c r="A590" s="6" t="s">
        <v>1088</v>
      </c>
      <c r="B590" s="7">
        <f>B589*4</f>
        <v>40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">
      <c r="A591" s="6" t="s">
        <v>1089</v>
      </c>
      <c r="B591" s="7">
        <f>B589*8</f>
        <v>80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">
      <c r="A592" s="6" t="s">
        <v>1090</v>
      </c>
      <c r="B592" s="7">
        <f>B589*5</f>
        <v>50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">
      <c r="A593" s="6" t="s">
        <v>1091</v>
      </c>
      <c r="B593" s="7">
        <f>B589*7</f>
        <v>70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">
      <c r="A594" s="6" t="s">
        <v>1092</v>
      </c>
      <c r="B594" s="7">
        <f>B589*7</f>
        <v>70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">
      <c r="A595" s="6" t="s">
        <v>1093</v>
      </c>
      <c r="B595" s="7">
        <f>(B752*4)+B122</f>
        <v>66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">
      <c r="A596" s="6" t="s">
        <v>1094</v>
      </c>
      <c r="B596" s="7">
        <f>B209+B1078</f>
        <v>8.5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">
      <c r="A597" s="6" t="s">
        <v>1095</v>
      </c>
      <c r="B597" s="9">
        <v>0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">
      <c r="A598" s="6" t="s">
        <v>1127</v>
      </c>
      <c r="B598" s="7">
        <f>B44+B605</f>
        <v>31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">
      <c r="A599" s="6" t="s">
        <v>1128</v>
      </c>
      <c r="B599" s="7">
        <f>B50+B605</f>
        <v>30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">
      <c r="A600" s="6" t="s">
        <v>1129</v>
      </c>
      <c r="B600" s="9">
        <f>B166+B605</f>
        <v>19.875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">
      <c r="A601" s="6" t="s">
        <v>1130</v>
      </c>
      <c r="B601" s="9">
        <f>B600+B163</f>
        <v>59.875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">
      <c r="A602" s="6" t="s">
        <v>1131</v>
      </c>
      <c r="B602" s="7">
        <f>(B612*2)/3</f>
        <v>3.3333333333333335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">
      <c r="A603" s="6" t="s">
        <v>1132</v>
      </c>
      <c r="B603" s="7">
        <f>B604</f>
        <v>26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">
      <c r="A604" s="6" t="s">
        <v>1133</v>
      </c>
      <c r="B604" s="7">
        <f>(B998*4+(B480*4)+B605)</f>
        <v>26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">
      <c r="A605" s="6" t="s">
        <v>1134</v>
      </c>
      <c r="B605" s="7">
        <f>B107+B1216</f>
        <v>6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">
      <c r="A606" s="6" t="s">
        <v>1135</v>
      </c>
      <c r="B606" s="7">
        <f>B610+(B201/8)</f>
        <v>1.75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">
      <c r="A607" s="6" t="s">
        <v>1136</v>
      </c>
      <c r="B607" s="7">
        <f>B1013+8</f>
        <v>1107.4000000000001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">
      <c r="A608" s="6" t="s">
        <v>1137</v>
      </c>
      <c r="B608" s="7">
        <f>B444+1</f>
        <v>25.25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">
      <c r="A609" s="6" t="s">
        <v>1138</v>
      </c>
      <c r="B609" s="7">
        <f>(B608*6)/16</f>
        <v>9.46875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">
      <c r="A610" s="6" t="s">
        <v>1139</v>
      </c>
      <c r="B610" s="7">
        <f>B1120+1</f>
        <v>1.5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">
      <c r="A611" s="6" t="s">
        <v>1140</v>
      </c>
      <c r="B611" s="9">
        <f>B598</f>
        <v>31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">
      <c r="A612" s="6" t="s">
        <v>1141</v>
      </c>
      <c r="B612" s="7">
        <f>B1224+1</f>
        <v>5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">
      <c r="A613" s="6" t="s">
        <v>1142</v>
      </c>
      <c r="B613" s="7">
        <f>B44+B620</f>
        <v>32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">
      <c r="A614" s="6" t="s">
        <v>1143</v>
      </c>
      <c r="B614" s="7">
        <f>B50+B620</f>
        <v>31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">
      <c r="A615" s="6" t="s">
        <v>1144</v>
      </c>
      <c r="B615" s="9">
        <f>B166+B620</f>
        <v>20.875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">
      <c r="A616" s="6" t="s">
        <v>1145</v>
      </c>
      <c r="B616" s="9">
        <f>B615+B163</f>
        <v>60.875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">
      <c r="A617" s="6" t="s">
        <v>1146</v>
      </c>
      <c r="B617" s="7">
        <f>(B627*2)/3</f>
        <v>3.3333333333333335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">
      <c r="A618" s="6" t="s">
        <v>1147</v>
      </c>
      <c r="B618" s="7">
        <f>B619</f>
        <v>27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">
      <c r="A619" s="6" t="s">
        <v>1148</v>
      </c>
      <c r="B619" s="7">
        <f>(B998*4+(B480*4)+B620)</f>
        <v>27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">
      <c r="A620" s="6" t="s">
        <v>1149</v>
      </c>
      <c r="B620" s="7">
        <f>B488+B1216</f>
        <v>7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">
      <c r="A621" s="6" t="s">
        <v>1150</v>
      </c>
      <c r="B621" s="7">
        <f>B625+(B201/8)</f>
        <v>1.75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">
      <c r="A622" s="6" t="s">
        <v>1151</v>
      </c>
      <c r="B622" s="9">
        <f>B1013+B620</f>
        <v>1106.4000000000001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">
      <c r="A623" s="6" t="s">
        <v>1152</v>
      </c>
      <c r="B623" s="7">
        <f>B444+1</f>
        <v>25.25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">
      <c r="A624" s="6" t="s">
        <v>1153</v>
      </c>
      <c r="B624" s="7">
        <f>(B623*6)/16</f>
        <v>9.46875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">
      <c r="A625" s="6" t="s">
        <v>1154</v>
      </c>
      <c r="B625" s="7">
        <f>B1120+1</f>
        <v>1.5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">
      <c r="A626" s="6" t="s">
        <v>1155</v>
      </c>
      <c r="B626" s="9">
        <f>B613</f>
        <v>32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">
      <c r="A627" s="6" t="s">
        <v>1156</v>
      </c>
      <c r="B627" s="7">
        <f>B1224+1</f>
        <v>5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">
      <c r="A628" s="6" t="s">
        <v>1158</v>
      </c>
      <c r="B628" s="9">
        <f>B234*3</f>
        <v>29.892857142857139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">
      <c r="A629" s="6" t="s">
        <v>1159</v>
      </c>
      <c r="B629" s="7">
        <f>B471*2</f>
        <v>136.5</v>
      </c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">
      <c r="A630" s="6" t="s">
        <v>1160</v>
      </c>
      <c r="B630" s="7">
        <v>8</v>
      </c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">
      <c r="A631" s="6" t="s">
        <v>1163</v>
      </c>
      <c r="B631" s="7">
        <v>4</v>
      </c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">
      <c r="A632" s="6" t="s">
        <v>1164</v>
      </c>
      <c r="B632" s="7">
        <v>3</v>
      </c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">
      <c r="A633" s="6" t="s">
        <v>1180</v>
      </c>
      <c r="B633" s="7">
        <f>B44+B640</f>
        <v>33</v>
      </c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">
      <c r="A634" s="6" t="s">
        <v>1181</v>
      </c>
      <c r="B634" s="7">
        <f>B50+B640</f>
        <v>32</v>
      </c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">
      <c r="A635" s="6" t="s">
        <v>1182</v>
      </c>
      <c r="B635" s="9">
        <f>B166+B640</f>
        <v>21.875</v>
      </c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">
      <c r="A636" s="6" t="s">
        <v>1183</v>
      </c>
      <c r="B636" s="9">
        <f>B635+B163</f>
        <v>61.875</v>
      </c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">
      <c r="A637" s="6" t="s">
        <v>1184</v>
      </c>
      <c r="B637" s="7">
        <f>(B647*2)/3</f>
        <v>3.3333333333333335</v>
      </c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">
      <c r="A638" s="6" t="s">
        <v>1185</v>
      </c>
      <c r="B638" s="7">
        <f>B639</f>
        <v>28</v>
      </c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">
      <c r="A639" s="6" t="s">
        <v>1186</v>
      </c>
      <c r="B639" s="7">
        <f>(B998*4+(B480*4)+B640)</f>
        <v>28</v>
      </c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">
      <c r="A640" s="6" t="s">
        <v>1187</v>
      </c>
      <c r="B640" s="7">
        <f>B1008+(B1216)</f>
        <v>8</v>
      </c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">
      <c r="A641" s="6" t="s">
        <v>1188</v>
      </c>
      <c r="B641" s="7">
        <f>B645+(B201/8)</f>
        <v>1.75</v>
      </c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">
      <c r="A642" s="6" t="s">
        <v>1189</v>
      </c>
      <c r="B642" s="7">
        <f>B1013+8</f>
        <v>1107.4000000000001</v>
      </c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">
      <c r="A643" s="6" t="s">
        <v>1190</v>
      </c>
      <c r="B643" s="7">
        <f>B444+1</f>
        <v>25.25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">
      <c r="A644" s="6" t="s">
        <v>1191</v>
      </c>
      <c r="B644" s="7">
        <f>(B643*6)/16</f>
        <v>9.46875</v>
      </c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">
      <c r="A645" s="6" t="s">
        <v>1192</v>
      </c>
      <c r="B645" s="7">
        <f>B1120+1</f>
        <v>1.5</v>
      </c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">
      <c r="A646" s="6" t="s">
        <v>1193</v>
      </c>
      <c r="B646" s="9">
        <f>B633</f>
        <v>33</v>
      </c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">
      <c r="A647" s="6" t="s">
        <v>1194</v>
      </c>
      <c r="B647" s="7">
        <f>B1224+1</f>
        <v>5</v>
      </c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">
      <c r="A648" s="6" t="s">
        <v>1196</v>
      </c>
      <c r="B648" s="7">
        <f>B372+B847</f>
        <v>135</v>
      </c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">
      <c r="A649" s="6" t="s">
        <v>1198</v>
      </c>
      <c r="B649" s="7">
        <v>0</v>
      </c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">
      <c r="A650" s="6" t="s">
        <v>1199</v>
      </c>
      <c r="B650" s="7">
        <f>(B194*8)+B726</f>
        <v>1249.9166666666667</v>
      </c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">
      <c r="A651" s="6" t="s">
        <v>1201</v>
      </c>
      <c r="B651" s="7">
        <f>B222</f>
        <v>300.5</v>
      </c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">
      <c r="A652" s="6" t="s">
        <v>1202</v>
      </c>
      <c r="B652" s="7">
        <f>(B747*2)+(B1097*2)</f>
        <v>7</v>
      </c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">
      <c r="A653" s="6" t="s">
        <v>1218</v>
      </c>
      <c r="B653" s="7">
        <f>B44+B660</f>
        <v>39</v>
      </c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">
      <c r="A654" s="6" t="s">
        <v>1219</v>
      </c>
      <c r="B654" s="7">
        <f>B50+B660</f>
        <v>38</v>
      </c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">
      <c r="A655" s="6" t="s">
        <v>1220</v>
      </c>
      <c r="B655" s="9">
        <f>B166+B660</f>
        <v>27.875</v>
      </c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">
      <c r="A656" s="6" t="s">
        <v>1221</v>
      </c>
      <c r="B656" s="9">
        <f>B655+B163</f>
        <v>67.875</v>
      </c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">
      <c r="A657" s="6" t="s">
        <v>1222</v>
      </c>
      <c r="B657" s="7">
        <f>(B667*2)/3</f>
        <v>3.3333333333333335</v>
      </c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">
      <c r="A658" s="6" t="s">
        <v>1223</v>
      </c>
      <c r="B658" s="7">
        <f>B659</f>
        <v>34</v>
      </c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">
      <c r="A659" s="6" t="s">
        <v>1224</v>
      </c>
      <c r="B659" s="7">
        <f>(B998*4+(B480*4)+B660)</f>
        <v>34</v>
      </c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">
      <c r="A660" s="6" t="s">
        <v>1225</v>
      </c>
      <c r="B660" s="7">
        <f>B802+B906</f>
        <v>14</v>
      </c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25" customHeight="1" x14ac:dyDescent="0.2">
      <c r="A661" s="6" t="s">
        <v>1226</v>
      </c>
      <c r="B661" s="7">
        <f>B665+(B201/8)</f>
        <v>1.75</v>
      </c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">
      <c r="A662" s="6" t="s">
        <v>1227</v>
      </c>
      <c r="B662" s="7">
        <f>B1013+8</f>
        <v>1107.4000000000001</v>
      </c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">
      <c r="A663" s="6" t="s">
        <v>1228</v>
      </c>
      <c r="B663" s="7">
        <f>B444+1</f>
        <v>25.25</v>
      </c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">
      <c r="A664" s="6" t="s">
        <v>1229</v>
      </c>
      <c r="B664" s="7">
        <f>(B663*6)/16</f>
        <v>9.46875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">
      <c r="A665" s="6" t="s">
        <v>1230</v>
      </c>
      <c r="B665" s="7">
        <f>B1120+1</f>
        <v>1.5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">
      <c r="A666" s="6" t="s">
        <v>1231</v>
      </c>
      <c r="B666" s="9">
        <f>B653</f>
        <v>39</v>
      </c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">
      <c r="A667" s="6" t="s">
        <v>1232</v>
      </c>
      <c r="B667" s="7">
        <f>B1224+1</f>
        <v>5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">
      <c r="A668" s="6" t="s">
        <v>1233</v>
      </c>
      <c r="B668" s="7">
        <f>B669</f>
        <v>110</v>
      </c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">
      <c r="A669" s="6" t="s">
        <v>1237</v>
      </c>
      <c r="B669" s="7">
        <f>B670*4</f>
        <v>110</v>
      </c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">
      <c r="A670" s="6" t="s">
        <v>1238</v>
      </c>
      <c r="B670" s="7">
        <f>B97+B1024</f>
        <v>27.5</v>
      </c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">
      <c r="A671" s="6" t="s">
        <v>1239</v>
      </c>
      <c r="B671" s="7">
        <v>0</v>
      </c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">
      <c r="A672" s="6" t="s">
        <v>1240</v>
      </c>
      <c r="B672" s="7">
        <f>(B784*8)+B222</f>
        <v>312.5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">
      <c r="A673" s="6" t="s">
        <v>1242</v>
      </c>
      <c r="B673" s="9">
        <f>B22/2</f>
        <v>76.5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">
      <c r="A674" s="6" t="s">
        <v>1243</v>
      </c>
      <c r="B674" s="7">
        <v>5</v>
      </c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">
      <c r="A675" s="6" t="s">
        <v>1247</v>
      </c>
      <c r="B675" s="7">
        <v>1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">
      <c r="A676" s="6" t="s">
        <v>1248</v>
      </c>
      <c r="B676" s="7">
        <f>B672/5</f>
        <v>62.5</v>
      </c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">
      <c r="A677" s="6" t="s">
        <v>1249</v>
      </c>
      <c r="B677" s="9">
        <f>B675</f>
        <v>1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">
      <c r="A678" s="6" t="s">
        <v>1251</v>
      </c>
      <c r="B678" s="7">
        <f>B159+2</f>
        <v>55.25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">
      <c r="A679" s="6" t="s">
        <v>1252</v>
      </c>
      <c r="B679" s="7">
        <f>B547*5</f>
        <v>746.25</v>
      </c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">
      <c r="A680" s="6" t="s">
        <v>1254</v>
      </c>
      <c r="B680" s="9">
        <f>B388+B784</f>
        <v>4931.5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">
      <c r="A681" s="6" t="s">
        <v>1256</v>
      </c>
      <c r="B681" s="7">
        <v>0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">
      <c r="A682" s="6" t="s">
        <v>1259</v>
      </c>
      <c r="B682" s="9">
        <f>B209/3</f>
        <v>2.5</v>
      </c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">
      <c r="A683" s="6" t="s">
        <v>1260</v>
      </c>
      <c r="B683" s="9">
        <f>(B682*2)/3</f>
        <v>1.6666666666666667</v>
      </c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">
      <c r="A684" s="6" t="s">
        <v>1269</v>
      </c>
      <c r="B684" s="7">
        <f>B204+B1161</f>
        <v>13.25</v>
      </c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">
      <c r="A685" s="6" t="s">
        <v>1270</v>
      </c>
      <c r="B685" s="9">
        <f>B684/2</f>
        <v>6.625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">
      <c r="A686" s="6" t="s">
        <v>1271</v>
      </c>
      <c r="B686" s="7">
        <f>(B684*6)/4</f>
        <v>19.875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">
      <c r="A687" s="6" t="s">
        <v>1272</v>
      </c>
      <c r="B687" s="7">
        <f>B684</f>
        <v>13.25</v>
      </c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">
      <c r="A688" s="6" t="s">
        <v>1273</v>
      </c>
      <c r="B688" s="7">
        <f>B1080+B1161</f>
        <v>45.145833333333336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">
      <c r="A689" s="6" t="s">
        <v>1274</v>
      </c>
      <c r="B689" s="9">
        <f>B688/2</f>
        <v>22.572916666666668</v>
      </c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">
      <c r="A690" s="6" t="s">
        <v>1275</v>
      </c>
      <c r="B690" s="7">
        <f>(B688*6)/4</f>
        <v>67.71875</v>
      </c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">
      <c r="A691" s="6" t="s">
        <v>1276</v>
      </c>
      <c r="B691" s="7">
        <f>B688</f>
        <v>45.145833333333336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">
      <c r="A692" s="6" t="s">
        <v>1278</v>
      </c>
      <c r="B692" s="7">
        <v>0</v>
      </c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">
      <c r="A693" s="6" t="s">
        <v>1281</v>
      </c>
      <c r="B693" s="9">
        <f>B964</f>
        <v>36</v>
      </c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">
      <c r="A694" s="6" t="s">
        <v>1282</v>
      </c>
      <c r="B694" s="7">
        <f>B963+B145</f>
        <v>7.75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">
      <c r="A695" s="6" t="s">
        <v>1297</v>
      </c>
      <c r="B695" s="7">
        <f>B350*3</f>
        <v>734.40000000000009</v>
      </c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">
      <c r="A696" s="6" t="s">
        <v>1298</v>
      </c>
      <c r="B696" s="7">
        <f>B350*2</f>
        <v>489.6</v>
      </c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">
      <c r="A697" s="6" t="s">
        <v>1299</v>
      </c>
      <c r="B697" s="7">
        <f>B350*3</f>
        <v>734.40000000000009</v>
      </c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">
      <c r="A698" s="6" t="s">
        <v>1300</v>
      </c>
      <c r="B698" s="7">
        <f>B350*2</f>
        <v>489.6</v>
      </c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">
      <c r="A699" s="6" t="s">
        <v>1301</v>
      </c>
      <c r="B699" s="7">
        <f>B350*3</f>
        <v>734.40000000000009</v>
      </c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">
      <c r="A700" s="6" t="s">
        <v>1302</v>
      </c>
      <c r="B700" s="7">
        <f>B350*3</f>
        <v>734.40000000000009</v>
      </c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">
      <c r="A701" s="6" t="s">
        <v>1303</v>
      </c>
      <c r="B701" s="7">
        <f>B350*3</f>
        <v>734.40000000000009</v>
      </c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">
      <c r="A702" s="6" t="s">
        <v>1304</v>
      </c>
      <c r="B702" s="9">
        <f>B350*5</f>
        <v>1224</v>
      </c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">
      <c r="A703" s="6" t="s">
        <v>1305</v>
      </c>
      <c r="B703" s="7">
        <f>B350*10</f>
        <v>2448</v>
      </c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">
      <c r="A704" s="6" t="s">
        <v>1306</v>
      </c>
      <c r="B704" s="9">
        <f>B350*7</f>
        <v>1713.6000000000001</v>
      </c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">
      <c r="A705" s="6" t="s">
        <v>1307</v>
      </c>
      <c r="B705" s="9">
        <f>B350*3</f>
        <v>734.40000000000009</v>
      </c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">
      <c r="A706" s="6" t="s">
        <v>1308</v>
      </c>
      <c r="B706" s="9">
        <f>B350*3</f>
        <v>734.40000000000009</v>
      </c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">
      <c r="A707" s="6" t="s">
        <v>1309</v>
      </c>
      <c r="B707" s="9">
        <f>B350*5</f>
        <v>1224</v>
      </c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">
      <c r="A708" s="6" t="s">
        <v>1310</v>
      </c>
      <c r="B708" s="9">
        <f>B350*3</f>
        <v>734.40000000000009</v>
      </c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">
      <c r="A709" s="6" t="s">
        <v>1311</v>
      </c>
      <c r="B709" s="7">
        <v>4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">
      <c r="A710" s="6" t="s">
        <v>1312</v>
      </c>
      <c r="B710" s="7">
        <v>4</v>
      </c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">
      <c r="A711" s="6" t="s">
        <v>1314</v>
      </c>
      <c r="B711" s="7">
        <f>B384*4</f>
        <v>476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">
      <c r="A712" s="6" t="s">
        <v>1316</v>
      </c>
      <c r="B712" s="7">
        <f>B349*3</f>
        <v>1036.5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">
      <c r="A713" s="6" t="s">
        <v>1330</v>
      </c>
      <c r="B713" s="7">
        <f>B734+(B201/8)</f>
        <v>1</v>
      </c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">
      <c r="A714" s="6" t="s">
        <v>1331</v>
      </c>
      <c r="B714" s="7">
        <f>(B715*4)+(B713*2)</f>
        <v>18</v>
      </c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">
      <c r="A715" s="6" t="s">
        <v>1332</v>
      </c>
      <c r="B715" s="7">
        <f>B713*4</f>
        <v>4</v>
      </c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">
      <c r="A716" s="6" t="s">
        <v>1333</v>
      </c>
      <c r="B716" s="7">
        <f>B715/2</f>
        <v>2</v>
      </c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">
      <c r="A717" s="6" t="s">
        <v>1334</v>
      </c>
      <c r="B717" s="7">
        <f>(B715*6)/4</f>
        <v>6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">
      <c r="A718" s="6" t="s">
        <v>1335</v>
      </c>
      <c r="B718" s="7">
        <f>B715</f>
        <v>4</v>
      </c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">
      <c r="A719" s="6" t="s">
        <v>1336</v>
      </c>
      <c r="B719" s="7">
        <f>B472*4</f>
        <v>30.222222222222221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">
      <c r="A720" s="6" t="s">
        <v>1349</v>
      </c>
      <c r="B720" s="7">
        <f>B350+B726</f>
        <v>964.38333333333344</v>
      </c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">
      <c r="A721" s="6" t="s">
        <v>1350</v>
      </c>
      <c r="B721" s="7">
        <f>B726*9</f>
        <v>6476.25</v>
      </c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">
      <c r="A722" s="6" t="s">
        <v>1351</v>
      </c>
      <c r="B722" s="7">
        <f>B353+B726</f>
        <v>1698.7833333333333</v>
      </c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">
      <c r="A723" s="6" t="s">
        <v>1352</v>
      </c>
      <c r="B723" s="7">
        <f>B353+B726</f>
        <v>1698.7833333333333</v>
      </c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">
      <c r="A724" s="6" t="s">
        <v>1353</v>
      </c>
      <c r="B724" s="7">
        <f>B354+B726</f>
        <v>2677.9833333333336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">
      <c r="A725" s="6" t="s">
        <v>1354</v>
      </c>
      <c r="B725" s="7">
        <f>B355+B726</f>
        <v>1943.5833333333335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">
      <c r="A726" s="6" t="s">
        <v>1355</v>
      </c>
      <c r="B726" s="7">
        <f>(B729*4)+(B470*4)</f>
        <v>719.58333333333337</v>
      </c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">
      <c r="A727" s="6" t="s">
        <v>1356</v>
      </c>
      <c r="B727" s="7">
        <f>B357+B726</f>
        <v>2458.1833333333334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">
      <c r="A728" s="6" t="s">
        <v>1357</v>
      </c>
      <c r="B728" s="7">
        <f>B359+B726</f>
        <v>1331.5833333333335</v>
      </c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">
      <c r="A729" s="6" t="s">
        <v>1358</v>
      </c>
      <c r="B729" s="7">
        <f>B20+(B200/8)</f>
        <v>35.895833333333336</v>
      </c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">
      <c r="A730" s="6" t="s">
        <v>1359</v>
      </c>
      <c r="B730" s="7">
        <f>B360+B726</f>
        <v>1468.9833333333336</v>
      </c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">
      <c r="A731" s="6" t="s">
        <v>1360</v>
      </c>
      <c r="B731" s="7">
        <f>B361+B726</f>
        <v>979.38333333333344</v>
      </c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">
      <c r="A732" s="6" t="s">
        <v>1361</v>
      </c>
      <c r="B732" s="9">
        <v>0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">
      <c r="A733" s="6" t="s">
        <v>1362</v>
      </c>
      <c r="B733" s="7">
        <v>4</v>
      </c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">
      <c r="A734" s="6" t="s">
        <v>1363</v>
      </c>
      <c r="B734" s="7">
        <v>0.75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">
      <c r="A735" s="6" t="s">
        <v>1364</v>
      </c>
      <c r="B735" s="7">
        <f>B478</f>
        <v>0.3</v>
      </c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">
      <c r="A736" s="6" t="s">
        <v>1365</v>
      </c>
      <c r="B736" s="7">
        <f>(B1049*4)+(B1226*3)+3000</f>
        <v>3790.4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">
      <c r="A737" s="6" t="s">
        <v>1366</v>
      </c>
      <c r="B737" s="7">
        <v>8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">
      <c r="A738" s="6" t="s">
        <v>1367</v>
      </c>
      <c r="B738" s="7">
        <f>B737*9</f>
        <v>72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">
      <c r="A739" s="6" t="s">
        <v>1369</v>
      </c>
      <c r="B739" s="7">
        <f>(B747*4)+B977</f>
        <v>33.5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">
      <c r="A740" s="6" t="s">
        <v>1386</v>
      </c>
      <c r="B740" s="7">
        <f>B748*5</f>
        <v>20</v>
      </c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">
      <c r="A741" s="6" t="s">
        <v>1387</v>
      </c>
      <c r="B741" s="7">
        <f>B748</f>
        <v>4</v>
      </c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">
      <c r="A742" s="6" t="s">
        <v>1388</v>
      </c>
      <c r="B742" s="7">
        <f>B748*6</f>
        <v>24</v>
      </c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">
      <c r="A743" s="6" t="s">
        <v>1389</v>
      </c>
      <c r="B743" s="7">
        <f>(B748*4)+(B1075*2)</f>
        <v>42.666666666666671</v>
      </c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">
      <c r="A744" s="6" t="s">
        <v>1390</v>
      </c>
      <c r="B744" s="7">
        <f>(B748*2)+(B1075*4)</f>
        <v>61.333333333333336</v>
      </c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">
      <c r="A745" s="6" t="s">
        <v>1391</v>
      </c>
      <c r="B745" s="7">
        <v>3</v>
      </c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">
      <c r="A746" s="6" t="s">
        <v>1392</v>
      </c>
      <c r="B746" s="7">
        <v>8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">
      <c r="A747" s="6" t="s">
        <v>1393</v>
      </c>
      <c r="B747" s="7">
        <f>B746/4</f>
        <v>2</v>
      </c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">
      <c r="A748" s="6" t="s">
        <v>1394</v>
      </c>
      <c r="B748" s="7">
        <f>B747*2</f>
        <v>4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">
      <c r="A749" s="6" t="s">
        <v>1395</v>
      </c>
      <c r="B749" s="7">
        <f>B746*3</f>
        <v>24</v>
      </c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">
      <c r="A750" s="6" t="s">
        <v>1396</v>
      </c>
      <c r="B750" s="7">
        <f>(B747*6)+(B1073)</f>
        <v>19.5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">
      <c r="A751" s="6" t="s">
        <v>1397</v>
      </c>
      <c r="B751" s="7">
        <f>B747/2</f>
        <v>1</v>
      </c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">
      <c r="A752" s="6" t="s">
        <v>1398</v>
      </c>
      <c r="B752" s="7">
        <f>(B747*6)/4</f>
        <v>3</v>
      </c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">
      <c r="A753" s="6" t="s">
        <v>1399</v>
      </c>
      <c r="B753" s="7">
        <f>(B747*6)/2</f>
        <v>6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">
      <c r="A754" s="6" t="s">
        <v>1400</v>
      </c>
      <c r="B754" s="9">
        <f>B750</f>
        <v>19.5</v>
      </c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">
      <c r="A755" s="6" t="s">
        <v>1401</v>
      </c>
      <c r="B755" s="7">
        <f>(B746*4)/3</f>
        <v>10.666666666666666</v>
      </c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">
      <c r="A756" s="6" t="s">
        <v>1402</v>
      </c>
      <c r="B756" s="7">
        <f>(B209*6)+(B977*2)+B919</f>
        <v>110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">
      <c r="A757" s="6" t="s">
        <v>1403</v>
      </c>
      <c r="B757" s="7">
        <v>25</v>
      </c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">
      <c r="A758" s="6" t="s">
        <v>1405</v>
      </c>
      <c r="B758" s="7">
        <v>0</v>
      </c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">
      <c r="A759" s="6" t="s">
        <v>1422</v>
      </c>
      <c r="B759" s="7">
        <f>B44+B766</f>
        <v>33</v>
      </c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">
      <c r="A760" s="6" t="s">
        <v>1423</v>
      </c>
      <c r="B760" s="7">
        <f>B49+B766</f>
        <v>137.25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">
      <c r="A761" s="6" t="s">
        <v>1424</v>
      </c>
      <c r="B761" s="9">
        <f>B166+B766</f>
        <v>21.875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">
      <c r="A762" s="6" t="s">
        <v>1425</v>
      </c>
      <c r="B762" s="9">
        <f>B761+B163</f>
        <v>61.875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">
      <c r="A763" s="6" t="s">
        <v>1426</v>
      </c>
      <c r="B763" s="7">
        <f>(B774*2)/3</f>
        <v>4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">
      <c r="A764" s="6" t="s">
        <v>1427</v>
      </c>
      <c r="B764" s="7">
        <f>B765</f>
        <v>28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">
      <c r="A765" s="6" t="s">
        <v>1428</v>
      </c>
      <c r="B765" s="7">
        <f>(B998*4+(B480*4)+B766)</f>
        <v>28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">
      <c r="A766" s="6" t="s">
        <v>1429</v>
      </c>
      <c r="B766" s="7">
        <f>B961+B1245</f>
        <v>8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">
      <c r="A767" s="6" t="s">
        <v>1430</v>
      </c>
      <c r="B767" s="7">
        <f>B771+(B200/8)</f>
        <v>82.895833333333343</v>
      </c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">
      <c r="A768" s="6" t="s">
        <v>1431</v>
      </c>
      <c r="B768" s="7">
        <f>B1013+8</f>
        <v>1107.4000000000001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">
      <c r="A769" s="6" t="s">
        <v>1432</v>
      </c>
      <c r="B769" s="7">
        <f>B442+1</f>
        <v>245.8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">
      <c r="A770" s="6" t="s">
        <v>1433</v>
      </c>
      <c r="B770" s="7">
        <f>(B769*6)/16</f>
        <v>92.175000000000011</v>
      </c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">
      <c r="A771" s="6" t="s">
        <v>1434</v>
      </c>
      <c r="B771" s="7">
        <f>B1119+1</f>
        <v>51</v>
      </c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">
      <c r="A772" s="6" t="s">
        <v>1435</v>
      </c>
      <c r="B772" s="7">
        <v>5</v>
      </c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">
      <c r="A773" s="6" t="s">
        <v>1436</v>
      </c>
      <c r="B773" s="9">
        <f>B759</f>
        <v>33</v>
      </c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">
      <c r="A774" s="6" t="s">
        <v>1437</v>
      </c>
      <c r="B774" s="7">
        <f>B1222+1</f>
        <v>6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">
      <c r="A775" s="6" t="s">
        <v>1438</v>
      </c>
      <c r="B775" s="7">
        <v>4</v>
      </c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">
      <c r="A776" s="6" t="s">
        <v>1440</v>
      </c>
      <c r="B776" s="7">
        <v>4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">
      <c r="A777" s="6" t="s">
        <v>1445</v>
      </c>
      <c r="B777" s="9">
        <f>B233</f>
        <v>89.678571428571416</v>
      </c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">
      <c r="A778" s="6" t="s">
        <v>1446</v>
      </c>
      <c r="B778" s="9">
        <f t="shared" ref="B778:B780" si="7">B266</f>
        <v>89.678571428571416</v>
      </c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">
      <c r="A779" s="6" t="s">
        <v>1447</v>
      </c>
      <c r="B779" s="9">
        <f t="shared" si="7"/>
        <v>44.839285714285708</v>
      </c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">
      <c r="A780" s="6" t="s">
        <v>1448</v>
      </c>
      <c r="B780" s="9">
        <f t="shared" si="7"/>
        <v>59.785714285714278</v>
      </c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">
      <c r="A781" s="6" t="s">
        <v>1450</v>
      </c>
      <c r="B781" s="7">
        <f>B530*9</f>
        <v>45</v>
      </c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">
      <c r="A782" s="6" t="s">
        <v>1451</v>
      </c>
      <c r="B782" s="7">
        <f>(B1078*8)+B1224</f>
        <v>12</v>
      </c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">
      <c r="A783" s="6" t="s">
        <v>1453</v>
      </c>
      <c r="B783" s="7">
        <v>0</v>
      </c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">
      <c r="A784" s="6" t="s">
        <v>1454</v>
      </c>
      <c r="B784" s="7">
        <f>B1117</f>
        <v>1.5</v>
      </c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">
      <c r="A785" s="6" t="s">
        <v>1456</v>
      </c>
      <c r="B785" s="7">
        <v>0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">
      <c r="A786" s="6" t="s">
        <v>1457</v>
      </c>
      <c r="B786" s="7">
        <v>8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">
      <c r="A787" s="6" t="s">
        <v>1459</v>
      </c>
      <c r="B787" s="7">
        <v>1</v>
      </c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">
      <c r="A788" s="6" t="s">
        <v>1462</v>
      </c>
      <c r="B788" s="7">
        <f>35</f>
        <v>35</v>
      </c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">
      <c r="A789" s="6" t="s">
        <v>1463</v>
      </c>
      <c r="B789" s="7">
        <v>0</v>
      </c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">
      <c r="A790" s="6" t="s">
        <v>1468</v>
      </c>
      <c r="B790" s="9">
        <f>B350*5</f>
        <v>1224</v>
      </c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">
      <c r="A791" s="6" t="s">
        <v>1469</v>
      </c>
      <c r="B791" s="9">
        <v>0</v>
      </c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">
      <c r="A792" s="6" t="s">
        <v>1470</v>
      </c>
      <c r="B792" s="9">
        <v>0</v>
      </c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">
      <c r="A793" s="6" t="s">
        <v>1471</v>
      </c>
      <c r="B793" s="7">
        <v>0</v>
      </c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">
      <c r="A794" s="6" t="s">
        <v>1473</v>
      </c>
      <c r="B794" s="7">
        <v>0</v>
      </c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">
      <c r="A795" s="6" t="s">
        <v>1490</v>
      </c>
      <c r="B795" s="7">
        <f>B44+B802</f>
        <v>31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">
      <c r="A796" s="6" t="s">
        <v>1491</v>
      </c>
      <c r="B796" s="7">
        <f>B49+B802</f>
        <v>135.25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">
      <c r="A797" s="6" t="s">
        <v>1492</v>
      </c>
      <c r="B797" s="9">
        <f>B166+B802</f>
        <v>19.875</v>
      </c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">
      <c r="A798" s="6" t="s">
        <v>1493</v>
      </c>
      <c r="B798" s="9">
        <f>B797+B163</f>
        <v>59.875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">
      <c r="A799" s="6" t="s">
        <v>1494</v>
      </c>
      <c r="B799" s="7">
        <f>(B810*2)/3</f>
        <v>4</v>
      </c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">
      <c r="A800" s="6" t="s">
        <v>1495</v>
      </c>
      <c r="B800" s="7">
        <f>B801</f>
        <v>26</v>
      </c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">
      <c r="A801" s="6" t="s">
        <v>1496</v>
      </c>
      <c r="B801" s="7">
        <f>(B998*4+(B480*4)+B802)</f>
        <v>26</v>
      </c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">
      <c r="A802" s="6" t="s">
        <v>1497</v>
      </c>
      <c r="B802" s="7">
        <f>B961+B1216</f>
        <v>6</v>
      </c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">
      <c r="A803" s="6" t="s">
        <v>1498</v>
      </c>
      <c r="B803" s="7">
        <f>B807+(B200/8)</f>
        <v>82.895833333333343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">
      <c r="A804" s="6" t="s">
        <v>1499</v>
      </c>
      <c r="B804" s="7">
        <f>B1013+8</f>
        <v>1107.4000000000001</v>
      </c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">
      <c r="A805" s="6" t="s">
        <v>1500</v>
      </c>
      <c r="B805" s="7">
        <f>B442+1</f>
        <v>245.8</v>
      </c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">
      <c r="A806" s="6" t="s">
        <v>1501</v>
      </c>
      <c r="B806" s="7">
        <f>(B805*6)/16</f>
        <v>92.175000000000011</v>
      </c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">
      <c r="A807" s="6" t="s">
        <v>1502</v>
      </c>
      <c r="B807" s="7">
        <f>B1119+1</f>
        <v>51</v>
      </c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">
      <c r="A808" s="6" t="s">
        <v>1503</v>
      </c>
      <c r="B808" s="9">
        <v>5</v>
      </c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">
      <c r="A809" s="6" t="s">
        <v>1504</v>
      </c>
      <c r="B809" s="9">
        <f>B795</f>
        <v>31</v>
      </c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">
      <c r="A810" s="6" t="s">
        <v>1505</v>
      </c>
      <c r="B810" s="7">
        <f>B1222+1</f>
        <v>6</v>
      </c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">
      <c r="A811" s="6" t="s">
        <v>1506</v>
      </c>
      <c r="B811" s="7">
        <f>(B586*3)+(B204*4)+B547+B977</f>
        <v>339.5</v>
      </c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">
      <c r="A812" s="6" t="s">
        <v>1508</v>
      </c>
      <c r="B812" s="9">
        <v>0</v>
      </c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">
      <c r="A813" s="6" t="s">
        <v>1511</v>
      </c>
      <c r="B813" s="7">
        <v>2000</v>
      </c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">
      <c r="A814" s="6" t="s">
        <v>1512</v>
      </c>
      <c r="B814" s="9">
        <f>B813</f>
        <v>2000</v>
      </c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">
      <c r="A815" s="6" t="s">
        <v>1513</v>
      </c>
      <c r="B815" s="7">
        <f>B479</f>
        <v>1.5</v>
      </c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">
      <c r="A816" s="6" t="s">
        <v>1515</v>
      </c>
      <c r="B816" s="9">
        <v>4</v>
      </c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">
      <c r="A817" s="6" t="s">
        <v>1517</v>
      </c>
      <c r="B817" s="7">
        <v>0.5</v>
      </c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">
      <c r="A818" s="6" t="s">
        <v>1519</v>
      </c>
      <c r="B818" s="7">
        <v>0</v>
      </c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">
      <c r="A819" s="6" t="s">
        <v>1544</v>
      </c>
      <c r="B819" s="7">
        <f>B24</f>
        <v>68</v>
      </c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">
      <c r="A820" s="6" t="s">
        <v>1545</v>
      </c>
      <c r="B820" s="7">
        <f>B819/2</f>
        <v>34</v>
      </c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">
      <c r="A821" s="6" t="s">
        <v>1546</v>
      </c>
      <c r="B821" s="7">
        <f>(B819*6)/4</f>
        <v>102</v>
      </c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">
      <c r="A822" s="6" t="s">
        <v>1547</v>
      </c>
      <c r="B822" s="7">
        <f>B47</f>
        <v>7.5</v>
      </c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">
      <c r="A823" s="6" t="s">
        <v>1548</v>
      </c>
      <c r="B823" s="7">
        <f>B90</f>
        <v>12.25</v>
      </c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">
      <c r="A824" s="6" t="s">
        <v>1549</v>
      </c>
      <c r="B824" s="7">
        <f>B823</f>
        <v>12.25</v>
      </c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">
      <c r="A825" s="6" t="s">
        <v>1550</v>
      </c>
      <c r="B825" s="7">
        <f>B824/2</f>
        <v>6.125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">
      <c r="A826" s="6" t="s">
        <v>1551</v>
      </c>
      <c r="B826" s="7">
        <f>(B824*6)/4</f>
        <v>18.375</v>
      </c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">
      <c r="A827" s="6" t="s">
        <v>1552</v>
      </c>
      <c r="B827" s="7">
        <f>B824</f>
        <v>12.25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">
      <c r="A828" s="6" t="s">
        <v>1553</v>
      </c>
      <c r="B828" s="7">
        <f>B823</f>
        <v>12.25</v>
      </c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">
      <c r="A829" s="6" t="s">
        <v>1554</v>
      </c>
      <c r="B829" s="7">
        <f>B823*2</f>
        <v>24.5</v>
      </c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">
      <c r="A830" s="6" t="s">
        <v>1555</v>
      </c>
      <c r="B830" s="7">
        <f>B823/2</f>
        <v>6.125</v>
      </c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">
      <c r="A831" s="6" t="s">
        <v>1556</v>
      </c>
      <c r="B831" s="7">
        <f>(B823*6)/4</f>
        <v>18.375</v>
      </c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">
      <c r="A832" s="6" t="s">
        <v>1557</v>
      </c>
      <c r="B832" s="9">
        <f>B823</f>
        <v>12.25</v>
      </c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">
      <c r="A833" s="6" t="s">
        <v>1558</v>
      </c>
      <c r="B833" s="9">
        <f>B205</f>
        <v>11.25</v>
      </c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">
      <c r="A834" s="6" t="s">
        <v>1559</v>
      </c>
      <c r="B834" s="9">
        <f>B833/2</f>
        <v>5.625</v>
      </c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">
      <c r="A835" s="6" t="s">
        <v>1560</v>
      </c>
      <c r="B835" s="9">
        <f>(B833/6)*4</f>
        <v>7.5</v>
      </c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">
      <c r="A836" s="6" t="s">
        <v>1561</v>
      </c>
      <c r="B836" s="9">
        <f>B833</f>
        <v>11.25</v>
      </c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">
      <c r="A837" s="6" t="s">
        <v>1562</v>
      </c>
      <c r="B837" s="7">
        <f>B363</f>
        <v>63.5</v>
      </c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">
      <c r="A838" s="6" t="s">
        <v>1563</v>
      </c>
      <c r="B838" s="7">
        <f>B837/2</f>
        <v>31.75</v>
      </c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">
      <c r="A839" s="6" t="s">
        <v>1564</v>
      </c>
      <c r="B839" s="7">
        <f>(B837*6)/4</f>
        <v>95.25</v>
      </c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">
      <c r="A840" s="6" t="s">
        <v>1565</v>
      </c>
      <c r="B840" s="7">
        <f>B473</f>
        <v>68</v>
      </c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">
      <c r="A841" s="6" t="s">
        <v>1566</v>
      </c>
      <c r="B841" s="7">
        <f>B840/2</f>
        <v>34</v>
      </c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">
      <c r="A842" s="6" t="s">
        <v>1567</v>
      </c>
      <c r="B842" s="7">
        <f>(B840*6)/4</f>
        <v>102</v>
      </c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">
      <c r="A843" s="6" t="s">
        <v>1569</v>
      </c>
      <c r="B843" s="7">
        <f>B196+(B201/8)</f>
        <v>32.25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">
      <c r="A844" s="6" t="s">
        <v>1570</v>
      </c>
      <c r="B844" s="7">
        <v>4</v>
      </c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">
      <c r="A845" s="6" t="s">
        <v>1571</v>
      </c>
      <c r="B845" s="7">
        <v>3</v>
      </c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">
      <c r="A846" s="6" t="s">
        <v>1572</v>
      </c>
      <c r="B846" s="7">
        <v>1</v>
      </c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">
      <c r="A847" s="6" t="s">
        <v>1573</v>
      </c>
      <c r="B847" s="7">
        <v>35</v>
      </c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">
      <c r="A848" s="6" t="s">
        <v>1605</v>
      </c>
      <c r="B848" s="9">
        <f>B436+B11</f>
        <v>65.25</v>
      </c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">
      <c r="A849" s="6" t="s">
        <v>1606</v>
      </c>
      <c r="B849" s="9">
        <f>B436+B20</f>
        <v>27.25</v>
      </c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">
      <c r="A850" s="6" t="s">
        <v>1607</v>
      </c>
      <c r="B850" s="9">
        <f>B436+B38</f>
        <v>71.25</v>
      </c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">
      <c r="A851" s="6" t="s">
        <v>1608</v>
      </c>
      <c r="B851" s="9">
        <f>B436+B40</f>
        <v>27.25</v>
      </c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">
      <c r="A852" s="6" t="s">
        <v>1609</v>
      </c>
      <c r="B852" s="9">
        <f>B436+B42</f>
        <v>27</v>
      </c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">
      <c r="A853" s="6" t="s">
        <v>1610</v>
      </c>
      <c r="B853" s="9">
        <f>B436+B71</f>
        <v>53.25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">
      <c r="A854" s="6" t="s">
        <v>1611</v>
      </c>
      <c r="B854" s="9">
        <f>B436+B110</f>
        <v>28.25</v>
      </c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">
      <c r="A855" s="6" t="s">
        <v>1612</v>
      </c>
      <c r="B855" s="9">
        <f>B436+B146</f>
        <v>27.25</v>
      </c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">
      <c r="A856" s="6" t="s">
        <v>1613</v>
      </c>
      <c r="B856" s="9">
        <f>B436+B162</f>
        <v>26.25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">
      <c r="A857" s="6" t="s">
        <v>1614</v>
      </c>
      <c r="B857" s="9">
        <f>B436+B236</f>
        <v>27.25</v>
      </c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">
      <c r="A858" s="6" t="s">
        <v>1615</v>
      </c>
      <c r="B858" s="9">
        <f>B436+B252</f>
        <v>27.25</v>
      </c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">
      <c r="A859" s="6" t="s">
        <v>1616</v>
      </c>
      <c r="B859" s="9">
        <f>B436+B257</f>
        <v>23.55</v>
      </c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">
      <c r="A860" s="6" t="s">
        <v>1617</v>
      </c>
      <c r="B860" s="9">
        <f>B436+B289</f>
        <v>27.25</v>
      </c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">
      <c r="A861" s="6" t="s">
        <v>1618</v>
      </c>
      <c r="B861" s="9">
        <f>B436+B299</f>
        <v>71.25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">
      <c r="A862" s="6" t="s">
        <v>1619</v>
      </c>
      <c r="B862" s="9">
        <f>B436+B318</f>
        <v>24.25</v>
      </c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">
      <c r="A863" s="6" t="s">
        <v>1620</v>
      </c>
      <c r="B863" s="9">
        <f>B436+B417</f>
        <v>23.55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">
      <c r="A864" s="6" t="s">
        <v>1621</v>
      </c>
      <c r="B864" s="9">
        <f>B436+B434</f>
        <v>95.25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">
      <c r="A865" s="6" t="s">
        <v>1622</v>
      </c>
      <c r="B865" s="9">
        <f>B436+B569</f>
        <v>59.25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">
      <c r="A866" s="6" t="s">
        <v>1623</v>
      </c>
      <c r="B866" s="9">
        <f>B436+B631</f>
        <v>27.25</v>
      </c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">
      <c r="A867" s="6" t="s">
        <v>1624</v>
      </c>
      <c r="B867" s="9">
        <f>B436+B749</f>
        <v>47.25</v>
      </c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">
      <c r="A868" s="6" t="s">
        <v>1625</v>
      </c>
      <c r="B868" s="9">
        <f>B436+B772</f>
        <v>28.25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">
      <c r="A869" s="6" t="s">
        <v>1626</v>
      </c>
      <c r="B869" s="9">
        <f>B436+B776</f>
        <v>27.25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">
      <c r="A870" s="6" t="s">
        <v>1627</v>
      </c>
      <c r="B870" s="9">
        <f>B436+B808</f>
        <v>28.25</v>
      </c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">
      <c r="A871" s="6" t="s">
        <v>1628</v>
      </c>
      <c r="B871" s="9">
        <f>B436+B844</f>
        <v>27.25</v>
      </c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">
      <c r="A872" s="6" t="s">
        <v>1629</v>
      </c>
      <c r="B872" s="9">
        <f>B436+B963</f>
        <v>27.25</v>
      </c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">
      <c r="A873" s="6" t="s">
        <v>1630</v>
      </c>
      <c r="B873" s="9">
        <f>B436+B984</f>
        <v>28.25</v>
      </c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">
      <c r="A874" s="6" t="s">
        <v>1631</v>
      </c>
      <c r="B874" s="9">
        <f>B436+B1069</f>
        <v>53.25</v>
      </c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">
      <c r="A875" s="6" t="s">
        <v>1632</v>
      </c>
      <c r="B875" s="9">
        <f>B436+B1165</f>
        <v>27.25</v>
      </c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">
      <c r="A876" s="6" t="s">
        <v>1633</v>
      </c>
      <c r="B876" s="9">
        <f>B436+B1171</f>
        <v>23.55</v>
      </c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">
      <c r="A877" s="6" t="s">
        <v>1634</v>
      </c>
      <c r="B877" s="9">
        <f>B436+B1222</f>
        <v>28.25</v>
      </c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">
      <c r="A878" s="6" t="s">
        <v>1635</v>
      </c>
      <c r="B878" s="9">
        <f>B436+B1226</f>
        <v>268.05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">
      <c r="A879" s="6" t="s">
        <v>1639</v>
      </c>
      <c r="B879" s="9">
        <f>B384</f>
        <v>119</v>
      </c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">
      <c r="A880" s="6" t="s">
        <v>1640</v>
      </c>
      <c r="B880" s="9">
        <f>B879+B159</f>
        <v>172.25</v>
      </c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">
      <c r="A881" s="6" t="s">
        <v>1641</v>
      </c>
      <c r="B881" s="9">
        <f>B879+B173</f>
        <v>243.25</v>
      </c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">
      <c r="A882" s="6" t="s">
        <v>1643</v>
      </c>
      <c r="B882" s="7">
        <f>(B470*6)+B977+B1078</f>
        <v>890.5</v>
      </c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">
      <c r="A883" s="6" t="s">
        <v>1644</v>
      </c>
      <c r="B883" s="7">
        <f>B888*4</f>
        <v>40</v>
      </c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">
      <c r="A884" s="6" t="s">
        <v>1653</v>
      </c>
      <c r="B884" s="7">
        <f>B888*9</f>
        <v>90</v>
      </c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">
      <c r="A885" s="6" t="s">
        <v>1654</v>
      </c>
      <c r="B885" s="7">
        <v>4</v>
      </c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">
      <c r="A886" s="6" t="s">
        <v>1655</v>
      </c>
      <c r="B886" s="7">
        <v>12</v>
      </c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">
      <c r="A887" s="6" t="s">
        <v>1656</v>
      </c>
      <c r="B887" s="7">
        <v>18</v>
      </c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">
      <c r="A888" s="6" t="s">
        <v>1657</v>
      </c>
      <c r="B888" s="7">
        <v>10</v>
      </c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">
      <c r="A889" s="6" t="s">
        <v>1658</v>
      </c>
      <c r="B889" s="7">
        <f>B883/2</f>
        <v>20</v>
      </c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">
      <c r="A890" s="6" t="s">
        <v>1659</v>
      </c>
      <c r="B890" s="7">
        <f>(B883*6)/4</f>
        <v>60</v>
      </c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">
      <c r="A891" s="6" t="s">
        <v>1660</v>
      </c>
      <c r="B891" s="7">
        <f>B883</f>
        <v>40</v>
      </c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">
      <c r="A892" s="6" t="s">
        <v>1661</v>
      </c>
      <c r="B892" s="7">
        <v>7</v>
      </c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">
      <c r="A893" s="6" t="s">
        <v>1664</v>
      </c>
      <c r="B893" s="7">
        <f>B892+B157</f>
        <v>27</v>
      </c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">
      <c r="A894" s="6" t="s">
        <v>1665</v>
      </c>
      <c r="B894" s="9">
        <v>0</v>
      </c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">
      <c r="A895" s="6" t="s">
        <v>1666</v>
      </c>
      <c r="B895" s="7">
        <v>6</v>
      </c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">
      <c r="A896" s="6" t="s">
        <v>1670</v>
      </c>
      <c r="B896" s="7">
        <f>B895+B1116+B380</f>
        <v>7.5</v>
      </c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">
      <c r="A897" s="6" t="s">
        <v>1671</v>
      </c>
      <c r="B897" s="7">
        <f>B895/4</f>
        <v>1.5</v>
      </c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">
      <c r="A898" s="6" t="s">
        <v>1672</v>
      </c>
      <c r="B898" s="9">
        <f>B897</f>
        <v>1.5</v>
      </c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">
      <c r="A899" s="6" t="s">
        <v>1688</v>
      </c>
      <c r="B899" s="9">
        <f>B44+B906</f>
        <v>33</v>
      </c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">
      <c r="A900" s="6" t="s">
        <v>1689</v>
      </c>
      <c r="B900" s="7">
        <f>B49+B906</f>
        <v>137.25</v>
      </c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">
      <c r="A901" s="6" t="s">
        <v>1690</v>
      </c>
      <c r="B901" s="9">
        <f>B166+B906</f>
        <v>21.875</v>
      </c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">
      <c r="A902" s="6" t="s">
        <v>1691</v>
      </c>
      <c r="B902" s="9">
        <f>B901+B163</f>
        <v>61.875</v>
      </c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">
      <c r="A903" s="6" t="s">
        <v>1692</v>
      </c>
      <c r="B903" s="7">
        <f>(B913*2)/3</f>
        <v>4</v>
      </c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">
      <c r="A904" s="6" t="s">
        <v>1693</v>
      </c>
      <c r="B904" s="7">
        <f>B905</f>
        <v>28</v>
      </c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">
      <c r="A905" s="6" t="s">
        <v>1694</v>
      </c>
      <c r="B905" s="7">
        <f>(B998*4+(B480*4)+B906)</f>
        <v>28</v>
      </c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">
      <c r="A906" s="6" t="s">
        <v>1695</v>
      </c>
      <c r="B906" s="7">
        <f>B961+B107</f>
        <v>8</v>
      </c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">
      <c r="A907" s="6" t="s">
        <v>1696</v>
      </c>
      <c r="B907" s="7">
        <f>B911+(B200/8)</f>
        <v>82.895833333333343</v>
      </c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">
      <c r="A908" s="6" t="s">
        <v>1697</v>
      </c>
      <c r="B908" s="7">
        <f>B1013+8</f>
        <v>1107.4000000000001</v>
      </c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">
      <c r="A909" s="6" t="s">
        <v>1698</v>
      </c>
      <c r="B909" s="7">
        <f>B442+1</f>
        <v>245.8</v>
      </c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">
      <c r="A910" s="6" t="s">
        <v>1699</v>
      </c>
      <c r="B910" s="7">
        <f>(B909*6)/16</f>
        <v>92.175000000000011</v>
      </c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">
      <c r="A911" s="6" t="s">
        <v>1700</v>
      </c>
      <c r="B911" s="7">
        <f>B1119+1</f>
        <v>51</v>
      </c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">
      <c r="A912" s="6" t="s">
        <v>1701</v>
      </c>
      <c r="B912" s="9">
        <f>B899</f>
        <v>33</v>
      </c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">
      <c r="A913" s="6" t="s">
        <v>1702</v>
      </c>
      <c r="B913" s="7">
        <f>B1222+1</f>
        <v>6</v>
      </c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">
      <c r="A914" s="6" t="s">
        <v>1708</v>
      </c>
      <c r="B914" s="7">
        <f>B843</f>
        <v>32.25</v>
      </c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">
      <c r="A915" s="6" t="s">
        <v>1709</v>
      </c>
      <c r="B915" s="7">
        <f>B917*2</f>
        <v>32.25</v>
      </c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">
      <c r="A916" s="6" t="s">
        <v>1710</v>
      </c>
      <c r="B916" s="7">
        <f>B917*2</f>
        <v>32.25</v>
      </c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">
      <c r="A917" s="6" t="s">
        <v>1711</v>
      </c>
      <c r="B917" s="7">
        <f>B914/2</f>
        <v>16.125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">
      <c r="A918" s="6" t="s">
        <v>1712</v>
      </c>
      <c r="B918" s="7">
        <f>(B914*6)/4</f>
        <v>48.375</v>
      </c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">
      <c r="A919" s="6" t="s">
        <v>1713</v>
      </c>
      <c r="B919" s="7">
        <v>14</v>
      </c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">
      <c r="A920" s="6" t="s">
        <v>1720</v>
      </c>
      <c r="B920" s="7">
        <f>B919*4</f>
        <v>56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">
      <c r="A921" s="6" t="s">
        <v>1721</v>
      </c>
      <c r="B921" s="7">
        <f>B920</f>
        <v>56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">
      <c r="A922" s="6" t="s">
        <v>1722</v>
      </c>
      <c r="B922" s="7">
        <f>B733</f>
        <v>4</v>
      </c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">
      <c r="A923" s="6" t="s">
        <v>1723</v>
      </c>
      <c r="B923" s="7">
        <f>B920</f>
        <v>56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">
      <c r="A924" s="6" t="s">
        <v>1724</v>
      </c>
      <c r="B924" s="7">
        <f>B920/2</f>
        <v>28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">
      <c r="A925" s="6" t="s">
        <v>1725</v>
      </c>
      <c r="B925" s="7">
        <f>(B920*6)/4</f>
        <v>84</v>
      </c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">
      <c r="A926" s="6" t="s">
        <v>1726</v>
      </c>
      <c r="B926" s="7">
        <v>4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">
      <c r="A927" s="6" t="s">
        <v>1731</v>
      </c>
      <c r="B927" s="7">
        <v>8</v>
      </c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">
      <c r="A928" s="6" t="s">
        <v>1732</v>
      </c>
      <c r="B928" s="7">
        <f>B589*2</f>
        <v>20</v>
      </c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">
      <c r="A929" s="6" t="s">
        <v>1733</v>
      </c>
      <c r="B929" s="7">
        <v>0</v>
      </c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">
      <c r="A930" s="6" t="s">
        <v>1734</v>
      </c>
      <c r="B930" s="7">
        <f>(B230+B40+B168+B146)*2</f>
        <v>34.5</v>
      </c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">
      <c r="A931" s="6" t="s">
        <v>1735</v>
      </c>
      <c r="B931" s="7">
        <f>(B547*6)+B1078</f>
        <v>896.5</v>
      </c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">
      <c r="A932" s="6" t="s">
        <v>1737</v>
      </c>
      <c r="B932" s="7">
        <v>0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">
      <c r="A933" s="6" t="s">
        <v>1744</v>
      </c>
      <c r="B933" s="9">
        <f>B235/3.5</f>
        <v>9.7142857142857135</v>
      </c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">
      <c r="A934" s="6" t="s">
        <v>1745</v>
      </c>
      <c r="B934" s="9">
        <f>B933*9</f>
        <v>87.428571428571416</v>
      </c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">
      <c r="A935" s="6" t="s">
        <v>1746</v>
      </c>
      <c r="B935" s="9">
        <f>B473</f>
        <v>68</v>
      </c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">
      <c r="A936" s="6" t="s">
        <v>1747</v>
      </c>
      <c r="B936" s="9">
        <f>B935*9</f>
        <v>612</v>
      </c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">
      <c r="A937" s="6" t="s">
        <v>1748</v>
      </c>
      <c r="B937" s="9">
        <f>B551/2</f>
        <v>17</v>
      </c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">
      <c r="A938" s="6" t="s">
        <v>1749</v>
      </c>
      <c r="B938" s="9">
        <f>B937*9</f>
        <v>153</v>
      </c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">
      <c r="A939" s="6" t="s">
        <v>1750</v>
      </c>
      <c r="B939" s="9">
        <v>0</v>
      </c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">
      <c r="A940" s="6" t="s">
        <v>1751</v>
      </c>
      <c r="B940" s="9">
        <f>B696</f>
        <v>489.6</v>
      </c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">
      <c r="A941" s="6" t="s">
        <v>1752</v>
      </c>
      <c r="B941" s="9">
        <f>B708</f>
        <v>734.40000000000009</v>
      </c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">
      <c r="A942" s="6" t="s">
        <v>1753</v>
      </c>
      <c r="B942" s="9">
        <f>B695</f>
        <v>734.40000000000009</v>
      </c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">
      <c r="A943" s="6" t="s">
        <v>1754</v>
      </c>
      <c r="B943" s="9">
        <f>B707</f>
        <v>1224</v>
      </c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">
      <c r="A944" s="6" t="s">
        <v>1755</v>
      </c>
      <c r="B944" s="9">
        <f>B704</f>
        <v>1713.6000000000001</v>
      </c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">
      <c r="A945" s="6" t="s">
        <v>1756</v>
      </c>
      <c r="B945" s="9">
        <f>B703</f>
        <v>2448</v>
      </c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">
      <c r="A946" s="6" t="s">
        <v>1757</v>
      </c>
      <c r="B946" s="9">
        <f>B698</f>
        <v>489.6</v>
      </c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">
      <c r="A947" s="6" t="s">
        <v>1758</v>
      </c>
      <c r="B947" s="9">
        <f>B697</f>
        <v>734.40000000000009</v>
      </c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">
      <c r="A948" s="6" t="s">
        <v>1759</v>
      </c>
      <c r="B948" s="9">
        <f t="shared" ref="B948:B951" si="8">B699</f>
        <v>734.40000000000009</v>
      </c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">
      <c r="A949" s="6" t="s">
        <v>1760</v>
      </c>
      <c r="B949" s="9">
        <f t="shared" si="8"/>
        <v>734.40000000000009</v>
      </c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">
      <c r="A950" s="6" t="s">
        <v>1761</v>
      </c>
      <c r="B950" s="9">
        <f t="shared" si="8"/>
        <v>734.40000000000009</v>
      </c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">
      <c r="A951" s="6" t="s">
        <v>1762</v>
      </c>
      <c r="B951" s="9">
        <f t="shared" si="8"/>
        <v>1224</v>
      </c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">
      <c r="A952" s="6" t="s">
        <v>1763</v>
      </c>
      <c r="B952" s="9">
        <f t="shared" ref="B952:B953" si="9">B705</f>
        <v>734.40000000000009</v>
      </c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">
      <c r="A953" s="6" t="s">
        <v>1764</v>
      </c>
      <c r="B953" s="9">
        <f t="shared" si="9"/>
        <v>734.40000000000009</v>
      </c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">
      <c r="A954" s="6" t="s">
        <v>1792</v>
      </c>
      <c r="B954" s="9">
        <f>B44+B961</f>
        <v>29</v>
      </c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">
      <c r="A955" s="6" t="s">
        <v>1793</v>
      </c>
      <c r="B955" s="7">
        <f>B49+B961</f>
        <v>133.25</v>
      </c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">
      <c r="A956" s="6" t="s">
        <v>1794</v>
      </c>
      <c r="B956" s="9">
        <f>B166+B961</f>
        <v>17.875</v>
      </c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">
      <c r="A957" s="6" t="s">
        <v>1795</v>
      </c>
      <c r="B957" s="9">
        <f>B956+B163</f>
        <v>57.875</v>
      </c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">
      <c r="A958" s="6" t="s">
        <v>1796</v>
      </c>
      <c r="B958" s="7">
        <f>(B986*2)/3</f>
        <v>4</v>
      </c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">
      <c r="A959" s="6" t="s">
        <v>1797</v>
      </c>
      <c r="B959" s="7">
        <f>B960</f>
        <v>24</v>
      </c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">
      <c r="A960" s="6" t="s">
        <v>1798</v>
      </c>
      <c r="B960" s="7">
        <f>(B998*4+(B480*4)+B961)</f>
        <v>24</v>
      </c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">
      <c r="A961" s="6" t="s">
        <v>1799</v>
      </c>
      <c r="B961" s="7">
        <f>B844</f>
        <v>4</v>
      </c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">
      <c r="A962" s="6" t="s">
        <v>1800</v>
      </c>
      <c r="B962" s="7">
        <f>B983+(B200/8)</f>
        <v>82.895833333333343</v>
      </c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">
      <c r="A963" s="6" t="s">
        <v>1801</v>
      </c>
      <c r="B963" s="7">
        <f>B146</f>
        <v>4</v>
      </c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">
      <c r="A964" s="6" t="s">
        <v>1802</v>
      </c>
      <c r="B964" s="7">
        <f>B963*9</f>
        <v>36</v>
      </c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">
      <c r="A965" s="6" t="s">
        <v>1803</v>
      </c>
      <c r="B965" s="7">
        <f>(B737*2)+(B713*2)</f>
        <v>18</v>
      </c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">
      <c r="A966" s="6" t="s">
        <v>1804</v>
      </c>
      <c r="B966" s="7">
        <f>B965/2</f>
        <v>9</v>
      </c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">
      <c r="A967" s="6" t="s">
        <v>1805</v>
      </c>
      <c r="B967" s="7">
        <f>(B965*6)/4</f>
        <v>27</v>
      </c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">
      <c r="A968" s="6" t="s">
        <v>1806</v>
      </c>
      <c r="B968" s="7">
        <f>B965</f>
        <v>18</v>
      </c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">
      <c r="A969" s="6" t="s">
        <v>1807</v>
      </c>
      <c r="B969" s="7">
        <f>B998</f>
        <v>2</v>
      </c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">
      <c r="A970" s="6" t="s">
        <v>1808</v>
      </c>
      <c r="B970" s="7">
        <f>B969*4</f>
        <v>8</v>
      </c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">
      <c r="A971" s="6" t="s">
        <v>1809</v>
      </c>
      <c r="B971" s="7">
        <f>B970/2</f>
        <v>4</v>
      </c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">
      <c r="A972" s="6" t="s">
        <v>1810</v>
      </c>
      <c r="B972" s="7">
        <f>(B970*6)/4</f>
        <v>12</v>
      </c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">
      <c r="A973" s="6" t="s">
        <v>1811</v>
      </c>
      <c r="B973" s="7">
        <f>B970</f>
        <v>8</v>
      </c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">
      <c r="A974" s="6" t="s">
        <v>1812</v>
      </c>
      <c r="B974" s="7">
        <f>B1013+8</f>
        <v>1107.4000000000001</v>
      </c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">
      <c r="A975" s="6" t="s">
        <v>1813</v>
      </c>
      <c r="B975" s="7">
        <f>B442+1</f>
        <v>245.8</v>
      </c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">
      <c r="A976" s="6" t="s">
        <v>1814</v>
      </c>
      <c r="B976" s="7">
        <f>(B975*6)/16</f>
        <v>92.175000000000011</v>
      </c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">
      <c r="A977" s="6" t="s">
        <v>1815</v>
      </c>
      <c r="B977" s="7">
        <f>B980/4</f>
        <v>25.5</v>
      </c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">
      <c r="A978" s="6" t="s">
        <v>1822</v>
      </c>
      <c r="B978" s="7">
        <f>B977*9</f>
        <v>229.5</v>
      </c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">
      <c r="A979" s="6" t="s">
        <v>1823</v>
      </c>
      <c r="B979" s="7">
        <f>(B977*4)+B447</f>
        <v>224.94444444444446</v>
      </c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">
      <c r="A980" s="6" t="s">
        <v>1824</v>
      </c>
      <c r="B980" s="7">
        <f>B551*3</f>
        <v>102</v>
      </c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">
      <c r="A981" s="6" t="s">
        <v>1825</v>
      </c>
      <c r="B981" s="7">
        <f>B977+B1078</f>
        <v>26.5</v>
      </c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">
      <c r="A982" s="6" t="s">
        <v>1826</v>
      </c>
      <c r="B982" s="9">
        <f>B981</f>
        <v>26.5</v>
      </c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">
      <c r="A983" s="6" t="s">
        <v>1827</v>
      </c>
      <c r="B983" s="7">
        <f>B1119+1</f>
        <v>51</v>
      </c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">
      <c r="A984" s="6" t="s">
        <v>1828</v>
      </c>
      <c r="B984" s="7">
        <v>5</v>
      </c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">
      <c r="A985" s="6" t="s">
        <v>1829</v>
      </c>
      <c r="B985" s="9">
        <f>B954</f>
        <v>29</v>
      </c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">
      <c r="A986" s="6" t="s">
        <v>1830</v>
      </c>
      <c r="B986" s="7">
        <f>B1222+1</f>
        <v>6</v>
      </c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">
      <c r="A987" s="6" t="s">
        <v>1831</v>
      </c>
      <c r="B987" s="7">
        <v>2.5</v>
      </c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">
      <c r="A988" s="6" t="s">
        <v>1832</v>
      </c>
      <c r="B988" s="7">
        <f>(B981*2)+B977+(B1080*3)</f>
        <v>177.9375</v>
      </c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">
      <c r="A989" s="6" t="s">
        <v>1834</v>
      </c>
      <c r="B989" s="9">
        <v>0</v>
      </c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">
      <c r="A990" s="6" t="s">
        <v>1836</v>
      </c>
      <c r="B990" s="7">
        <f>(B265*6)+B454</f>
        <v>530</v>
      </c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">
      <c r="A991" s="6" t="s">
        <v>1838</v>
      </c>
      <c r="B991" s="9">
        <v>0</v>
      </c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">
      <c r="A992" s="6" t="s">
        <v>1840</v>
      </c>
      <c r="B992" s="7">
        <v>8</v>
      </c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">
      <c r="A993" s="6" t="s">
        <v>1842</v>
      </c>
      <c r="B993" s="7">
        <v>0.5</v>
      </c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">
      <c r="A994" s="6" t="s">
        <v>1843</v>
      </c>
      <c r="B994" s="7">
        <f>B384*3</f>
        <v>357</v>
      </c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">
      <c r="A995" s="6" t="s">
        <v>1844</v>
      </c>
      <c r="B995" s="7">
        <v>4</v>
      </c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">
      <c r="A996" s="6" t="s">
        <v>1847</v>
      </c>
      <c r="B996" s="7">
        <f>B995+B157</f>
        <v>24</v>
      </c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">
      <c r="A997" s="6" t="s">
        <v>1848</v>
      </c>
      <c r="B997" s="9">
        <v>0</v>
      </c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">
      <c r="A998" s="6" t="s">
        <v>1849</v>
      </c>
      <c r="B998" s="7">
        <v>2</v>
      </c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">
      <c r="A999" s="6" t="s">
        <v>1850</v>
      </c>
      <c r="B999" s="7">
        <f>B998*4</f>
        <v>8</v>
      </c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">
      <c r="A1000" s="6" t="s">
        <v>1854</v>
      </c>
      <c r="B1000" s="7">
        <f>B999/2</f>
        <v>4</v>
      </c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 x14ac:dyDescent="0.2">
      <c r="A1001" s="6" t="s">
        <v>1855</v>
      </c>
      <c r="B1001" s="7">
        <f>(B999*6)/4</f>
        <v>12</v>
      </c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 x14ac:dyDescent="0.2">
      <c r="A1002" s="6" t="s">
        <v>1856</v>
      </c>
      <c r="B1002" s="7">
        <f>B999</f>
        <v>8</v>
      </c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 x14ac:dyDescent="0.2">
      <c r="A1003" s="6" t="s">
        <v>1857</v>
      </c>
      <c r="B1003" s="7">
        <f>(B42*6)+B1097</f>
        <v>24</v>
      </c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 x14ac:dyDescent="0.2">
      <c r="A1004" s="6" t="s">
        <v>1859</v>
      </c>
      <c r="B1004" s="9">
        <f>B384</f>
        <v>119</v>
      </c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customHeight="1" x14ac:dyDescent="0.2">
      <c r="A1005" s="6" t="s">
        <v>1860</v>
      </c>
      <c r="B1005" s="7">
        <f>B384</f>
        <v>119</v>
      </c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2.75" customHeight="1" x14ac:dyDescent="0.2">
      <c r="A1006" s="6" t="s">
        <v>1863</v>
      </c>
      <c r="B1006" s="7">
        <f>B479</f>
        <v>1.5</v>
      </c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2.75" customHeight="1" x14ac:dyDescent="0.2">
      <c r="A1007" s="6" t="s">
        <v>1864</v>
      </c>
      <c r="B1007" s="7">
        <f>(B888*4)+(B887*5)</f>
        <v>130</v>
      </c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 ht="12.75" customHeight="1" x14ac:dyDescent="0.2">
      <c r="A1008" s="6" t="s">
        <v>1865</v>
      </c>
      <c r="B1008" s="7">
        <v>6</v>
      </c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 ht="12.75" customHeight="1" x14ac:dyDescent="0.2">
      <c r="A1009" s="6" t="s">
        <v>1866</v>
      </c>
      <c r="B1009" s="7">
        <f>B548*3</f>
        <v>53.25</v>
      </c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 ht="12.75" customHeight="1" x14ac:dyDescent="0.2">
      <c r="A1010" s="6" t="s">
        <v>1868</v>
      </c>
      <c r="B1010" s="7">
        <v>0</v>
      </c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 ht="12.75" customHeight="1" x14ac:dyDescent="0.2">
      <c r="A1011" s="6" t="s">
        <v>1869</v>
      </c>
      <c r="B1011" s="7">
        <f>(B747*6)+B548</f>
        <v>29.75</v>
      </c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 ht="12.75" customHeight="1" x14ac:dyDescent="0.2">
      <c r="A1012" s="6" t="s">
        <v>1870</v>
      </c>
      <c r="B1012" s="7">
        <f>B473</f>
        <v>68</v>
      </c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 ht="12.75" customHeight="1" x14ac:dyDescent="0.2">
      <c r="A1013" s="6" t="s">
        <v>1874</v>
      </c>
      <c r="B1013" s="7">
        <f>(B1014*2)+B181</f>
        <v>1099.4000000000001</v>
      </c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 ht="12.75" customHeight="1" x14ac:dyDescent="0.2">
      <c r="A1014" s="6" t="s">
        <v>1875</v>
      </c>
      <c r="B1014" s="7">
        <v>500</v>
      </c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 ht="12.75" customHeight="1" x14ac:dyDescent="0.2">
      <c r="A1015" s="6" t="s">
        <v>1876</v>
      </c>
      <c r="B1015" s="7">
        <v>0</v>
      </c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 ht="12.75" customHeight="1" x14ac:dyDescent="0.2">
      <c r="A1016" s="6" t="s">
        <v>1877</v>
      </c>
      <c r="B1016" s="7">
        <f>(B747*6)+B1078</f>
        <v>13</v>
      </c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 ht="12.75" customHeight="1" x14ac:dyDescent="0.2">
      <c r="A1017" s="6" t="s">
        <v>1880</v>
      </c>
      <c r="B1017" s="7">
        <v>0</v>
      </c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 ht="12.75" customHeight="1" x14ac:dyDescent="0.2">
      <c r="A1018" s="6" t="s">
        <v>1881</v>
      </c>
      <c r="B1018" s="7">
        <f>B1013+8</f>
        <v>1107.4000000000001</v>
      </c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 ht="12.75" customHeight="1" x14ac:dyDescent="0.2">
      <c r="A1019" s="6" t="s">
        <v>1886</v>
      </c>
      <c r="B1019" s="7">
        <v>0</v>
      </c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 ht="12.75" customHeight="1" x14ac:dyDescent="0.2">
      <c r="A1020" s="6" t="s">
        <v>1887</v>
      </c>
      <c r="B1020" s="7">
        <v>200</v>
      </c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 ht="12.75" customHeight="1" x14ac:dyDescent="0.2">
      <c r="A1021" s="6" t="s">
        <v>1888</v>
      </c>
      <c r="B1021" s="7">
        <v>0</v>
      </c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 ht="12.75" customHeight="1" x14ac:dyDescent="0.2">
      <c r="A1022" s="6" t="s">
        <v>1889</v>
      </c>
      <c r="B1022" s="9">
        <f>B1020</f>
        <v>200</v>
      </c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 ht="12.75" customHeight="1" x14ac:dyDescent="0.2">
      <c r="A1023" s="6" t="s">
        <v>1891</v>
      </c>
      <c r="B1023" s="9">
        <f>B1227+B784</f>
        <v>301.5</v>
      </c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 ht="12.75" customHeight="1" x14ac:dyDescent="0.2">
      <c r="A1024" s="6" t="s">
        <v>1895</v>
      </c>
      <c r="B1024" s="7">
        <v>15</v>
      </c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 ht="12.75" customHeight="1" x14ac:dyDescent="0.2">
      <c r="A1025" s="6" t="s">
        <v>1896</v>
      </c>
      <c r="B1025" s="7">
        <f>B1024*9</f>
        <v>135</v>
      </c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 ht="12.75" customHeight="1" x14ac:dyDescent="0.2">
      <c r="A1026" s="6" t="s">
        <v>1897</v>
      </c>
      <c r="B1026" s="7">
        <v>0</v>
      </c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 ht="12.75" customHeight="1" x14ac:dyDescent="0.2">
      <c r="A1027" s="6" t="s">
        <v>1900</v>
      </c>
      <c r="B1027" s="9">
        <f>B22/4</f>
        <v>38.25</v>
      </c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 ht="12.75" customHeight="1" x14ac:dyDescent="0.2">
      <c r="A1028" s="6" t="s">
        <v>1901</v>
      </c>
      <c r="B1028" s="9">
        <f>B1069</f>
        <v>30</v>
      </c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 ht="12.75" customHeight="1" x14ac:dyDescent="0.2">
      <c r="A1029" s="6" t="s">
        <v>1903</v>
      </c>
      <c r="B1029" s="7">
        <f>(B747*4)+(B548*2)</f>
        <v>43.5</v>
      </c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 ht="12.75" customHeight="1" x14ac:dyDescent="0.2">
      <c r="A1030" s="6" t="s">
        <v>1904</v>
      </c>
      <c r="B1030" s="7">
        <f>B438+(B746*4)</f>
        <v>37</v>
      </c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 ht="12.75" customHeight="1" x14ac:dyDescent="0.2">
      <c r="A1031" s="6" t="s">
        <v>1917</v>
      </c>
      <c r="B1031" s="7">
        <f>B47+(B201/8)</f>
        <v>7.75</v>
      </c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 ht="12.75" customHeight="1" x14ac:dyDescent="0.2">
      <c r="A1032" s="6" t="s">
        <v>1918</v>
      </c>
      <c r="B1032" s="7">
        <f>B920+(153/8)</f>
        <v>75.125</v>
      </c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 ht="12.75" customHeight="1" x14ac:dyDescent="0.2">
      <c r="A1033" s="6" t="s">
        <v>1919</v>
      </c>
      <c r="B1033" s="7">
        <f>B1032/2</f>
        <v>37.5625</v>
      </c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 ht="12.75" customHeight="1" x14ac:dyDescent="0.2">
      <c r="A1034" s="6" t="s">
        <v>1920</v>
      </c>
      <c r="B1034" s="7">
        <f>(B1032*6)/4</f>
        <v>112.6875</v>
      </c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 ht="12.75" customHeight="1" x14ac:dyDescent="0.2">
      <c r="A1035" s="6" t="s">
        <v>1921</v>
      </c>
      <c r="B1035" s="7">
        <f>B969+(B200/8)</f>
        <v>33.895833333333336</v>
      </c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 ht="12.75" customHeight="1" x14ac:dyDescent="0.2">
      <c r="A1036" s="6" t="s">
        <v>1922</v>
      </c>
      <c r="B1036" s="7">
        <f>B1035/2</f>
        <v>16.947916666666668</v>
      </c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 ht="12.75" customHeight="1" x14ac:dyDescent="0.2">
      <c r="A1037" s="6" t="s">
        <v>1923</v>
      </c>
      <c r="B1037" s="7">
        <f>(B1035*6)/4</f>
        <v>50.84375</v>
      </c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 ht="12.75" customHeight="1" x14ac:dyDescent="0.2">
      <c r="A1038" s="6" t="s">
        <v>1924</v>
      </c>
      <c r="B1038" s="7">
        <f>B1000+(B200/8)</f>
        <v>35.895833333333336</v>
      </c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 ht="12.75" customHeight="1" x14ac:dyDescent="0.2">
      <c r="A1039" s="6" t="s">
        <v>1925</v>
      </c>
      <c r="B1039" s="7">
        <f>B1038/2</f>
        <v>17.947916666666668</v>
      </c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 ht="12.75" customHeight="1" x14ac:dyDescent="0.2">
      <c r="A1040" s="6" t="s">
        <v>1926</v>
      </c>
      <c r="B1040" s="7">
        <f>(B1038*6)/4</f>
        <v>53.84375</v>
      </c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 ht="12.75" customHeight="1" x14ac:dyDescent="0.2">
      <c r="A1041" s="6" t="s">
        <v>1927</v>
      </c>
      <c r="B1041" s="7">
        <f>B1080+(B200/8)</f>
        <v>65.041666666666671</v>
      </c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 ht="12.75" customHeight="1" x14ac:dyDescent="0.2">
      <c r="A1042" s="6" t="s">
        <v>1928</v>
      </c>
      <c r="B1042" s="7">
        <f>B1041/2</f>
        <v>32.520833333333336</v>
      </c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 ht="12.75" customHeight="1" x14ac:dyDescent="0.2">
      <c r="A1043" s="6" t="s">
        <v>1929</v>
      </c>
      <c r="B1043" s="7">
        <f>B1045/2</f>
        <v>2</v>
      </c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 ht="12.75" customHeight="1" x14ac:dyDescent="0.2">
      <c r="A1044" s="6" t="s">
        <v>1931</v>
      </c>
      <c r="B1044" s="7">
        <f>B1045/4</f>
        <v>1</v>
      </c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 ht="12.75" customHeight="1" x14ac:dyDescent="0.2">
      <c r="A1045" s="6" t="s">
        <v>1932</v>
      </c>
      <c r="B1045" s="7">
        <v>4</v>
      </c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 ht="12.75" customHeight="1" x14ac:dyDescent="0.2">
      <c r="A1046" s="6" t="s">
        <v>1940</v>
      </c>
      <c r="B1046" s="7">
        <f>(B1078*3)+B1049+(B755*3)</f>
        <v>49</v>
      </c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 ht="12.75" customHeight="1" x14ac:dyDescent="0.2">
      <c r="A1047" s="6" t="s">
        <v>1941</v>
      </c>
      <c r="B1047" s="9">
        <v>0</v>
      </c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 spans="1:26" ht="12.75" customHeight="1" x14ac:dyDescent="0.2">
      <c r="A1048" s="6" t="s">
        <v>1942</v>
      </c>
      <c r="B1048" s="9">
        <f>(B550*8)+B1051</f>
        <v>32.777777777777779</v>
      </c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 spans="1:26" ht="12.75" customHeight="1" x14ac:dyDescent="0.2">
      <c r="A1049" s="6" t="s">
        <v>1943</v>
      </c>
      <c r="B1049" s="7">
        <v>14</v>
      </c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 spans="1:26" ht="12.75" customHeight="1" x14ac:dyDescent="0.2">
      <c r="A1050" s="6" t="s">
        <v>1944</v>
      </c>
      <c r="B1050" s="7">
        <f>B1049</f>
        <v>14</v>
      </c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 spans="1:26" ht="12.75" customHeight="1" x14ac:dyDescent="0.2">
      <c r="A1051" s="6" t="s">
        <v>1945</v>
      </c>
      <c r="B1051" s="7">
        <f>B1049+B1078+B201</f>
        <v>17</v>
      </c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 spans="1:26" ht="12.75" customHeight="1" x14ac:dyDescent="0.2">
      <c r="A1052" s="6" t="s">
        <v>1946</v>
      </c>
      <c r="B1052" s="9">
        <f>B1051</f>
        <v>17</v>
      </c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 spans="1:26" ht="12.75" customHeight="1" x14ac:dyDescent="0.2">
      <c r="A1053" s="6" t="s">
        <v>1947</v>
      </c>
      <c r="B1053" s="9">
        <v>0</v>
      </c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 spans="1:26" ht="12.75" customHeight="1" x14ac:dyDescent="0.2">
      <c r="A1054" s="6" t="s">
        <v>1949</v>
      </c>
      <c r="B1054" s="7">
        <f>(B455*4)+B32</f>
        <v>81.25</v>
      </c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 spans="1:26" ht="12.75" customHeight="1" x14ac:dyDescent="0.2">
      <c r="A1055" s="6" t="s">
        <v>1952</v>
      </c>
      <c r="B1055" s="7">
        <v>4</v>
      </c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 spans="1:26" ht="12.75" customHeight="1" x14ac:dyDescent="0.2">
      <c r="A1056" s="6" t="s">
        <v>1953</v>
      </c>
      <c r="B1056" s="7">
        <v>0</v>
      </c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 spans="1:26" ht="12.75" customHeight="1" x14ac:dyDescent="0.2">
      <c r="A1057" s="6" t="s">
        <v>1955</v>
      </c>
      <c r="B1057" s="7">
        <f>B847+B513</f>
        <v>43</v>
      </c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 spans="1:26" ht="12.75" customHeight="1" x14ac:dyDescent="0.2">
      <c r="A1058" s="6" t="s">
        <v>1956</v>
      </c>
      <c r="B1058" s="7">
        <f>B1007*2</f>
        <v>260</v>
      </c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 spans="1:26" ht="12.75" customHeight="1" x14ac:dyDescent="0.2">
      <c r="A1059" s="6" t="s">
        <v>1958</v>
      </c>
      <c r="B1059" s="9">
        <f>B350</f>
        <v>244.8</v>
      </c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 spans="1:26" ht="12.75" customHeight="1" x14ac:dyDescent="0.2">
      <c r="A1060" s="6" t="s">
        <v>1975</v>
      </c>
      <c r="B1060" s="7">
        <f>B1067*5</f>
        <v>12.5</v>
      </c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 spans="1:26" ht="12.75" customHeight="1" x14ac:dyDescent="0.2">
      <c r="A1061" s="6" t="s">
        <v>1976</v>
      </c>
      <c r="B1061" s="7">
        <f>B1067</f>
        <v>2.5</v>
      </c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 spans="1:26" ht="12.75" customHeight="1" x14ac:dyDescent="0.2">
      <c r="A1062" s="6" t="s">
        <v>1977</v>
      </c>
      <c r="B1062" s="7">
        <f>B1067*6</f>
        <v>15</v>
      </c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 spans="1:26" ht="12.75" customHeight="1" x14ac:dyDescent="0.2">
      <c r="A1063" s="6" t="s">
        <v>1978</v>
      </c>
      <c r="B1063" s="7">
        <f>(B1067*4)+(B1078*2)</f>
        <v>12</v>
      </c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 spans="1:26" ht="12.75" customHeight="1" x14ac:dyDescent="0.2">
      <c r="A1064" s="6" t="s">
        <v>1979</v>
      </c>
      <c r="B1064" s="7">
        <f>(B1067*2)+(B1078*4)</f>
        <v>9</v>
      </c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 spans="1:26" ht="12.75" customHeight="1" x14ac:dyDescent="0.2">
      <c r="A1065" s="6" t="s">
        <v>1980</v>
      </c>
      <c r="B1065" s="7">
        <v>3</v>
      </c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 spans="1:26" ht="12.75" customHeight="1" x14ac:dyDescent="0.2">
      <c r="A1066" s="6" t="s">
        <v>1981</v>
      </c>
      <c r="B1066" s="7">
        <v>10</v>
      </c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 spans="1:26" ht="12.75" customHeight="1" x14ac:dyDescent="0.2">
      <c r="A1067" s="6" t="s">
        <v>1982</v>
      </c>
      <c r="B1067" s="7">
        <f>B1066/4</f>
        <v>2.5</v>
      </c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 spans="1:26" ht="12.75" customHeight="1" x14ac:dyDescent="0.2">
      <c r="A1068" s="6" t="s">
        <v>1983</v>
      </c>
      <c r="B1068" s="7">
        <f>B1067*2</f>
        <v>5</v>
      </c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 spans="1:26" ht="12.75" customHeight="1" x14ac:dyDescent="0.2">
      <c r="A1069" s="6" t="s">
        <v>1984</v>
      </c>
      <c r="B1069" s="7">
        <f>B1066*3</f>
        <v>30</v>
      </c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 spans="1:26" ht="12.75" customHeight="1" x14ac:dyDescent="0.2">
      <c r="A1070" s="6" t="s">
        <v>1985</v>
      </c>
      <c r="B1070" s="7">
        <f>(B1067*6)+(B1078)</f>
        <v>16</v>
      </c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 spans="1:26" ht="12.75" customHeight="1" x14ac:dyDescent="0.2">
      <c r="A1071" s="6" t="s">
        <v>1986</v>
      </c>
      <c r="B1071" s="7">
        <f>B1067/2</f>
        <v>1.25</v>
      </c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 spans="1:26" ht="12.75" customHeight="1" x14ac:dyDescent="0.2">
      <c r="A1072" s="6" t="s">
        <v>1987</v>
      </c>
      <c r="B1072" s="7">
        <f>(B1067*6)/4</f>
        <v>3.75</v>
      </c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 spans="1:26" ht="12.75" customHeight="1" x14ac:dyDescent="0.2">
      <c r="A1073" s="6" t="s">
        <v>1988</v>
      </c>
      <c r="B1073" s="7">
        <f>(B1067*6)/2</f>
        <v>7.5</v>
      </c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 spans="1:26" ht="12.75" customHeight="1" x14ac:dyDescent="0.2">
      <c r="A1074" s="6" t="s">
        <v>1989</v>
      </c>
      <c r="B1074" s="9">
        <f>B1070</f>
        <v>16</v>
      </c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 spans="1:26" ht="12.75" customHeight="1" x14ac:dyDescent="0.2">
      <c r="A1075" s="6" t="s">
        <v>1990</v>
      </c>
      <c r="B1075" s="7">
        <f>(B1066*4)/3</f>
        <v>13.333333333333334</v>
      </c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 spans="1:26" ht="12.75" customHeight="1" x14ac:dyDescent="0.2">
      <c r="A1076" s="6" t="s">
        <v>1991</v>
      </c>
      <c r="B1076" s="9">
        <f>B234*2+B23</f>
        <v>53.928571428571431</v>
      </c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 spans="1:26" ht="12.75" customHeight="1" x14ac:dyDescent="0.2">
      <c r="A1077" s="6" t="s">
        <v>1993</v>
      </c>
      <c r="B1077" s="9">
        <v>0</v>
      </c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 spans="1:26" ht="12.75" customHeight="1" x14ac:dyDescent="0.2">
      <c r="A1078" s="6" t="s">
        <v>1994</v>
      </c>
      <c r="B1078" s="7">
        <f>(B747*2)/4</f>
        <v>1</v>
      </c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 spans="1:26" ht="12.75" customHeight="1" x14ac:dyDescent="0.2">
      <c r="A1079" s="6" t="s">
        <v>1996</v>
      </c>
      <c r="B1079" s="7">
        <f>B811+B977</f>
        <v>365</v>
      </c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 spans="1:26" ht="12.75" customHeight="1" x14ac:dyDescent="0.2">
      <c r="A1080" s="6" t="s">
        <v>1997</v>
      </c>
      <c r="B1080" s="7">
        <f>B204+(B200/8)</f>
        <v>33.145833333333336</v>
      </c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 spans="1:26" ht="12.75" customHeight="1" x14ac:dyDescent="0.2">
      <c r="A1081" s="6" t="s">
        <v>2011</v>
      </c>
      <c r="B1081" s="7">
        <f>(B209*3)+(B1078*2)</f>
        <v>24.5</v>
      </c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 spans="1:26" ht="12.75" customHeight="1" x14ac:dyDescent="0.2">
      <c r="A1082" s="6" t="s">
        <v>2012</v>
      </c>
      <c r="B1082" s="7">
        <f>B1080</f>
        <v>33.145833333333336</v>
      </c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 spans="1:26" ht="12.75" customHeight="1" x14ac:dyDescent="0.2">
      <c r="A1083" s="6" t="s">
        <v>2013</v>
      </c>
      <c r="B1083" s="7">
        <f>(B1082*3)/6</f>
        <v>16.572916666666668</v>
      </c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 spans="1:26" ht="12.75" customHeight="1" x14ac:dyDescent="0.2">
      <c r="A1084" s="6" t="s">
        <v>2014</v>
      </c>
      <c r="B1084" s="7">
        <f>(B1082*6)/4</f>
        <v>49.71875</v>
      </c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 spans="1:26" ht="12.75" customHeight="1" x14ac:dyDescent="0.2">
      <c r="A1085" s="6" t="s">
        <v>2015</v>
      </c>
      <c r="B1085" s="7">
        <f>(B1082*6)/6</f>
        <v>33.145833333333336</v>
      </c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 spans="1:26" ht="12.75" customHeight="1" x14ac:dyDescent="0.2">
      <c r="A1086" s="6" t="s">
        <v>2016</v>
      </c>
      <c r="B1086" s="7">
        <f>B1080</f>
        <v>33.145833333333336</v>
      </c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 spans="1:26" ht="12.75" customHeight="1" x14ac:dyDescent="0.2">
      <c r="A1087" s="6" t="s">
        <v>2017</v>
      </c>
      <c r="B1087" s="7">
        <f>(B1080*3)+B548</f>
        <v>117.1875</v>
      </c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 spans="1:26" ht="12.75" customHeight="1" x14ac:dyDescent="0.2">
      <c r="A1088" s="6" t="s">
        <v>2018</v>
      </c>
      <c r="B1088" s="7">
        <f>(B209*2)+(B1078*2)</f>
        <v>17</v>
      </c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 spans="1:26" ht="12.75" customHeight="1" x14ac:dyDescent="0.2">
      <c r="A1089" s="6" t="s">
        <v>2019</v>
      </c>
      <c r="B1089" s="7">
        <f>(B209*3)+(B1078*2)</f>
        <v>24.5</v>
      </c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 spans="1:26" ht="12.75" customHeight="1" x14ac:dyDescent="0.2">
      <c r="A1090" s="6" t="s">
        <v>2020</v>
      </c>
      <c r="B1090" s="7">
        <f>B1080*2</f>
        <v>66.291666666666671</v>
      </c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 spans="1:26" ht="12.75" customHeight="1" x14ac:dyDescent="0.2">
      <c r="A1091" s="6" t="s">
        <v>2021</v>
      </c>
      <c r="B1091" s="7">
        <f>B209+(B1078*2)</f>
        <v>9.5</v>
      </c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 spans="1:26" ht="12.75" customHeight="1" x14ac:dyDescent="0.2">
      <c r="A1092" s="6" t="s">
        <v>2022</v>
      </c>
      <c r="B1092" s="7">
        <f>B1080/2</f>
        <v>16.572916666666668</v>
      </c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 spans="1:26" ht="12.75" customHeight="1" x14ac:dyDescent="0.2">
      <c r="A1093" s="6" t="s">
        <v>2023</v>
      </c>
      <c r="B1093" s="7">
        <f>(B1080*6)/4</f>
        <v>49.71875</v>
      </c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 spans="1:26" ht="12.75" customHeight="1" x14ac:dyDescent="0.2">
      <c r="A1094" s="6" t="s">
        <v>2024</v>
      </c>
      <c r="B1094" s="7">
        <f>(B209*2)+B1078</f>
        <v>16</v>
      </c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 spans="1:26" ht="12.75" customHeight="1" x14ac:dyDescent="0.2">
      <c r="A1095" s="6" t="s">
        <v>2026</v>
      </c>
      <c r="B1095" s="7">
        <v>0</v>
      </c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 spans="1:26" ht="12.75" customHeight="1" x14ac:dyDescent="0.2">
      <c r="A1096" s="6" t="s">
        <v>2028</v>
      </c>
      <c r="B1096" s="9">
        <v>0</v>
      </c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 spans="1:26" ht="12.75" customHeight="1" x14ac:dyDescent="0.2">
      <c r="A1097" s="6" t="s">
        <v>2029</v>
      </c>
      <c r="B1097" s="7">
        <v>1.5</v>
      </c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 spans="1:26" ht="12.75" customHeight="1" x14ac:dyDescent="0.2">
      <c r="A1098" s="6" t="s">
        <v>2046</v>
      </c>
      <c r="B1098" s="7">
        <f>(B7*4)/3</f>
        <v>4</v>
      </c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 spans="1:26" ht="13.5" customHeight="1" x14ac:dyDescent="0.2">
      <c r="A1099" s="6" t="s">
        <v>2047</v>
      </c>
      <c r="B1099" s="7">
        <f>(B15*4)/3</f>
        <v>14</v>
      </c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 spans="1:26" ht="12.75" customHeight="1" x14ac:dyDescent="0.2">
      <c r="A1100" s="6" t="s">
        <v>2048</v>
      </c>
      <c r="B1100" s="7">
        <f>(B68*4)/3</f>
        <v>13.333333333333334</v>
      </c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 spans="1:26" ht="12.75" customHeight="1" x14ac:dyDescent="0.2">
      <c r="A1101" s="6" t="s">
        <v>2049</v>
      </c>
      <c r="B1101" s="7">
        <f>(B76*4)/3</f>
        <v>17.777777777777779</v>
      </c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 spans="1:26" ht="12.75" customHeight="1" x14ac:dyDescent="0.2">
      <c r="A1102" s="6" t="s">
        <v>2050</v>
      </c>
      <c r="B1102" s="9">
        <f>(B253*4)/3</f>
        <v>28.444444444444443</v>
      </c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 spans="1:26" ht="12.75" customHeight="1" x14ac:dyDescent="0.2">
      <c r="A1103" s="6" t="s">
        <v>2051</v>
      </c>
      <c r="B1103" s="9">
        <f>(B261*4)/3</f>
        <v>21.333333333333332</v>
      </c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 spans="1:26" ht="12.75" customHeight="1" x14ac:dyDescent="0.2">
      <c r="A1104" s="6" t="s">
        <v>2052</v>
      </c>
      <c r="B1104" s="7">
        <f>(B296*4)/3</f>
        <v>21.333333333333332</v>
      </c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 spans="1:26" ht="12.75" customHeight="1" x14ac:dyDescent="0.2">
      <c r="A1105" s="6" t="s">
        <v>2053</v>
      </c>
      <c r="B1105" s="7">
        <f>(B305*4)/3</f>
        <v>28.444444444444443</v>
      </c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 spans="1:26" ht="12.75" customHeight="1" x14ac:dyDescent="0.2">
      <c r="A1106" s="6" t="s">
        <v>2054</v>
      </c>
      <c r="B1106" s="7">
        <f>(B566*4)/3</f>
        <v>16</v>
      </c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 spans="1:26" ht="12.75" customHeight="1" x14ac:dyDescent="0.2">
      <c r="A1107" s="6" t="s">
        <v>2055</v>
      </c>
      <c r="B1107" s="7">
        <f>(B575*4)/3</f>
        <v>21.333333333333332</v>
      </c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 spans="1:26" ht="12.75" customHeight="1" x14ac:dyDescent="0.2">
      <c r="A1108" s="6" t="s">
        <v>2056</v>
      </c>
      <c r="B1108" s="7">
        <f>(B747*4)/3</f>
        <v>2.6666666666666665</v>
      </c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 spans="1:26" ht="12.75" customHeight="1" x14ac:dyDescent="0.2">
      <c r="A1109" s="6" t="s">
        <v>2057</v>
      </c>
      <c r="B1109" s="7">
        <f>(B755*4)/3</f>
        <v>14.222222222222221</v>
      </c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 spans="1:26" ht="12.75" customHeight="1" x14ac:dyDescent="0.2">
      <c r="A1110" s="6" t="s">
        <v>2058</v>
      </c>
      <c r="B1110" s="7">
        <f>(B1066*4)/3</f>
        <v>13.333333333333334</v>
      </c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 spans="1:26" ht="12.75" customHeight="1" x14ac:dyDescent="0.2">
      <c r="A1111" s="6" t="s">
        <v>2059</v>
      </c>
      <c r="B1111" s="7">
        <f>(B1075*4)/3</f>
        <v>17.777777777777779</v>
      </c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 spans="1:26" ht="12.75" customHeight="1" x14ac:dyDescent="0.2">
      <c r="A1112" s="6" t="s">
        <v>2060</v>
      </c>
      <c r="B1112" s="9">
        <f>(B1167*4)/3</f>
        <v>21.333333333333332</v>
      </c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 spans="1:26" ht="12.75" customHeight="1" x14ac:dyDescent="0.2">
      <c r="A1113" s="6" t="s">
        <v>2061</v>
      </c>
      <c r="B1113" s="9">
        <f>(B1175*4)/3</f>
        <v>16</v>
      </c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 spans="1:26" ht="12.75" customHeight="1" x14ac:dyDescent="0.2">
      <c r="A1114" s="6" t="s">
        <v>2064</v>
      </c>
      <c r="B1114" s="9">
        <v>0</v>
      </c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 spans="1:26" ht="12.75" customHeight="1" x14ac:dyDescent="0.2">
      <c r="A1115" s="6" t="s">
        <v>2065</v>
      </c>
      <c r="B1115" s="9">
        <v>0</v>
      </c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 spans="1:26" ht="12.75" customHeight="1" x14ac:dyDescent="0.2">
      <c r="A1116" s="6" t="s">
        <v>2066</v>
      </c>
      <c r="B1116" s="7">
        <f>B1117</f>
        <v>1.5</v>
      </c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 spans="1:26" ht="12.75" customHeight="1" x14ac:dyDescent="0.2">
      <c r="A1117" s="6" t="s">
        <v>2068</v>
      </c>
      <c r="B1117" s="7">
        <v>1.5</v>
      </c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 spans="1:26" ht="12.75" customHeight="1" x14ac:dyDescent="0.2">
      <c r="A1118" s="6" t="s">
        <v>2069</v>
      </c>
      <c r="B1118" s="7">
        <v>8</v>
      </c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 spans="1:26" ht="12.75" customHeight="1" x14ac:dyDescent="0.2">
      <c r="A1119" s="6" t="s">
        <v>2071</v>
      </c>
      <c r="B1119" s="7">
        <f>B1318+B590+B1258+10</f>
        <v>50</v>
      </c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 spans="1:26" ht="12.75" customHeight="1" x14ac:dyDescent="0.2">
      <c r="A1120" s="6" t="s">
        <v>2074</v>
      </c>
      <c r="B1120" s="7">
        <v>0.5</v>
      </c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 spans="1:26" ht="12.75" customHeight="1" x14ac:dyDescent="0.2">
      <c r="A1121" s="6" t="s">
        <v>2075</v>
      </c>
      <c r="B1121" s="9">
        <f>B1120</f>
        <v>0.5</v>
      </c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 spans="1:26" ht="12.75" customHeight="1" x14ac:dyDescent="0.2">
      <c r="A1122" s="6" t="s">
        <v>2078</v>
      </c>
      <c r="B1122" s="9">
        <f>B478*2</f>
        <v>0.6</v>
      </c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 spans="1:26" ht="12.75" customHeight="1" x14ac:dyDescent="0.2">
      <c r="A1123" s="6" t="s">
        <v>2079</v>
      </c>
      <c r="B1123" s="9">
        <f>B1006*2</f>
        <v>3</v>
      </c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 spans="1:26" ht="12.75" customHeight="1" x14ac:dyDescent="0.2">
      <c r="A1124" s="6" t="s">
        <v>2080</v>
      </c>
      <c r="B1124" s="7">
        <f>(B977*4)+B515</f>
        <v>120</v>
      </c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 spans="1:26" ht="12.75" customHeight="1" x14ac:dyDescent="0.2">
      <c r="A1125" s="6" t="s">
        <v>2081</v>
      </c>
      <c r="B1125" s="7">
        <f>B198+(B202/8)</f>
        <v>9.75</v>
      </c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 spans="1:26" ht="12.75" customHeight="1" x14ac:dyDescent="0.2">
      <c r="A1126" s="6" t="s">
        <v>2083</v>
      </c>
      <c r="B1126" s="9">
        <v>0</v>
      </c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 spans="1:26" ht="12.75" customHeight="1" x14ac:dyDescent="0.2">
      <c r="A1127" s="6" t="s">
        <v>2085</v>
      </c>
      <c r="B1127" s="7">
        <f>((B32*8)+B648)/8</f>
        <v>18.125</v>
      </c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 spans="1:26" ht="12.75" customHeight="1" x14ac:dyDescent="0.2">
      <c r="A1128" s="6" t="s">
        <v>2086</v>
      </c>
      <c r="B1128" s="7">
        <f>(B999*4)+(B513*5)</f>
        <v>72</v>
      </c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 spans="1:26" ht="12.75" customHeight="1" x14ac:dyDescent="0.2">
      <c r="A1129" s="6" t="s">
        <v>2088</v>
      </c>
      <c r="B1129" s="7">
        <f>B1128+B681</f>
        <v>72</v>
      </c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 spans="1:26" ht="12.75" customHeight="1" x14ac:dyDescent="0.2">
      <c r="A1130" s="6" t="s">
        <v>2089</v>
      </c>
      <c r="B1130" s="7">
        <f>B1078+B201</f>
        <v>3</v>
      </c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 spans="1:26" ht="12.75" customHeight="1" x14ac:dyDescent="0.2">
      <c r="A1131" s="6" t="s">
        <v>2091</v>
      </c>
      <c r="B1131" s="7">
        <f>B350*10</f>
        <v>2448</v>
      </c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 spans="1:26" ht="12.75" customHeight="1" x14ac:dyDescent="0.2">
      <c r="A1132" s="6" t="s">
        <v>2093</v>
      </c>
      <c r="B1132" s="7">
        <v>0</v>
      </c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 spans="1:26" ht="12.75" customHeight="1" x14ac:dyDescent="0.2">
      <c r="A1133" s="6" t="s">
        <v>2094</v>
      </c>
      <c r="B1133" s="7">
        <v>6</v>
      </c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 spans="1:26" ht="12.75" customHeight="1" x14ac:dyDescent="0.2">
      <c r="A1134" s="6" t="s">
        <v>2096</v>
      </c>
      <c r="B1134" s="7">
        <f>B183+B1137</f>
        <v>37.25</v>
      </c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 spans="1:26" ht="12.75" customHeight="1" x14ac:dyDescent="0.2">
      <c r="A1135" s="6" t="s">
        <v>2097</v>
      </c>
      <c r="B1135" s="7">
        <f>B350*5</f>
        <v>1224</v>
      </c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 spans="1:26" ht="12.75" customHeight="1" x14ac:dyDescent="0.2">
      <c r="A1136" s="6" t="s">
        <v>2098</v>
      </c>
      <c r="B1136" s="9">
        <f>B1097</f>
        <v>1.5</v>
      </c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 spans="1:26" ht="12.75" customHeight="1" x14ac:dyDescent="0.2">
      <c r="A1137" s="6" t="s">
        <v>2100</v>
      </c>
      <c r="B1137" s="7">
        <f>B548+B1097+B747</f>
        <v>21.25</v>
      </c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 spans="1:26" ht="12.75" customHeight="1" x14ac:dyDescent="0.2">
      <c r="A1138" s="6" t="s">
        <v>2104</v>
      </c>
      <c r="B1138" s="7">
        <v>6</v>
      </c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 spans="1:26" ht="12.75" customHeight="1" x14ac:dyDescent="0.2">
      <c r="A1139" s="6" t="s">
        <v>2105</v>
      </c>
      <c r="B1139" s="7">
        <f>B1138+B159</f>
        <v>59.25</v>
      </c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 spans="1:26" ht="12.75" customHeight="1" x14ac:dyDescent="0.2">
      <c r="A1140" s="6" t="s">
        <v>2106</v>
      </c>
      <c r="B1140" s="9">
        <v>0</v>
      </c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 spans="1:26" ht="12.75" customHeight="1" x14ac:dyDescent="0.2">
      <c r="A1141" s="6" t="s">
        <v>2111</v>
      </c>
      <c r="B1141" s="7">
        <v>20</v>
      </c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 spans="1:26" ht="12.75" customHeight="1" x14ac:dyDescent="0.2">
      <c r="A1142" s="6" t="s">
        <v>2112</v>
      </c>
      <c r="B1142" s="7">
        <v>30</v>
      </c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 spans="1:26" ht="12.75" customHeight="1" x14ac:dyDescent="0.2">
      <c r="A1143" s="6" t="s">
        <v>2113</v>
      </c>
      <c r="B1143" s="7">
        <v>20</v>
      </c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 spans="1:26" ht="12.75" customHeight="1" x14ac:dyDescent="0.2">
      <c r="A1144" s="6" t="s">
        <v>2114</v>
      </c>
      <c r="B1144" s="9">
        <f>B1143</f>
        <v>20</v>
      </c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 spans="1:26" ht="12.75" customHeight="1" x14ac:dyDescent="0.2">
      <c r="A1145" s="6" t="s">
        <v>2115</v>
      </c>
      <c r="B1145" s="9">
        <f>B1080</f>
        <v>33.145833333333336</v>
      </c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 spans="1:26" ht="12.75" customHeight="1" x14ac:dyDescent="0.2">
      <c r="A1146" s="6" t="s">
        <v>2338</v>
      </c>
      <c r="B1146" s="7">
        <v>4</v>
      </c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 spans="1:26" ht="12.75" customHeight="1" x14ac:dyDescent="0.2">
      <c r="A1147" s="6" t="s">
        <v>2339</v>
      </c>
      <c r="B1147" s="7">
        <v>4</v>
      </c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 spans="1:26" ht="12.75" customHeight="1" x14ac:dyDescent="0.2">
      <c r="A1148" s="6" t="s">
        <v>2340</v>
      </c>
      <c r="B1148" s="7">
        <v>4</v>
      </c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 spans="1:26" ht="12.75" customHeight="1" x14ac:dyDescent="0.2">
      <c r="A1149" s="6" t="s">
        <v>2341</v>
      </c>
      <c r="B1149" s="7">
        <v>4</v>
      </c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 spans="1:26" ht="12.75" customHeight="1" x14ac:dyDescent="0.2">
      <c r="A1150" s="6" t="s">
        <v>2119</v>
      </c>
      <c r="B1150" s="7">
        <v>20</v>
      </c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 spans="1:26" ht="12.75" customHeight="1" x14ac:dyDescent="0.2">
      <c r="A1151" s="6" t="s">
        <v>2120</v>
      </c>
      <c r="B1151" s="7">
        <f>B1005*5</f>
        <v>595</v>
      </c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 spans="1:26" ht="12.75" customHeight="1" x14ac:dyDescent="0.2">
      <c r="A1152" s="6" t="s">
        <v>2121</v>
      </c>
      <c r="B1152" s="7">
        <v>0</v>
      </c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 spans="1:26" ht="12.75" customHeight="1" x14ac:dyDescent="0.2">
      <c r="A1153" s="6" t="s">
        <v>2123</v>
      </c>
      <c r="B1153" s="7">
        <v>3</v>
      </c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 spans="1:26" ht="12.75" customHeight="1" x14ac:dyDescent="0.2">
      <c r="A1154" s="6" t="s">
        <v>2125</v>
      </c>
      <c r="B1154" s="9">
        <v>0</v>
      </c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 spans="1:26" ht="12.75" customHeight="1" x14ac:dyDescent="0.2">
      <c r="A1155" s="6" t="s">
        <v>2127</v>
      </c>
      <c r="B1155" s="7">
        <v>0</v>
      </c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 spans="1:26" ht="12.75" customHeight="1" x14ac:dyDescent="0.2">
      <c r="A1156" s="6" t="s">
        <v>2129</v>
      </c>
      <c r="B1156" s="7">
        <v>0</v>
      </c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 spans="1:26" ht="12.75" customHeight="1" x14ac:dyDescent="0.2">
      <c r="A1157" s="6" t="s">
        <v>2130</v>
      </c>
      <c r="B1157" s="7">
        <v>2</v>
      </c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 spans="1:26" ht="12.75" customHeight="1" x14ac:dyDescent="0.2">
      <c r="A1158" s="6" t="s">
        <v>2132</v>
      </c>
      <c r="B1158" s="9">
        <v>0</v>
      </c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 spans="1:26" ht="12.75" customHeight="1" x14ac:dyDescent="0.2">
      <c r="A1159" s="6" t="s">
        <v>2134</v>
      </c>
      <c r="B1159" s="9">
        <f>B1130</f>
        <v>3</v>
      </c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 spans="1:26" ht="12.75" customHeight="1" x14ac:dyDescent="0.2">
      <c r="A1160" s="6" t="s">
        <v>2136</v>
      </c>
      <c r="B1160" s="9">
        <v>0</v>
      </c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 spans="1:26" ht="12.75" customHeight="1" x14ac:dyDescent="0.2">
      <c r="A1161" s="6" t="s">
        <v>2155</v>
      </c>
      <c r="B1161" s="7">
        <f>B1175</f>
        <v>12</v>
      </c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 spans="1:26" ht="12.75" customHeight="1" x14ac:dyDescent="0.2">
      <c r="A1162" s="6" t="s">
        <v>2156</v>
      </c>
      <c r="B1162" s="9">
        <f>B1169*2</f>
        <v>6</v>
      </c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 spans="1:26" ht="12.75" customHeight="1" x14ac:dyDescent="0.2">
      <c r="A1163" s="6" t="s">
        <v>2157</v>
      </c>
      <c r="B1163" s="9">
        <f>(B1169*4)+(B1078*2)</f>
        <v>14</v>
      </c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 spans="1:26" ht="12.75" customHeight="1" x14ac:dyDescent="0.2">
      <c r="A1164" s="6" t="s">
        <v>2158</v>
      </c>
      <c r="B1164" s="9">
        <f>(B1169*2)+(B1078*4)</f>
        <v>10</v>
      </c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 spans="1:26" ht="12.75" customHeight="1" x14ac:dyDescent="0.2">
      <c r="A1165" s="6" t="s">
        <v>2159</v>
      </c>
      <c r="B1165" s="7">
        <f>B146</f>
        <v>4</v>
      </c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 spans="1:26" ht="12.75" customHeight="1" x14ac:dyDescent="0.2">
      <c r="A1166" s="6" t="s">
        <v>2160</v>
      </c>
      <c r="B1166" s="7">
        <f>B429+B1165</f>
        <v>15</v>
      </c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 spans="1:26" ht="12.75" customHeight="1" x14ac:dyDescent="0.2">
      <c r="A1167" s="6" t="s">
        <v>2161</v>
      </c>
      <c r="B1167" s="7">
        <f>(B1175*4)/3</f>
        <v>16</v>
      </c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 spans="1:26" ht="12.75" customHeight="1" x14ac:dyDescent="0.2">
      <c r="A1168" s="6" t="s">
        <v>2162</v>
      </c>
      <c r="B1168" s="7">
        <f>B734+B120</f>
        <v>2.75</v>
      </c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 spans="1:26" ht="12.75" customHeight="1" x14ac:dyDescent="0.2">
      <c r="A1169" s="6" t="s">
        <v>2163</v>
      </c>
      <c r="B1169" s="7">
        <f>B1175/4</f>
        <v>3</v>
      </c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 spans="1:26" ht="12.75" customHeight="1" x14ac:dyDescent="0.2">
      <c r="A1170" s="6" t="s">
        <v>2164</v>
      </c>
      <c r="B1170" s="7">
        <f>B1169/2</f>
        <v>1.5</v>
      </c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 spans="1:26" ht="12.75" customHeight="1" x14ac:dyDescent="0.2">
      <c r="A1171" s="6" t="s">
        <v>2165</v>
      </c>
      <c r="B1171" s="7">
        <f>B478</f>
        <v>0.3</v>
      </c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 spans="1:26" ht="12.75" customHeight="1" x14ac:dyDescent="0.2">
      <c r="A1172" s="6" t="s">
        <v>2166</v>
      </c>
      <c r="B1172" s="9">
        <f>(B1169*6)+(B1078*1)</f>
        <v>19</v>
      </c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 spans="1:26" ht="12.75" customHeight="1" x14ac:dyDescent="0.2">
      <c r="A1173" s="6" t="s">
        <v>2167</v>
      </c>
      <c r="B1173" s="7">
        <f>B1169/2</f>
        <v>1.5</v>
      </c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 spans="1:26" ht="12.75" customHeight="1" x14ac:dyDescent="0.2">
      <c r="A1174" s="6" t="s">
        <v>2168</v>
      </c>
      <c r="B1174" s="7">
        <v>18</v>
      </c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 spans="1:26" ht="12.75" customHeight="1" x14ac:dyDescent="0.2">
      <c r="A1175" s="6" t="s">
        <v>2169</v>
      </c>
      <c r="B1175" s="7">
        <v>12</v>
      </c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 spans="1:26" ht="12.75" customHeight="1" x14ac:dyDescent="0.2">
      <c r="A1176" s="6" t="s">
        <v>2170</v>
      </c>
      <c r="B1176" s="9">
        <f>B1169*3</f>
        <v>9</v>
      </c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 spans="1:26" ht="12.75" customHeight="1" x14ac:dyDescent="0.2">
      <c r="A1177" s="6" t="s">
        <v>2171</v>
      </c>
      <c r="B1177" s="9">
        <f>B1172</f>
        <v>19</v>
      </c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 spans="1:26" ht="12.75" customHeight="1" x14ac:dyDescent="0.2">
      <c r="A1178" s="6" t="s">
        <v>2172</v>
      </c>
      <c r="B1178" s="7">
        <f>B738</f>
        <v>72</v>
      </c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 spans="1:26" ht="12.75" customHeight="1" x14ac:dyDescent="0.2">
      <c r="A1179" s="6" t="s">
        <v>2173</v>
      </c>
      <c r="B1179" s="9">
        <v>0</v>
      </c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 spans="1:26" ht="12.75" customHeight="1" x14ac:dyDescent="0.2">
      <c r="A1180" s="6" t="s">
        <v>2177</v>
      </c>
      <c r="B1180" s="7">
        <f>B445</f>
        <v>24.25</v>
      </c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 spans="1:26" ht="12.75" customHeight="1" x14ac:dyDescent="0.2">
      <c r="A1181" s="6" t="s">
        <v>2178</v>
      </c>
      <c r="B1181" s="7">
        <f>B159</f>
        <v>53.25</v>
      </c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 spans="1:26" ht="12.75" customHeight="1" x14ac:dyDescent="0.2">
      <c r="A1182" s="6" t="s">
        <v>2179</v>
      </c>
      <c r="B1182" s="9">
        <f>B173</f>
        <v>124.25</v>
      </c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 spans="1:26" ht="12.75" customHeight="1" x14ac:dyDescent="0.2">
      <c r="A1183" s="6" t="s">
        <v>2180</v>
      </c>
      <c r="B1183" s="7">
        <v>3</v>
      </c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 spans="1:26" ht="12.75" customHeight="1" x14ac:dyDescent="0.2">
      <c r="A1184" s="6" t="s">
        <v>2197</v>
      </c>
      <c r="B1184" s="9">
        <f>B233+B521</f>
        <v>102.05357142857142</v>
      </c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 spans="1:26" ht="12.75" customHeight="1" x14ac:dyDescent="0.2">
      <c r="A1185" s="6" t="s">
        <v>2198</v>
      </c>
      <c r="B1185" s="9">
        <f>B266+B521</f>
        <v>102.05357142857142</v>
      </c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 spans="1:26" ht="12.75" customHeight="1" x14ac:dyDescent="0.2">
      <c r="A1186" s="6" t="s">
        <v>2199</v>
      </c>
      <c r="B1186" s="9">
        <f>B267+B521</f>
        <v>57.214285714285708</v>
      </c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  <row r="1187" spans="1:26" ht="12.75" customHeight="1" x14ac:dyDescent="0.2">
      <c r="A1187" s="6" t="s">
        <v>2200</v>
      </c>
      <c r="B1187" s="9">
        <f>B268+B521</f>
        <v>72.160714285714278</v>
      </c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</row>
    <row r="1188" spans="1:26" ht="12.75" customHeight="1" x14ac:dyDescent="0.2">
      <c r="A1188" s="6" t="s">
        <v>2201</v>
      </c>
      <c r="B1188" s="9">
        <f>B408+B521</f>
        <v>102.05357142857142</v>
      </c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</row>
    <row r="1189" spans="1:26" ht="12.75" customHeight="1" x14ac:dyDescent="0.2">
      <c r="A1189" s="6" t="s">
        <v>2202</v>
      </c>
      <c r="B1189" s="9">
        <f>B409+B521</f>
        <v>102.05357142857142</v>
      </c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</row>
    <row r="1190" spans="1:26" ht="12.75" customHeight="1" x14ac:dyDescent="0.2">
      <c r="A1190" s="6" t="s">
        <v>2203</v>
      </c>
      <c r="B1190" s="9">
        <f>B410+B521</f>
        <v>57.214285714285708</v>
      </c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</row>
    <row r="1191" spans="1:26" ht="12.75" customHeight="1" x14ac:dyDescent="0.2">
      <c r="A1191" s="6" t="s">
        <v>2204</v>
      </c>
      <c r="B1191" s="9">
        <f>B411+B521</f>
        <v>72.160714285714278</v>
      </c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</row>
    <row r="1192" spans="1:26" ht="12.75" customHeight="1" x14ac:dyDescent="0.2">
      <c r="A1192" s="6" t="s">
        <v>2205</v>
      </c>
      <c r="B1192" s="9">
        <f>B777+B521</f>
        <v>102.05357142857142</v>
      </c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</row>
    <row r="1193" spans="1:26" ht="12.75" customHeight="1" x14ac:dyDescent="0.2">
      <c r="A1193" s="6" t="s">
        <v>2206</v>
      </c>
      <c r="B1193" s="9">
        <f>B778+B521</f>
        <v>102.05357142857142</v>
      </c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</row>
    <row r="1194" spans="1:26" ht="12.75" customHeight="1" x14ac:dyDescent="0.2">
      <c r="A1194" s="6" t="s">
        <v>2207</v>
      </c>
      <c r="B1194" s="9">
        <f>B779+B521</f>
        <v>57.214285714285708</v>
      </c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</row>
    <row r="1195" spans="1:26" ht="12.75" customHeight="1" x14ac:dyDescent="0.2">
      <c r="A1195" s="6" t="s">
        <v>2208</v>
      </c>
      <c r="B1195" s="9">
        <f>B780+B521</f>
        <v>72.160714285714278</v>
      </c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</row>
    <row r="1196" spans="1:26" ht="12.75" customHeight="1" x14ac:dyDescent="0.2">
      <c r="A1196" s="6" t="s">
        <v>2209</v>
      </c>
      <c r="B1196" s="9">
        <f>B1200+B521</f>
        <v>102.05357142857142</v>
      </c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</row>
    <row r="1197" spans="1:26" ht="12.75" customHeight="1" x14ac:dyDescent="0.2">
      <c r="A1197" s="6" t="s">
        <v>2210</v>
      </c>
      <c r="B1197" s="9">
        <f>B1201+B521</f>
        <v>102.05357142857142</v>
      </c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</row>
    <row r="1198" spans="1:26" ht="12.75" customHeight="1" x14ac:dyDescent="0.2">
      <c r="A1198" s="6" t="s">
        <v>2211</v>
      </c>
      <c r="B1198" s="9">
        <f>B1202+B521</f>
        <v>57.214285714285708</v>
      </c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</row>
    <row r="1199" spans="1:26" ht="12.75" customHeight="1" x14ac:dyDescent="0.2">
      <c r="A1199" s="6" t="s">
        <v>2212</v>
      </c>
      <c r="B1199" s="9">
        <f>B1203+B521</f>
        <v>72.160714285714278</v>
      </c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</row>
    <row r="1200" spans="1:26" ht="12.75" customHeight="1" x14ac:dyDescent="0.2">
      <c r="A1200" s="6" t="s">
        <v>2217</v>
      </c>
      <c r="B1200" s="9">
        <f>B233</f>
        <v>89.678571428571416</v>
      </c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</row>
    <row r="1201" spans="1:26" ht="12.75" customHeight="1" x14ac:dyDescent="0.2">
      <c r="A1201" s="6" t="s">
        <v>2218</v>
      </c>
      <c r="B1201" s="9">
        <f t="shared" ref="B1201:B1203" si="10">B266</f>
        <v>89.678571428571416</v>
      </c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</row>
    <row r="1202" spans="1:26" ht="12.75" customHeight="1" x14ac:dyDescent="0.2">
      <c r="A1202" s="6" t="s">
        <v>2219</v>
      </c>
      <c r="B1202" s="9">
        <f t="shared" si="10"/>
        <v>44.839285714285708</v>
      </c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</row>
    <row r="1203" spans="1:26" ht="12.75" customHeight="1" x14ac:dyDescent="0.2">
      <c r="A1203" s="6" t="s">
        <v>2220</v>
      </c>
      <c r="B1203" s="9">
        <f t="shared" si="10"/>
        <v>59.785714285714278</v>
      </c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</row>
    <row r="1204" spans="1:26" ht="12.75" customHeight="1" x14ac:dyDescent="0.2">
      <c r="A1204" s="6" t="s">
        <v>2221</v>
      </c>
      <c r="B1204" s="7">
        <v>3</v>
      </c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</row>
    <row r="1205" spans="1:26" ht="12.75" customHeight="1" x14ac:dyDescent="0.2">
      <c r="A1205" s="6" t="s">
        <v>2224</v>
      </c>
      <c r="B1205" s="7">
        <f>B1153</f>
        <v>3</v>
      </c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</row>
    <row r="1206" spans="1:26" ht="12.75" customHeight="1" x14ac:dyDescent="0.2">
      <c r="A1206" s="6" t="s">
        <v>2226</v>
      </c>
      <c r="B1206" s="7">
        <f>B1058</f>
        <v>260</v>
      </c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</row>
    <row r="1207" spans="1:26" ht="12.75" customHeight="1" x14ac:dyDescent="0.2">
      <c r="A1207" s="6" t="s">
        <v>2227</v>
      </c>
      <c r="B1207" s="7">
        <v>2</v>
      </c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</row>
    <row r="1208" spans="1:26" ht="12.75" customHeight="1" x14ac:dyDescent="0.2">
      <c r="A1208" s="6" t="s">
        <v>2229</v>
      </c>
      <c r="B1208" s="7">
        <v>0.5</v>
      </c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</row>
    <row r="1209" spans="1:26" ht="12.75" customHeight="1" x14ac:dyDescent="0.2">
      <c r="A1209" s="6" t="s">
        <v>2246</v>
      </c>
      <c r="B1209" s="7">
        <f>B44+B1216</f>
        <v>27</v>
      </c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</row>
    <row r="1210" spans="1:26" ht="12.75" customHeight="1" x14ac:dyDescent="0.2">
      <c r="A1210" s="6" t="s">
        <v>2247</v>
      </c>
      <c r="B1210" s="7">
        <f>(B748*3)+(B1224*3)</f>
        <v>24</v>
      </c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</row>
    <row r="1211" spans="1:26" ht="12.75" customHeight="1" x14ac:dyDescent="0.2">
      <c r="A1211" s="6" t="s">
        <v>2248</v>
      </c>
      <c r="B1211" s="9">
        <f>B166+B1216</f>
        <v>15.875</v>
      </c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</row>
    <row r="1212" spans="1:26" ht="12.75" customHeight="1" x14ac:dyDescent="0.2">
      <c r="A1212" s="6" t="s">
        <v>2249</v>
      </c>
      <c r="B1212" s="9">
        <f>B1211+B163</f>
        <v>55.875</v>
      </c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</row>
    <row r="1213" spans="1:26" ht="12.75" customHeight="1" x14ac:dyDescent="0.2">
      <c r="A1213" s="6" t="s">
        <v>2250</v>
      </c>
      <c r="B1213" s="7">
        <f>(B1224*2)/3</f>
        <v>2.6666666666666665</v>
      </c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</row>
    <row r="1214" spans="1:26" ht="12.75" customHeight="1" x14ac:dyDescent="0.2">
      <c r="A1214" s="6" t="s">
        <v>2251</v>
      </c>
      <c r="B1214" s="7">
        <f>B1215</f>
        <v>22</v>
      </c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</row>
    <row r="1215" spans="1:26" ht="12.75" customHeight="1" x14ac:dyDescent="0.2">
      <c r="A1215" s="6" t="s">
        <v>2252</v>
      </c>
      <c r="B1215" s="7">
        <f>(B998*4+(B480*4)+B1216)</f>
        <v>22</v>
      </c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</row>
    <row r="1216" spans="1:26" ht="12.75" customHeight="1" x14ac:dyDescent="0.2">
      <c r="A1216" s="6" t="s">
        <v>2253</v>
      </c>
      <c r="B1216" s="7">
        <f>B120</f>
        <v>2</v>
      </c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</row>
    <row r="1217" spans="1:26" ht="12.75" customHeight="1" x14ac:dyDescent="0.2">
      <c r="A1217" s="6" t="s">
        <v>2254</v>
      </c>
      <c r="B1217" s="7">
        <f>B1221+(B202/8)</f>
        <v>13</v>
      </c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</row>
    <row r="1218" spans="1:26" ht="12.75" customHeight="1" x14ac:dyDescent="0.2">
      <c r="A1218" s="6" t="s">
        <v>2255</v>
      </c>
      <c r="B1218" s="7">
        <f>B1013+8</f>
        <v>1107.4000000000001</v>
      </c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</row>
    <row r="1219" spans="1:26" ht="12.75" customHeight="1" x14ac:dyDescent="0.2">
      <c r="A1219" s="6" t="s">
        <v>2256</v>
      </c>
      <c r="B1219" s="7">
        <f>B445+1</f>
        <v>25.25</v>
      </c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</row>
    <row r="1220" spans="1:26" ht="12.75" customHeight="1" x14ac:dyDescent="0.2">
      <c r="A1220" s="6" t="s">
        <v>2257</v>
      </c>
      <c r="B1220" s="7">
        <f>(B1219*6)/16</f>
        <v>9.46875</v>
      </c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</row>
    <row r="1221" spans="1:26" ht="12.75" customHeight="1" x14ac:dyDescent="0.2">
      <c r="A1221" s="6" t="s">
        <v>2258</v>
      </c>
      <c r="B1221" s="7">
        <f>B1125+1</f>
        <v>10.75</v>
      </c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</row>
    <row r="1222" spans="1:26" ht="12.75" customHeight="1" x14ac:dyDescent="0.2">
      <c r="A1222" s="6" t="s">
        <v>2259</v>
      </c>
      <c r="B1222" s="7">
        <v>5</v>
      </c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</row>
    <row r="1223" spans="1:26" ht="12.75" customHeight="1" x14ac:dyDescent="0.2">
      <c r="A1223" s="6" t="s">
        <v>2260</v>
      </c>
      <c r="B1223" s="9">
        <f>B1209</f>
        <v>27</v>
      </c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</row>
    <row r="1224" spans="1:26" ht="12.75" customHeight="1" x14ac:dyDescent="0.2">
      <c r="A1224" s="6" t="s">
        <v>2261</v>
      </c>
      <c r="B1224" s="7">
        <v>4</v>
      </c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</row>
    <row r="1225" spans="1:26" ht="12.75" customHeight="1" x14ac:dyDescent="0.2">
      <c r="A1225" s="6" t="s">
        <v>2263</v>
      </c>
      <c r="B1225" s="7">
        <v>0</v>
      </c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</row>
    <row r="1226" spans="1:26" ht="12.75" customHeight="1" x14ac:dyDescent="0.2">
      <c r="A1226" s="6" t="s">
        <v>2268</v>
      </c>
      <c r="B1226" s="7">
        <f>B350</f>
        <v>244.8</v>
      </c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</row>
    <row r="1227" spans="1:26" ht="12.75" customHeight="1" x14ac:dyDescent="0.2">
      <c r="A1227" s="6" t="s">
        <v>2269</v>
      </c>
      <c r="B1227" s="7">
        <v>300</v>
      </c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</row>
    <row r="1228" spans="1:26" ht="12.75" customHeight="1" x14ac:dyDescent="0.2">
      <c r="A1228" s="6" t="s">
        <v>2270</v>
      </c>
      <c r="B1228" s="7">
        <v>0</v>
      </c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</row>
    <row r="1229" spans="1:26" ht="12.75" customHeight="1" x14ac:dyDescent="0.2">
      <c r="A1229" s="6" t="s">
        <v>2271</v>
      </c>
      <c r="B1229" s="9">
        <f>B1227</f>
        <v>300</v>
      </c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</row>
    <row r="1230" spans="1:26" ht="12.75" customHeight="1" x14ac:dyDescent="0.2">
      <c r="A1230" s="6" t="s">
        <v>2273</v>
      </c>
      <c r="B1230" s="7">
        <v>0</v>
      </c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</row>
    <row r="1231" spans="1:26" ht="12.75" customHeight="1" x14ac:dyDescent="0.2">
      <c r="A1231" s="6" t="s">
        <v>2279</v>
      </c>
      <c r="B1231" s="7">
        <f>(B748*3)+(B1073*2)</f>
        <v>27</v>
      </c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</row>
    <row r="1232" spans="1:26" ht="12.75" customHeight="1" x14ac:dyDescent="0.2">
      <c r="A1232" s="6" t="s">
        <v>2280</v>
      </c>
      <c r="B1232" s="7">
        <f>(B748*2)+(B1073*2)</f>
        <v>23</v>
      </c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</row>
    <row r="1233" spans="1:26" ht="12.75" customHeight="1" x14ac:dyDescent="0.2">
      <c r="A1233" s="6" t="s">
        <v>2281</v>
      </c>
      <c r="B1233" s="7">
        <f>(B748*3)+(B1073*2)</f>
        <v>27</v>
      </c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</row>
    <row r="1234" spans="1:26" ht="12.75" customHeight="1" x14ac:dyDescent="0.2">
      <c r="A1234" s="6" t="s">
        <v>2282</v>
      </c>
      <c r="B1234" s="7">
        <f>(B748)+(B1073*2)</f>
        <v>19</v>
      </c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</row>
    <row r="1235" spans="1:26" ht="12.75" customHeight="1" x14ac:dyDescent="0.2">
      <c r="A1235" s="6" t="s">
        <v>2283</v>
      </c>
      <c r="B1235" s="7">
        <f>(B748*2)+(B1073)</f>
        <v>15.5</v>
      </c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</row>
    <row r="1236" spans="1:26" ht="12.75" customHeight="1" x14ac:dyDescent="0.2">
      <c r="A1236" s="6" t="s">
        <v>2285</v>
      </c>
      <c r="B1236" s="7">
        <f>B121+B538+B413</f>
        <v>16</v>
      </c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</row>
    <row r="1237" spans="1:26" ht="12.75" customHeight="1" x14ac:dyDescent="0.2">
      <c r="A1237" s="6" t="s">
        <v>2287</v>
      </c>
      <c r="B1237" s="9">
        <f>B1236</f>
        <v>16</v>
      </c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</row>
    <row r="1238" spans="1:26" ht="12.75" customHeight="1" x14ac:dyDescent="0.2">
      <c r="A1238" s="6" t="s">
        <v>2304</v>
      </c>
      <c r="B1238" s="7">
        <f>B44+B1245</f>
        <v>29</v>
      </c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</row>
    <row r="1239" spans="1:26" ht="12.75" customHeight="1" x14ac:dyDescent="0.2">
      <c r="A1239" s="6" t="s">
        <v>2305</v>
      </c>
      <c r="B1239" s="7">
        <f>B50+B1245</f>
        <v>28</v>
      </c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</row>
    <row r="1240" spans="1:26" ht="12.75" customHeight="1" x14ac:dyDescent="0.2">
      <c r="A1240" s="6" t="s">
        <v>2306</v>
      </c>
      <c r="B1240" s="9">
        <f>B166+B1245</f>
        <v>17.875</v>
      </c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</row>
    <row r="1241" spans="1:26" ht="12.75" customHeight="1" x14ac:dyDescent="0.2">
      <c r="A1241" s="6" t="s">
        <v>2307</v>
      </c>
      <c r="B1241" s="9">
        <f>B1240+B163</f>
        <v>57.875</v>
      </c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</row>
    <row r="1242" spans="1:26" ht="12.75" customHeight="1" x14ac:dyDescent="0.2">
      <c r="A1242" s="6" t="s">
        <v>2308</v>
      </c>
      <c r="B1242" s="7">
        <f>(B1253*2)/3</f>
        <v>3.3333333333333335</v>
      </c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</row>
    <row r="1243" spans="1:26" ht="12.75" customHeight="1" x14ac:dyDescent="0.2">
      <c r="A1243" s="6" t="s">
        <v>2309</v>
      </c>
      <c r="B1243" s="7">
        <f>B1244</f>
        <v>24</v>
      </c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</row>
    <row r="1244" spans="1:26" ht="12.75" customHeight="1" x14ac:dyDescent="0.2">
      <c r="A1244" s="6" t="s">
        <v>2310</v>
      </c>
      <c r="B1244" s="7">
        <f>(B998*4+(B480*4)+B1245)</f>
        <v>24</v>
      </c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</row>
    <row r="1245" spans="1:26" ht="12.75" customHeight="1" x14ac:dyDescent="0.2">
      <c r="A1245" s="6" t="s">
        <v>2311</v>
      </c>
      <c r="B1245" s="7">
        <f>B289</f>
        <v>4</v>
      </c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</row>
    <row r="1246" spans="1:26" ht="12.75" customHeight="1" x14ac:dyDescent="0.2">
      <c r="A1246" s="6" t="s">
        <v>2312</v>
      </c>
      <c r="B1246" s="7">
        <v>5</v>
      </c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</row>
    <row r="1247" spans="1:26" ht="12.75" customHeight="1" x14ac:dyDescent="0.2">
      <c r="A1247" s="6" t="s">
        <v>2313</v>
      </c>
      <c r="B1247" s="7">
        <f>B1251+(B202/8)</f>
        <v>13</v>
      </c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</row>
    <row r="1248" spans="1:26" ht="12.75" customHeight="1" x14ac:dyDescent="0.2">
      <c r="A1248" s="6" t="s">
        <v>2314</v>
      </c>
      <c r="B1248" s="7">
        <f>B1013+8</f>
        <v>1107.4000000000001</v>
      </c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</row>
    <row r="1249" spans="1:26" ht="12.75" customHeight="1" x14ac:dyDescent="0.2">
      <c r="A1249" s="6" t="s">
        <v>2315</v>
      </c>
      <c r="B1249" s="7">
        <f>B445+1</f>
        <v>25.25</v>
      </c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</row>
    <row r="1250" spans="1:26" ht="12.75" customHeight="1" x14ac:dyDescent="0.2">
      <c r="A1250" s="6" t="s">
        <v>2316</v>
      </c>
      <c r="B1250" s="7">
        <f>(B1249*6)/16</f>
        <v>9.46875</v>
      </c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</row>
    <row r="1251" spans="1:26" ht="12.75" customHeight="1" x14ac:dyDescent="0.2">
      <c r="A1251" s="6" t="s">
        <v>2317</v>
      </c>
      <c r="B1251" s="7">
        <f>B1125+1</f>
        <v>10.75</v>
      </c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</row>
    <row r="1252" spans="1:26" ht="12.75" customHeight="1" x14ac:dyDescent="0.2">
      <c r="A1252" s="6" t="s">
        <v>2318</v>
      </c>
      <c r="B1252" s="9">
        <f>B1238</f>
        <v>29</v>
      </c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</row>
    <row r="1253" spans="1:26" ht="12.75" customHeight="1" x14ac:dyDescent="0.2">
      <c r="A1253" s="6" t="s">
        <v>2319</v>
      </c>
      <c r="B1253" s="7">
        <f>B1224+1</f>
        <v>5</v>
      </c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</row>
    <row r="1254" spans="1:26" ht="12.75" customHeight="1" x14ac:dyDescent="0.2">
      <c r="A1254" s="6" t="s">
        <v>2321</v>
      </c>
      <c r="B1254" s="9">
        <v>0</v>
      </c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</row>
    <row r="1255" spans="1:26" ht="12.75" customHeight="1" x14ac:dyDescent="0.2">
      <c r="A1255" s="6" t="s">
        <v>2328</v>
      </c>
      <c r="B1255" s="7">
        <v>200</v>
      </c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</row>
    <row r="1256" spans="1:26" ht="12.75" customHeight="1" x14ac:dyDescent="0.2">
      <c r="A1256" s="6" t="s">
        <v>2329</v>
      </c>
      <c r="B1256" s="7">
        <v>0</v>
      </c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</row>
    <row r="1257" spans="1:26" ht="12.75" customHeight="1" x14ac:dyDescent="0.2">
      <c r="A1257" s="6" t="s">
        <v>2330</v>
      </c>
      <c r="B1257" s="7">
        <v>0</v>
      </c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</row>
    <row r="1258" spans="1:26" ht="12.75" customHeight="1" x14ac:dyDescent="0.2">
      <c r="A1258" s="6" t="s">
        <v>2331</v>
      </c>
      <c r="B1258" s="7">
        <v>0</v>
      </c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</row>
    <row r="1259" spans="1:26" ht="12.75" customHeight="1" x14ac:dyDescent="0.2">
      <c r="A1259" s="6" t="s">
        <v>2332</v>
      </c>
      <c r="B1259" s="7">
        <v>0</v>
      </c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</row>
    <row r="1260" spans="1:26" ht="12.75" customHeight="1" x14ac:dyDescent="0.2">
      <c r="A1260" s="6" t="s">
        <v>2333</v>
      </c>
      <c r="B1260" s="9">
        <f>B1255</f>
        <v>200</v>
      </c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</row>
    <row r="1261" spans="1:26" ht="12.75" customHeight="1" x14ac:dyDescent="0.2">
      <c r="A1261" s="6" t="s">
        <v>2335</v>
      </c>
      <c r="B1261" s="9">
        <v>0</v>
      </c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</row>
  </sheetData>
  <autoFilter ref="A1:B1261" xr:uid="{00000000-0009-0000-0000-000002000000}"/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47"/>
  <sheetViews>
    <sheetView workbookViewId="0"/>
  </sheetViews>
  <sheetFormatPr defaultColWidth="12.5703125" defaultRowHeight="15" customHeight="1" x14ac:dyDescent="0.2"/>
  <cols>
    <col min="1" max="1" width="25.42578125" customWidth="1"/>
    <col min="2" max="2" width="26" customWidth="1"/>
    <col min="3" max="6" width="11.42578125" customWidth="1"/>
    <col min="7" max="26" width="8.5703125" customWidth="1"/>
  </cols>
  <sheetData>
    <row r="1" spans="1:2" ht="12.75" customHeight="1" x14ac:dyDescent="0.2">
      <c r="A1" s="10" t="s">
        <v>2336</v>
      </c>
      <c r="B1" s="11" t="s">
        <v>2337</v>
      </c>
    </row>
    <row r="2" spans="1:2" ht="12.75" customHeight="1" x14ac:dyDescent="0.2">
      <c r="A2" s="10" t="s">
        <v>16</v>
      </c>
      <c r="B2" s="11">
        <f>B22*5</f>
        <v>17.5</v>
      </c>
    </row>
    <row r="3" spans="1:2" ht="12.75" customHeight="1" x14ac:dyDescent="0.2">
      <c r="A3" s="10" t="s">
        <v>16</v>
      </c>
      <c r="B3" s="9">
        <v>0</v>
      </c>
    </row>
    <row r="4" spans="1:2" ht="12.75" customHeight="1" x14ac:dyDescent="0.2">
      <c r="A4" s="10" t="s">
        <v>17</v>
      </c>
      <c r="B4" s="11">
        <f>B22</f>
        <v>3.5</v>
      </c>
    </row>
    <row r="5" spans="1:2" ht="12.75" customHeight="1" x14ac:dyDescent="0.2">
      <c r="A5" s="10" t="s">
        <v>17</v>
      </c>
      <c r="B5" s="9">
        <v>0</v>
      </c>
    </row>
    <row r="6" spans="1:2" ht="12.75" customHeight="1" x14ac:dyDescent="0.2">
      <c r="A6" s="10" t="s">
        <v>17</v>
      </c>
      <c r="B6" s="9">
        <v>0</v>
      </c>
    </row>
    <row r="7" spans="1:2" ht="12.75" customHeight="1" x14ac:dyDescent="0.2">
      <c r="A7" s="10" t="s">
        <v>18</v>
      </c>
      <c r="B7" s="11">
        <f>B22*6</f>
        <v>21</v>
      </c>
    </row>
    <row r="8" spans="1:2" ht="12.75" customHeight="1" x14ac:dyDescent="0.2">
      <c r="A8" s="10" t="s">
        <v>18</v>
      </c>
      <c r="B8" s="9">
        <v>0</v>
      </c>
    </row>
    <row r="9" spans="1:2" ht="12.75" customHeight="1" x14ac:dyDescent="0.2">
      <c r="A9" s="10" t="s">
        <v>18</v>
      </c>
      <c r="B9" s="9">
        <v>0</v>
      </c>
    </row>
    <row r="10" spans="1:2" ht="12.75" customHeight="1" x14ac:dyDescent="0.2">
      <c r="A10" s="10" t="s">
        <v>19</v>
      </c>
      <c r="B10" s="11">
        <f>(B22*4)+(B2528*2)</f>
        <v>40.666666666666671</v>
      </c>
    </row>
    <row r="11" spans="1:2" ht="12.75" customHeight="1" x14ac:dyDescent="0.2">
      <c r="A11" s="10" t="s">
        <v>19</v>
      </c>
      <c r="B11" s="9">
        <v>0</v>
      </c>
    </row>
    <row r="12" spans="1:2" ht="12.75" customHeight="1" x14ac:dyDescent="0.2">
      <c r="A12" s="10" t="s">
        <v>19</v>
      </c>
      <c r="B12" s="9">
        <v>0</v>
      </c>
    </row>
    <row r="13" spans="1:2" ht="12.75" customHeight="1" x14ac:dyDescent="0.2">
      <c r="A13" s="10" t="s">
        <v>20</v>
      </c>
      <c r="B13" s="11">
        <f>(B22*2)+(B2528*4)</f>
        <v>60.333333333333336</v>
      </c>
    </row>
    <row r="14" spans="1:2" ht="12.75" customHeight="1" x14ac:dyDescent="0.2">
      <c r="A14" s="10" t="s">
        <v>20</v>
      </c>
      <c r="B14" s="9">
        <v>0</v>
      </c>
    </row>
    <row r="15" spans="1:2" ht="12.75" customHeight="1" x14ac:dyDescent="0.2">
      <c r="A15" s="10" t="s">
        <v>20</v>
      </c>
      <c r="B15" s="9">
        <v>0</v>
      </c>
    </row>
    <row r="16" spans="1:2" ht="12.75" customHeight="1" x14ac:dyDescent="0.2">
      <c r="A16" s="10" t="s">
        <v>21</v>
      </c>
      <c r="B16" s="11">
        <v>1</v>
      </c>
    </row>
    <row r="17" spans="1:2" ht="12.75" customHeight="1" x14ac:dyDescent="0.2">
      <c r="A17" s="10" t="s">
        <v>21</v>
      </c>
      <c r="B17" s="9">
        <v>0</v>
      </c>
    </row>
    <row r="18" spans="1:2" ht="12.75" customHeight="1" x14ac:dyDescent="0.2">
      <c r="A18" s="10" t="s">
        <v>21</v>
      </c>
      <c r="B18" s="9">
        <v>0</v>
      </c>
    </row>
    <row r="19" spans="1:2" ht="12.75" customHeight="1" x14ac:dyDescent="0.2">
      <c r="A19" s="10" t="s">
        <v>22</v>
      </c>
      <c r="B19" s="11">
        <v>14</v>
      </c>
    </row>
    <row r="20" spans="1:2" ht="12.75" customHeight="1" x14ac:dyDescent="0.2">
      <c r="A20" s="10" t="s">
        <v>22</v>
      </c>
      <c r="B20" s="9">
        <v>0</v>
      </c>
    </row>
    <row r="21" spans="1:2" ht="12.75" customHeight="1" x14ac:dyDescent="0.2">
      <c r="A21" s="10" t="s">
        <v>22</v>
      </c>
      <c r="B21" s="9">
        <v>0</v>
      </c>
    </row>
    <row r="22" spans="1:2" ht="12.75" customHeight="1" x14ac:dyDescent="0.2">
      <c r="A22" s="10" t="s">
        <v>23</v>
      </c>
      <c r="B22" s="11">
        <f>B19/4</f>
        <v>3.5</v>
      </c>
    </row>
    <row r="23" spans="1:2" ht="12.75" customHeight="1" x14ac:dyDescent="0.2">
      <c r="A23" s="10" t="s">
        <v>23</v>
      </c>
      <c r="B23" s="9">
        <v>0</v>
      </c>
    </row>
    <row r="24" spans="1:2" ht="12.75" customHeight="1" x14ac:dyDescent="0.2">
      <c r="A24" s="10" t="s">
        <v>23</v>
      </c>
      <c r="B24" s="9">
        <v>0</v>
      </c>
    </row>
    <row r="25" spans="1:2" ht="12.75" customHeight="1" x14ac:dyDescent="0.2">
      <c r="A25" s="10" t="s">
        <v>24</v>
      </c>
      <c r="B25" s="11">
        <f>B22*2</f>
        <v>7</v>
      </c>
    </row>
    <row r="26" spans="1:2" ht="12.75" customHeight="1" x14ac:dyDescent="0.2">
      <c r="A26" s="10" t="s">
        <v>24</v>
      </c>
      <c r="B26" s="9">
        <v>0</v>
      </c>
    </row>
    <row r="27" spans="1:2" ht="12.75" customHeight="1" x14ac:dyDescent="0.2">
      <c r="A27" s="10" t="s">
        <v>24</v>
      </c>
      <c r="B27" s="9">
        <v>0</v>
      </c>
    </row>
    <row r="28" spans="1:2" ht="12.75" customHeight="1" x14ac:dyDescent="0.2">
      <c r="A28" s="10" t="s">
        <v>25</v>
      </c>
      <c r="B28" s="11">
        <f>B19*3</f>
        <v>42</v>
      </c>
    </row>
    <row r="29" spans="1:2" ht="12.75" customHeight="1" x14ac:dyDescent="0.2">
      <c r="A29" s="10" t="s">
        <v>25</v>
      </c>
      <c r="B29" s="9">
        <v>0</v>
      </c>
    </row>
    <row r="30" spans="1:2" ht="12.75" customHeight="1" x14ac:dyDescent="0.2">
      <c r="A30" s="10" t="s">
        <v>25</v>
      </c>
      <c r="B30" s="9">
        <v>0</v>
      </c>
    </row>
    <row r="31" spans="1:2" ht="12.75" customHeight="1" x14ac:dyDescent="0.2">
      <c r="A31" s="10" t="s">
        <v>26</v>
      </c>
      <c r="B31" s="11">
        <f>(B22*6)+(B2528*1)</f>
        <v>34.333333333333336</v>
      </c>
    </row>
    <row r="32" spans="1:2" ht="12.75" customHeight="1" x14ac:dyDescent="0.2">
      <c r="A32" s="10" t="s">
        <v>26</v>
      </c>
      <c r="B32" s="9">
        <v>0</v>
      </c>
    </row>
    <row r="33" spans="1:2" ht="12.75" customHeight="1" x14ac:dyDescent="0.2">
      <c r="A33" s="10" t="s">
        <v>26</v>
      </c>
      <c r="B33" s="9">
        <v>0</v>
      </c>
    </row>
    <row r="34" spans="1:2" ht="12.75" customHeight="1" x14ac:dyDescent="0.2">
      <c r="A34" s="10" t="s">
        <v>27</v>
      </c>
      <c r="B34" s="11">
        <f>B22/2</f>
        <v>1.75</v>
      </c>
    </row>
    <row r="35" spans="1:2" ht="12.75" customHeight="1" x14ac:dyDescent="0.2">
      <c r="A35" s="10" t="s">
        <v>27</v>
      </c>
      <c r="B35" s="9">
        <v>0</v>
      </c>
    </row>
    <row r="36" spans="1:2" ht="12.75" customHeight="1" x14ac:dyDescent="0.2">
      <c r="A36" s="10" t="s">
        <v>27</v>
      </c>
      <c r="B36" s="9">
        <v>0</v>
      </c>
    </row>
    <row r="37" spans="1:2" ht="12.75" customHeight="1" x14ac:dyDescent="0.2">
      <c r="A37" s="10" t="s">
        <v>28</v>
      </c>
      <c r="B37" s="11">
        <f>(B22*6)/4</f>
        <v>5.25</v>
      </c>
    </row>
    <row r="38" spans="1:2" ht="12.75" customHeight="1" x14ac:dyDescent="0.2">
      <c r="A38" s="10" t="s">
        <v>28</v>
      </c>
      <c r="B38" s="9">
        <v>0</v>
      </c>
    </row>
    <row r="39" spans="1:2" ht="12.75" customHeight="1" x14ac:dyDescent="0.2">
      <c r="A39" s="10" t="s">
        <v>28</v>
      </c>
      <c r="B39" s="9">
        <v>0</v>
      </c>
    </row>
    <row r="40" spans="1:2" ht="12.75" customHeight="1" x14ac:dyDescent="0.2">
      <c r="A40" s="10" t="s">
        <v>29</v>
      </c>
      <c r="B40" s="11">
        <f>(B22*6)/2</f>
        <v>10.5</v>
      </c>
    </row>
    <row r="41" spans="1:2" ht="12.75" customHeight="1" x14ac:dyDescent="0.2">
      <c r="A41" s="10" t="s">
        <v>29</v>
      </c>
      <c r="B41" s="9">
        <v>0</v>
      </c>
    </row>
    <row r="42" spans="1:2" ht="12.75" customHeight="1" x14ac:dyDescent="0.2">
      <c r="A42" s="10" t="s">
        <v>29</v>
      </c>
      <c r="B42" s="9">
        <v>0</v>
      </c>
    </row>
    <row r="43" spans="1:2" ht="12.75" customHeight="1" x14ac:dyDescent="0.2">
      <c r="A43" s="10" t="s">
        <v>30</v>
      </c>
      <c r="B43" s="9">
        <f>B31</f>
        <v>34.333333333333336</v>
      </c>
    </row>
    <row r="44" spans="1:2" ht="12.75" customHeight="1" x14ac:dyDescent="0.2">
      <c r="A44" s="10" t="s">
        <v>31</v>
      </c>
      <c r="B44" s="11">
        <f>(B19*4)/3</f>
        <v>18.666666666666668</v>
      </c>
    </row>
    <row r="45" spans="1:2" ht="12.75" customHeight="1" x14ac:dyDescent="0.2">
      <c r="A45" s="10" t="s">
        <v>31</v>
      </c>
      <c r="B45" s="9">
        <v>0</v>
      </c>
    </row>
    <row r="46" spans="1:2" ht="12.75" customHeight="1" x14ac:dyDescent="0.2">
      <c r="A46" s="10" t="s">
        <v>31</v>
      </c>
      <c r="B46" s="9">
        <v>0</v>
      </c>
    </row>
    <row r="47" spans="1:2" ht="12.75" customHeight="1" x14ac:dyDescent="0.2">
      <c r="A47" s="10" t="s">
        <v>33</v>
      </c>
      <c r="B47" s="11">
        <f>(B1303*6)+(B2535*2)+B2300</f>
        <v>836.5</v>
      </c>
    </row>
    <row r="48" spans="1:2" ht="12.75" customHeight="1" x14ac:dyDescent="0.2">
      <c r="A48" s="10" t="s">
        <v>33</v>
      </c>
      <c r="B48" s="9">
        <v>0</v>
      </c>
    </row>
    <row r="49" spans="1:2" ht="12.75" customHeight="1" x14ac:dyDescent="0.2">
      <c r="A49" s="10" t="s">
        <v>33</v>
      </c>
      <c r="B49" s="9">
        <v>0</v>
      </c>
    </row>
    <row r="50" spans="1:2" ht="12.75" customHeight="1" x14ac:dyDescent="0.2">
      <c r="A50" s="10" t="s">
        <v>34</v>
      </c>
      <c r="B50" s="9">
        <v>0</v>
      </c>
    </row>
    <row r="51" spans="1:2" ht="12.75" customHeight="1" x14ac:dyDescent="0.2">
      <c r="A51" s="10" t="s">
        <v>34</v>
      </c>
      <c r="B51" s="9">
        <v>0</v>
      </c>
    </row>
    <row r="52" spans="1:2" ht="12.75" customHeight="1" x14ac:dyDescent="0.2">
      <c r="A52" s="10" t="s">
        <v>35</v>
      </c>
      <c r="B52" s="11">
        <v>4</v>
      </c>
    </row>
    <row r="53" spans="1:2" ht="12.75" customHeight="1" x14ac:dyDescent="0.2">
      <c r="A53" s="10" t="s">
        <v>35</v>
      </c>
      <c r="B53" s="9">
        <v>0</v>
      </c>
    </row>
    <row r="54" spans="1:2" ht="12.75" customHeight="1" x14ac:dyDescent="0.2">
      <c r="A54" s="10" t="s">
        <v>35</v>
      </c>
      <c r="B54" s="9">
        <v>0</v>
      </c>
    </row>
    <row r="55" spans="1:2" ht="12.75" customHeight="1" x14ac:dyDescent="0.2">
      <c r="A55" s="10" t="s">
        <v>39</v>
      </c>
      <c r="B55" s="9">
        <v>0</v>
      </c>
    </row>
    <row r="56" spans="1:2" ht="12.75" customHeight="1" x14ac:dyDescent="0.2">
      <c r="A56" s="10" t="s">
        <v>39</v>
      </c>
      <c r="B56" s="9">
        <v>0</v>
      </c>
    </row>
    <row r="57" spans="1:2" ht="12.75" customHeight="1" x14ac:dyDescent="0.2">
      <c r="A57" s="10" t="s">
        <v>40</v>
      </c>
      <c r="B57" s="9">
        <v>0</v>
      </c>
    </row>
    <row r="58" spans="1:2" ht="12.75" customHeight="1" x14ac:dyDescent="0.2">
      <c r="A58" s="10" t="s">
        <v>40</v>
      </c>
      <c r="B58" s="9">
        <v>0</v>
      </c>
    </row>
    <row r="59" spans="1:2" ht="12.75" customHeight="1" x14ac:dyDescent="0.2">
      <c r="A59" s="10" t="s">
        <v>41</v>
      </c>
      <c r="B59" s="9">
        <v>0</v>
      </c>
    </row>
    <row r="60" spans="1:2" ht="12.75" customHeight="1" x14ac:dyDescent="0.2">
      <c r="A60" s="10" t="s">
        <v>43</v>
      </c>
      <c r="B60" s="11">
        <f>B1309*2</f>
        <v>34</v>
      </c>
    </row>
    <row r="61" spans="1:2" ht="12.75" customHeight="1" x14ac:dyDescent="0.2">
      <c r="A61" s="10" t="s">
        <v>43</v>
      </c>
      <c r="B61" s="9">
        <v>0</v>
      </c>
    </row>
    <row r="62" spans="1:2" ht="12.75" customHeight="1" x14ac:dyDescent="0.2">
      <c r="A62" s="10" t="s">
        <v>43</v>
      </c>
      <c r="B62" s="9">
        <v>0</v>
      </c>
    </row>
    <row r="63" spans="1:2" ht="12.75" customHeight="1" x14ac:dyDescent="0.2">
      <c r="A63" s="10" t="s">
        <v>44</v>
      </c>
      <c r="B63" s="11">
        <f>(B878+B512)/2</f>
        <v>17.75</v>
      </c>
    </row>
    <row r="64" spans="1:2" ht="12.75" customHeight="1" x14ac:dyDescent="0.2">
      <c r="A64" s="10" t="s">
        <v>44</v>
      </c>
      <c r="B64" s="9">
        <v>0</v>
      </c>
    </row>
    <row r="65" spans="1:2" ht="12.75" customHeight="1" x14ac:dyDescent="0.2">
      <c r="A65" s="10" t="s">
        <v>44</v>
      </c>
      <c r="B65" s="9">
        <v>0</v>
      </c>
    </row>
    <row r="66" spans="1:2" ht="12.75" customHeight="1" x14ac:dyDescent="0.2">
      <c r="A66" s="10" t="s">
        <v>48</v>
      </c>
      <c r="B66" s="11">
        <f>B63/2</f>
        <v>8.875</v>
      </c>
    </row>
    <row r="67" spans="1:2" ht="12.75" customHeight="1" x14ac:dyDescent="0.2">
      <c r="A67" s="10" t="s">
        <v>48</v>
      </c>
      <c r="B67" s="9">
        <v>0</v>
      </c>
    </row>
    <row r="68" spans="1:2" ht="12.75" customHeight="1" x14ac:dyDescent="0.2">
      <c r="A68" s="10" t="s">
        <v>48</v>
      </c>
      <c r="B68" s="9">
        <v>0</v>
      </c>
    </row>
    <row r="69" spans="1:2" ht="12.75" customHeight="1" x14ac:dyDescent="0.2">
      <c r="A69" s="10" t="s">
        <v>49</v>
      </c>
      <c r="B69" s="11">
        <f>(B63*6)/4</f>
        <v>26.625</v>
      </c>
    </row>
    <row r="70" spans="1:2" ht="12.75" customHeight="1" x14ac:dyDescent="0.2">
      <c r="A70" s="10" t="s">
        <v>49</v>
      </c>
      <c r="B70" s="9">
        <v>0</v>
      </c>
    </row>
    <row r="71" spans="1:2" ht="12.75" customHeight="1" x14ac:dyDescent="0.2">
      <c r="A71" s="10" t="s">
        <v>49</v>
      </c>
      <c r="B71" s="9">
        <v>0</v>
      </c>
    </row>
    <row r="72" spans="1:2" ht="12.75" customHeight="1" x14ac:dyDescent="0.2">
      <c r="A72" s="10" t="s">
        <v>50</v>
      </c>
      <c r="B72" s="11">
        <f>B63</f>
        <v>17.75</v>
      </c>
    </row>
    <row r="73" spans="1:2" ht="12.75" customHeight="1" x14ac:dyDescent="0.2">
      <c r="A73" s="10" t="s">
        <v>50</v>
      </c>
      <c r="B73" s="9">
        <v>0</v>
      </c>
    </row>
    <row r="74" spans="1:2" ht="12.75" customHeight="1" x14ac:dyDescent="0.2">
      <c r="A74" s="10" t="s">
        <v>50</v>
      </c>
      <c r="B74" s="9">
        <v>0</v>
      </c>
    </row>
    <row r="75" spans="1:2" ht="12.75" customHeight="1" x14ac:dyDescent="0.2">
      <c r="A75" s="10" t="s">
        <v>51</v>
      </c>
      <c r="B75" s="11">
        <f>(B1282*3)+(B1299*4)</f>
        <v>315.75</v>
      </c>
    </row>
    <row r="76" spans="1:2" ht="12.75" customHeight="1" x14ac:dyDescent="0.2">
      <c r="A76" s="10" t="s">
        <v>51</v>
      </c>
      <c r="B76" s="9">
        <v>0</v>
      </c>
    </row>
    <row r="77" spans="1:2" ht="12.75" customHeight="1" x14ac:dyDescent="0.2">
      <c r="A77" s="10" t="s">
        <v>51</v>
      </c>
      <c r="B77" s="9">
        <v>0</v>
      </c>
    </row>
    <row r="78" spans="1:2" ht="12.75" customHeight="1" x14ac:dyDescent="0.2">
      <c r="A78" s="10" t="s">
        <v>52</v>
      </c>
      <c r="B78" s="11">
        <f>B1784*2</f>
        <v>16</v>
      </c>
    </row>
    <row r="79" spans="1:2" ht="12.75" customHeight="1" x14ac:dyDescent="0.2">
      <c r="A79" s="10" t="s">
        <v>52</v>
      </c>
      <c r="B79" s="9">
        <v>0</v>
      </c>
    </row>
    <row r="80" spans="1:2" ht="12.75" customHeight="1" x14ac:dyDescent="0.2">
      <c r="A80" s="10" t="s">
        <v>54</v>
      </c>
      <c r="B80" s="11">
        <f>(B2533*6)+B2443</f>
        <v>23.610416666666666</v>
      </c>
    </row>
    <row r="81" spans="1:2" ht="12.75" customHeight="1" x14ac:dyDescent="0.2">
      <c r="A81" s="10" t="s">
        <v>54</v>
      </c>
      <c r="B81" s="9">
        <v>0</v>
      </c>
    </row>
    <row r="82" spans="1:2" ht="12.75" customHeight="1" x14ac:dyDescent="0.2">
      <c r="A82" s="10" t="s">
        <v>55</v>
      </c>
      <c r="B82" s="11">
        <f>(B1025+B991+B2533)/4</f>
        <v>1.25</v>
      </c>
    </row>
    <row r="83" spans="1:2" ht="12.75" customHeight="1" x14ac:dyDescent="0.2">
      <c r="A83" s="10" t="s">
        <v>55</v>
      </c>
      <c r="B83" s="9">
        <v>0</v>
      </c>
    </row>
    <row r="84" spans="1:2" ht="12.75" customHeight="1" x14ac:dyDescent="0.2">
      <c r="A84" s="10" t="s">
        <v>58</v>
      </c>
      <c r="B84" s="9">
        <v>0</v>
      </c>
    </row>
    <row r="85" spans="1:2" ht="12.75" customHeight="1" x14ac:dyDescent="0.2">
      <c r="A85" s="10" t="s">
        <v>59</v>
      </c>
      <c r="B85" s="9">
        <v>0</v>
      </c>
    </row>
    <row r="86" spans="1:2" ht="12.75" customHeight="1" x14ac:dyDescent="0.2">
      <c r="A86" s="10" t="s">
        <v>61</v>
      </c>
      <c r="B86" s="11">
        <f>B2037+B1758</f>
        <v>43</v>
      </c>
    </row>
    <row r="87" spans="1:2" ht="12.75" customHeight="1" x14ac:dyDescent="0.2">
      <c r="A87" s="10" t="s">
        <v>64</v>
      </c>
      <c r="B87" s="9">
        <v>0</v>
      </c>
    </row>
    <row r="88" spans="1:2" ht="12.75" customHeight="1" x14ac:dyDescent="0.2">
      <c r="A88" s="10" t="s">
        <v>65</v>
      </c>
      <c r="B88" s="9">
        <v>0</v>
      </c>
    </row>
    <row r="89" spans="1:2" ht="12.75" customHeight="1" x14ac:dyDescent="0.2">
      <c r="A89" s="10" t="s">
        <v>66</v>
      </c>
      <c r="B89" s="9">
        <v>0</v>
      </c>
    </row>
    <row r="90" spans="1:2" ht="12.75" customHeight="1" x14ac:dyDescent="0.2">
      <c r="A90" s="10" t="s">
        <v>66</v>
      </c>
      <c r="B90" s="9">
        <v>0</v>
      </c>
    </row>
    <row r="91" spans="1:2" ht="12.75" customHeight="1" x14ac:dyDescent="0.2">
      <c r="A91" s="10" t="s">
        <v>68</v>
      </c>
      <c r="B91" s="9">
        <v>0</v>
      </c>
    </row>
    <row r="92" spans="1:2" ht="12.75" customHeight="1" x14ac:dyDescent="0.2">
      <c r="A92" s="10" t="s">
        <v>68</v>
      </c>
      <c r="B92" s="9">
        <v>0</v>
      </c>
    </row>
    <row r="93" spans="1:2" ht="12.75" customHeight="1" x14ac:dyDescent="0.2">
      <c r="A93" s="10" t="s">
        <v>70</v>
      </c>
      <c r="B93" s="11">
        <v>4</v>
      </c>
    </row>
    <row r="94" spans="1:2" ht="12.75" customHeight="1" x14ac:dyDescent="0.2">
      <c r="A94" s="10" t="s">
        <v>70</v>
      </c>
      <c r="B94" s="9">
        <v>0</v>
      </c>
    </row>
    <row r="95" spans="1:2" ht="12.75" customHeight="1" x14ac:dyDescent="0.2">
      <c r="A95" s="10" t="s">
        <v>70</v>
      </c>
      <c r="B95" s="9">
        <v>0</v>
      </c>
    </row>
    <row r="96" spans="1:2" ht="12.75" customHeight="1" x14ac:dyDescent="0.2">
      <c r="A96" s="10" t="s">
        <v>72</v>
      </c>
      <c r="B96" s="11">
        <v>4</v>
      </c>
    </row>
    <row r="97" spans="1:2" ht="12.75" customHeight="1" x14ac:dyDescent="0.2">
      <c r="A97" s="10" t="s">
        <v>72</v>
      </c>
      <c r="B97" s="9">
        <v>0</v>
      </c>
    </row>
    <row r="98" spans="1:2" ht="12.75" customHeight="1" x14ac:dyDescent="0.2">
      <c r="A98" s="10" t="s">
        <v>73</v>
      </c>
      <c r="B98" s="11">
        <f>(B2524/2)</f>
        <v>3.75</v>
      </c>
    </row>
    <row r="99" spans="1:2" ht="12.75" customHeight="1" x14ac:dyDescent="0.2">
      <c r="A99" s="10" t="s">
        <v>73</v>
      </c>
      <c r="B99" s="9">
        <v>0</v>
      </c>
    </row>
    <row r="100" spans="1:2" ht="12.75" customHeight="1" x14ac:dyDescent="0.2">
      <c r="A100" s="10" t="s">
        <v>73</v>
      </c>
      <c r="B100" s="9">
        <v>0</v>
      </c>
    </row>
    <row r="101" spans="1:2" ht="12.75" customHeight="1" x14ac:dyDescent="0.2">
      <c r="A101" s="10" t="s">
        <v>75</v>
      </c>
      <c r="B101" s="9">
        <v>0</v>
      </c>
    </row>
    <row r="102" spans="1:2" ht="12.75" customHeight="1" x14ac:dyDescent="0.2">
      <c r="A102" s="10" t="s">
        <v>76</v>
      </c>
      <c r="B102" s="11">
        <f>(B2866*6)+B2533</f>
        <v>25</v>
      </c>
    </row>
    <row r="103" spans="1:2" ht="12.75" customHeight="1" x14ac:dyDescent="0.2">
      <c r="A103" s="10" t="s">
        <v>77</v>
      </c>
      <c r="B103" s="11">
        <f>(B1790*4)+(B1802*2)</f>
        <v>22</v>
      </c>
    </row>
    <row r="104" spans="1:2" ht="12.75" customHeight="1" x14ac:dyDescent="0.2">
      <c r="A104" s="10" t="s">
        <v>77</v>
      </c>
      <c r="B104" s="9">
        <v>0</v>
      </c>
    </row>
    <row r="105" spans="1:2" ht="12.75" customHeight="1" x14ac:dyDescent="0.2">
      <c r="A105" s="10" t="s">
        <v>77</v>
      </c>
      <c r="B105" s="9">
        <v>0</v>
      </c>
    </row>
    <row r="106" spans="1:2" ht="12.75" customHeight="1" x14ac:dyDescent="0.2">
      <c r="A106" s="10" t="s">
        <v>78</v>
      </c>
      <c r="B106" s="9">
        <v>0</v>
      </c>
    </row>
    <row r="107" spans="1:2" ht="12.75" customHeight="1" x14ac:dyDescent="0.2">
      <c r="A107" s="10" t="s">
        <v>78</v>
      </c>
      <c r="B107" s="9">
        <v>0</v>
      </c>
    </row>
    <row r="108" spans="1:2" ht="12.75" customHeight="1" x14ac:dyDescent="0.2">
      <c r="A108" s="10" t="s">
        <v>79</v>
      </c>
      <c r="B108" s="11">
        <f>B509</f>
        <v>7.5</v>
      </c>
    </row>
    <row r="109" spans="1:2" ht="12.75" customHeight="1" x14ac:dyDescent="0.2">
      <c r="A109" s="10" t="s">
        <v>79</v>
      </c>
      <c r="B109" s="9">
        <v>0</v>
      </c>
    </row>
    <row r="110" spans="1:2" ht="12.75" customHeight="1" x14ac:dyDescent="0.2">
      <c r="A110" s="10" t="s">
        <v>79</v>
      </c>
      <c r="B110" s="9">
        <v>0</v>
      </c>
    </row>
    <row r="111" spans="1:2" ht="12.75" customHeight="1" x14ac:dyDescent="0.2">
      <c r="A111" s="10" t="s">
        <v>81</v>
      </c>
      <c r="B111" s="11">
        <v>0</v>
      </c>
    </row>
    <row r="112" spans="1:2" ht="12.75" customHeight="1" x14ac:dyDescent="0.2">
      <c r="A112" s="10" t="s">
        <v>81</v>
      </c>
      <c r="B112" s="9">
        <v>0</v>
      </c>
    </row>
    <row r="113" spans="1:2" ht="12.75" customHeight="1" x14ac:dyDescent="0.2">
      <c r="A113" s="10" t="s">
        <v>82</v>
      </c>
      <c r="B113" s="11">
        <f>(B1053*5)+B1758+(B1818*3)</f>
        <v>130.5</v>
      </c>
    </row>
    <row r="114" spans="1:2" ht="12.75" customHeight="1" x14ac:dyDescent="0.2">
      <c r="A114" s="10" t="s">
        <v>82</v>
      </c>
      <c r="B114" s="9">
        <v>0</v>
      </c>
    </row>
    <row r="115" spans="1:2" ht="12.75" customHeight="1" x14ac:dyDescent="0.2">
      <c r="A115" s="10" t="s">
        <v>82</v>
      </c>
      <c r="B115" s="9">
        <v>0</v>
      </c>
    </row>
    <row r="116" spans="1:2" ht="12.75" customHeight="1" x14ac:dyDescent="0.2">
      <c r="A116" s="10" t="s">
        <v>83</v>
      </c>
      <c r="B116" s="11">
        <f>(B1790*3)+(B2866*3)</f>
        <v>24</v>
      </c>
    </row>
    <row r="117" spans="1:2" ht="12.75" customHeight="1" x14ac:dyDescent="0.2">
      <c r="A117" s="10" t="s">
        <v>84</v>
      </c>
      <c r="B117" s="11">
        <v>0</v>
      </c>
    </row>
    <row r="118" spans="1:2" ht="12.75" customHeight="1" x14ac:dyDescent="0.2">
      <c r="A118" s="10" t="s">
        <v>84</v>
      </c>
      <c r="B118" s="9">
        <v>0</v>
      </c>
    </row>
    <row r="119" spans="1:2" ht="12.75" customHeight="1" x14ac:dyDescent="0.2">
      <c r="A119" s="10" t="s">
        <v>84</v>
      </c>
      <c r="B119" s="9">
        <v>0</v>
      </c>
    </row>
    <row r="120" spans="1:2" ht="12.75" customHeight="1" x14ac:dyDescent="0.2">
      <c r="A120" s="10" t="s">
        <v>87</v>
      </c>
      <c r="B120" s="11">
        <v>3</v>
      </c>
    </row>
    <row r="121" spans="1:2" ht="12.75" customHeight="1" x14ac:dyDescent="0.2">
      <c r="A121" s="10" t="s">
        <v>87</v>
      </c>
      <c r="B121" s="9">
        <v>0</v>
      </c>
    </row>
    <row r="122" spans="1:2" ht="12.75" customHeight="1" x14ac:dyDescent="0.2">
      <c r="A122" s="10" t="s">
        <v>88</v>
      </c>
      <c r="B122" s="11">
        <f>(B1230*3)+(B1790*3)</f>
        <v>87</v>
      </c>
    </row>
    <row r="123" spans="1:2" ht="12.75" customHeight="1" x14ac:dyDescent="0.2">
      <c r="A123" s="10" t="s">
        <v>88</v>
      </c>
      <c r="B123" s="9">
        <v>0</v>
      </c>
    </row>
    <row r="124" spans="1:2" ht="12.75" customHeight="1" x14ac:dyDescent="0.2">
      <c r="A124" s="10" t="s">
        <v>88</v>
      </c>
      <c r="B124" s="9">
        <v>0</v>
      </c>
    </row>
    <row r="125" spans="1:2" ht="12.75" customHeight="1" x14ac:dyDescent="0.2">
      <c r="A125" s="10" t="s">
        <v>89</v>
      </c>
      <c r="B125" s="9">
        <v>0</v>
      </c>
    </row>
    <row r="126" spans="1:2" ht="12.75" customHeight="1" x14ac:dyDescent="0.2">
      <c r="A126" s="10" t="s">
        <v>89</v>
      </c>
      <c r="B126" s="9">
        <v>0</v>
      </c>
    </row>
    <row r="127" spans="1:2" ht="12.75" customHeight="1" x14ac:dyDescent="0.2">
      <c r="A127" s="10" t="s">
        <v>90</v>
      </c>
      <c r="B127" s="9">
        <v>0</v>
      </c>
    </row>
    <row r="128" spans="1:2" ht="12.75" customHeight="1" x14ac:dyDescent="0.2">
      <c r="A128" s="10" t="s">
        <v>91</v>
      </c>
      <c r="B128" s="11">
        <v>1</v>
      </c>
    </row>
    <row r="129" spans="1:2" ht="12.75" customHeight="1" x14ac:dyDescent="0.2">
      <c r="A129" s="10" t="s">
        <v>91</v>
      </c>
      <c r="B129" s="9">
        <v>0</v>
      </c>
    </row>
    <row r="130" spans="1:2" ht="12.75" customHeight="1" x14ac:dyDescent="0.2">
      <c r="A130" s="10" t="s">
        <v>2342</v>
      </c>
      <c r="B130" s="9">
        <v>0</v>
      </c>
    </row>
    <row r="131" spans="1:2" ht="12.75" customHeight="1" x14ac:dyDescent="0.2">
      <c r="A131" s="10" t="s">
        <v>94</v>
      </c>
      <c r="B131" s="11">
        <f>B128/2.5</f>
        <v>0.4</v>
      </c>
    </row>
    <row r="132" spans="1:2" ht="12.75" customHeight="1" x14ac:dyDescent="0.2">
      <c r="A132" s="10" t="s">
        <v>94</v>
      </c>
      <c r="B132" s="9">
        <v>0</v>
      </c>
    </row>
    <row r="133" spans="1:2" ht="12.75" customHeight="1" x14ac:dyDescent="0.2">
      <c r="A133" s="10" t="s">
        <v>95</v>
      </c>
      <c r="B133" s="11">
        <f>(B128*6)+B304</f>
        <v>12</v>
      </c>
    </row>
    <row r="134" spans="1:2" ht="12.75" customHeight="1" x14ac:dyDescent="0.2">
      <c r="A134" s="10" t="s">
        <v>95</v>
      </c>
      <c r="B134" s="9">
        <v>0</v>
      </c>
    </row>
    <row r="135" spans="1:2" ht="12.75" customHeight="1" x14ac:dyDescent="0.2">
      <c r="A135" s="10" t="s">
        <v>96</v>
      </c>
      <c r="B135" s="11">
        <v>1</v>
      </c>
    </row>
    <row r="136" spans="1:2" ht="12.75" customHeight="1" x14ac:dyDescent="0.2">
      <c r="A136" s="10" t="s">
        <v>96</v>
      </c>
      <c r="B136" s="9">
        <v>0</v>
      </c>
    </row>
    <row r="137" spans="1:2" ht="12.75" customHeight="1" x14ac:dyDescent="0.2">
      <c r="A137" s="10" t="s">
        <v>96</v>
      </c>
      <c r="B137" s="9">
        <v>0</v>
      </c>
    </row>
    <row r="138" spans="1:2" ht="12.75" customHeight="1" x14ac:dyDescent="0.2">
      <c r="A138" s="10" t="s">
        <v>99</v>
      </c>
      <c r="B138" s="9">
        <v>0</v>
      </c>
    </row>
    <row r="139" spans="1:2" ht="12.75" customHeight="1" x14ac:dyDescent="0.2">
      <c r="A139" s="10" t="s">
        <v>99</v>
      </c>
      <c r="B139" s="9">
        <v>0</v>
      </c>
    </row>
    <row r="140" spans="1:2" ht="12.75" customHeight="1" x14ac:dyDescent="0.2">
      <c r="A140" s="10" t="s">
        <v>100</v>
      </c>
      <c r="B140" s="9">
        <v>0</v>
      </c>
    </row>
    <row r="141" spans="1:2" ht="12.75" customHeight="1" x14ac:dyDescent="0.2">
      <c r="A141" s="10" t="s">
        <v>116</v>
      </c>
      <c r="B141" s="11">
        <f>B161*5</f>
        <v>12.5</v>
      </c>
    </row>
    <row r="142" spans="1:2" ht="12.75" customHeight="1" x14ac:dyDescent="0.2">
      <c r="A142" s="10" t="s">
        <v>116</v>
      </c>
      <c r="B142" s="9">
        <v>0</v>
      </c>
    </row>
    <row r="143" spans="1:2" ht="12.75" customHeight="1" x14ac:dyDescent="0.2">
      <c r="A143" s="10" t="s">
        <v>117</v>
      </c>
      <c r="B143" s="11">
        <f>B161</f>
        <v>2.5</v>
      </c>
    </row>
    <row r="144" spans="1:2" ht="12.75" customHeight="1" x14ac:dyDescent="0.2">
      <c r="A144" s="10" t="s">
        <v>117</v>
      </c>
      <c r="B144" s="9">
        <v>0</v>
      </c>
    </row>
    <row r="145" spans="1:2" ht="12.75" customHeight="1" x14ac:dyDescent="0.2">
      <c r="A145" s="10" t="s">
        <v>117</v>
      </c>
      <c r="B145" s="9">
        <v>0</v>
      </c>
    </row>
    <row r="146" spans="1:2" ht="12.75" customHeight="1" x14ac:dyDescent="0.2">
      <c r="A146" s="10" t="s">
        <v>118</v>
      </c>
      <c r="B146" s="11">
        <f>B161*6</f>
        <v>15</v>
      </c>
    </row>
    <row r="147" spans="1:2" ht="12.75" customHeight="1" x14ac:dyDescent="0.2">
      <c r="A147" s="10" t="s">
        <v>118</v>
      </c>
      <c r="B147" s="9">
        <v>0</v>
      </c>
    </row>
    <row r="148" spans="1:2" ht="12.75" customHeight="1" x14ac:dyDescent="0.2">
      <c r="A148" s="10" t="s">
        <v>118</v>
      </c>
      <c r="B148" s="9">
        <v>0</v>
      </c>
    </row>
    <row r="149" spans="1:2" ht="12.75" customHeight="1" x14ac:dyDescent="0.2">
      <c r="A149" s="10" t="s">
        <v>119</v>
      </c>
      <c r="B149" s="11">
        <f>(B161*4)+(B2524*2)</f>
        <v>25</v>
      </c>
    </row>
    <row r="150" spans="1:2" ht="12.75" customHeight="1" x14ac:dyDescent="0.2">
      <c r="A150" s="10" t="s">
        <v>119</v>
      </c>
      <c r="B150" s="9">
        <v>0</v>
      </c>
    </row>
    <row r="151" spans="1:2" ht="12.75" customHeight="1" x14ac:dyDescent="0.2">
      <c r="A151" s="10" t="s">
        <v>119</v>
      </c>
      <c r="B151" s="9">
        <v>0</v>
      </c>
    </row>
    <row r="152" spans="1:2" ht="12.75" customHeight="1" x14ac:dyDescent="0.2">
      <c r="A152" s="10" t="s">
        <v>120</v>
      </c>
      <c r="B152" s="11">
        <f>(B161*2)+(B2524*4)</f>
        <v>35</v>
      </c>
    </row>
    <row r="153" spans="1:2" ht="12.75" customHeight="1" x14ac:dyDescent="0.2">
      <c r="A153" s="10" t="s">
        <v>120</v>
      </c>
      <c r="B153" s="9">
        <v>0</v>
      </c>
    </row>
    <row r="154" spans="1:2" ht="12.75" customHeight="1" x14ac:dyDescent="0.2">
      <c r="A154" s="10" t="s">
        <v>120</v>
      </c>
      <c r="B154" s="9">
        <v>0</v>
      </c>
    </row>
    <row r="155" spans="1:2" ht="12.75" customHeight="1" x14ac:dyDescent="0.2">
      <c r="A155" s="10" t="s">
        <v>121</v>
      </c>
      <c r="B155" s="11">
        <v>1</v>
      </c>
    </row>
    <row r="156" spans="1:2" ht="12.75" customHeight="1" x14ac:dyDescent="0.2">
      <c r="A156" s="10" t="s">
        <v>121</v>
      </c>
      <c r="B156" s="9">
        <v>0</v>
      </c>
    </row>
    <row r="157" spans="1:2" ht="12.75" customHeight="1" x14ac:dyDescent="0.2">
      <c r="A157" s="10" t="s">
        <v>121</v>
      </c>
      <c r="B157" s="9">
        <v>0</v>
      </c>
    </row>
    <row r="158" spans="1:2" ht="12.75" customHeight="1" x14ac:dyDescent="0.2">
      <c r="A158" s="10" t="s">
        <v>122</v>
      </c>
      <c r="B158" s="11">
        <v>10</v>
      </c>
    </row>
    <row r="159" spans="1:2" ht="12.75" customHeight="1" x14ac:dyDescent="0.2">
      <c r="A159" s="10" t="s">
        <v>122</v>
      </c>
      <c r="B159" s="9">
        <v>0</v>
      </c>
    </row>
    <row r="160" spans="1:2" ht="12.75" customHeight="1" x14ac:dyDescent="0.2">
      <c r="A160" s="10" t="s">
        <v>122</v>
      </c>
      <c r="B160" s="9">
        <v>0</v>
      </c>
    </row>
    <row r="161" spans="1:2" ht="12.75" customHeight="1" x14ac:dyDescent="0.2">
      <c r="A161" s="10" t="s">
        <v>123</v>
      </c>
      <c r="B161" s="11">
        <f>B158/4</f>
        <v>2.5</v>
      </c>
    </row>
    <row r="162" spans="1:2" ht="12.75" customHeight="1" x14ac:dyDescent="0.2">
      <c r="A162" s="10" t="s">
        <v>123</v>
      </c>
      <c r="B162" s="9">
        <v>0</v>
      </c>
    </row>
    <row r="163" spans="1:2" ht="12.75" customHeight="1" x14ac:dyDescent="0.2">
      <c r="A163" s="10" t="s">
        <v>123</v>
      </c>
      <c r="B163" s="9">
        <v>0</v>
      </c>
    </row>
    <row r="164" spans="1:2" ht="12.75" customHeight="1" x14ac:dyDescent="0.2">
      <c r="A164" s="10" t="s">
        <v>124</v>
      </c>
      <c r="B164" s="11">
        <f>B161*2</f>
        <v>5</v>
      </c>
    </row>
    <row r="165" spans="1:2" ht="12.75" customHeight="1" x14ac:dyDescent="0.2">
      <c r="A165" s="10" t="s">
        <v>124</v>
      </c>
      <c r="B165" s="9">
        <v>0</v>
      </c>
    </row>
    <row r="166" spans="1:2" ht="12.75" customHeight="1" x14ac:dyDescent="0.2">
      <c r="A166" s="10" t="s">
        <v>124</v>
      </c>
      <c r="B166" s="9">
        <v>0</v>
      </c>
    </row>
    <row r="167" spans="1:2" ht="12.75" customHeight="1" x14ac:dyDescent="0.2">
      <c r="A167" s="10" t="s">
        <v>125</v>
      </c>
      <c r="B167" s="11">
        <f>B158*3</f>
        <v>30</v>
      </c>
    </row>
    <row r="168" spans="1:2" ht="12.75" customHeight="1" x14ac:dyDescent="0.2">
      <c r="A168" s="10" t="s">
        <v>125</v>
      </c>
      <c r="B168" s="9">
        <v>0</v>
      </c>
    </row>
    <row r="169" spans="1:2" ht="12.75" customHeight="1" x14ac:dyDescent="0.2">
      <c r="A169" s="10" t="s">
        <v>125</v>
      </c>
      <c r="B169" s="9">
        <v>0</v>
      </c>
    </row>
    <row r="170" spans="1:2" ht="12.75" customHeight="1" x14ac:dyDescent="0.2">
      <c r="A170" s="10" t="s">
        <v>126</v>
      </c>
      <c r="B170" s="11">
        <f>(B161*6)+B2524</f>
        <v>22.5</v>
      </c>
    </row>
    <row r="171" spans="1:2" ht="12.75" customHeight="1" x14ac:dyDescent="0.2">
      <c r="A171" s="10" t="s">
        <v>126</v>
      </c>
      <c r="B171" s="9">
        <v>0</v>
      </c>
    </row>
    <row r="172" spans="1:2" ht="12.75" customHeight="1" x14ac:dyDescent="0.2">
      <c r="A172" s="10" t="s">
        <v>126</v>
      </c>
      <c r="B172" s="9">
        <v>0</v>
      </c>
    </row>
    <row r="173" spans="1:2" ht="12.75" customHeight="1" x14ac:dyDescent="0.2">
      <c r="A173" s="10" t="s">
        <v>127</v>
      </c>
      <c r="B173" s="11">
        <f>B161/2</f>
        <v>1.25</v>
      </c>
    </row>
    <row r="174" spans="1:2" ht="12.75" customHeight="1" x14ac:dyDescent="0.2">
      <c r="A174" s="10" t="s">
        <v>127</v>
      </c>
      <c r="B174" s="9">
        <v>0</v>
      </c>
    </row>
    <row r="175" spans="1:2" ht="12.75" customHeight="1" x14ac:dyDescent="0.2">
      <c r="A175" s="10" t="s">
        <v>127</v>
      </c>
      <c r="B175" s="9">
        <v>0</v>
      </c>
    </row>
    <row r="176" spans="1:2" ht="12.75" customHeight="1" x14ac:dyDescent="0.2">
      <c r="A176" s="10" t="s">
        <v>128</v>
      </c>
      <c r="B176" s="11">
        <f>(B161*6)/4</f>
        <v>3.75</v>
      </c>
    </row>
    <row r="177" spans="1:2" ht="12.75" customHeight="1" x14ac:dyDescent="0.2">
      <c r="A177" s="10" t="s">
        <v>128</v>
      </c>
      <c r="B177" s="9">
        <v>0</v>
      </c>
    </row>
    <row r="178" spans="1:2" ht="12.75" customHeight="1" x14ac:dyDescent="0.2">
      <c r="A178" s="10" t="s">
        <v>128</v>
      </c>
      <c r="B178" s="9">
        <v>0</v>
      </c>
    </row>
    <row r="179" spans="1:2" ht="12.75" customHeight="1" x14ac:dyDescent="0.2">
      <c r="A179" s="10" t="s">
        <v>129</v>
      </c>
      <c r="B179" s="11">
        <f>(B161*6)/2</f>
        <v>7.5</v>
      </c>
    </row>
    <row r="180" spans="1:2" ht="12.75" customHeight="1" x14ac:dyDescent="0.2">
      <c r="A180" s="10" t="s">
        <v>129</v>
      </c>
      <c r="B180" s="9">
        <v>0</v>
      </c>
    </row>
    <row r="181" spans="1:2" ht="12.75" customHeight="1" x14ac:dyDescent="0.2">
      <c r="A181" s="10" t="s">
        <v>129</v>
      </c>
      <c r="B181" s="9">
        <v>0</v>
      </c>
    </row>
    <row r="182" spans="1:2" ht="12.75" customHeight="1" x14ac:dyDescent="0.2">
      <c r="A182" s="10" t="s">
        <v>2343</v>
      </c>
      <c r="B182" s="9">
        <v>0</v>
      </c>
    </row>
    <row r="183" spans="1:2" ht="12.75" customHeight="1" x14ac:dyDescent="0.2">
      <c r="A183" s="10" t="s">
        <v>130</v>
      </c>
      <c r="B183" s="11">
        <f>(B158*4)/3</f>
        <v>13.333333333333334</v>
      </c>
    </row>
    <row r="184" spans="1:2" ht="12.75" customHeight="1" x14ac:dyDescent="0.2">
      <c r="A184" s="10" t="s">
        <v>130</v>
      </c>
      <c r="B184" s="9">
        <v>0</v>
      </c>
    </row>
    <row r="185" spans="1:2" ht="12.75" customHeight="1" x14ac:dyDescent="0.2">
      <c r="A185" s="10" t="s">
        <v>130</v>
      </c>
      <c r="B185" s="9">
        <v>0</v>
      </c>
    </row>
    <row r="186" spans="1:2" ht="12.75" customHeight="1" x14ac:dyDescent="0.2">
      <c r="A186" s="10" t="s">
        <v>146</v>
      </c>
      <c r="B186" s="9">
        <v>0</v>
      </c>
    </row>
    <row r="187" spans="1:2" ht="12.75" customHeight="1" x14ac:dyDescent="0.2">
      <c r="A187" s="10" t="s">
        <v>146</v>
      </c>
      <c r="B187" s="9">
        <v>0</v>
      </c>
    </row>
    <row r="188" spans="1:2" ht="12.75" customHeight="1" x14ac:dyDescent="0.2">
      <c r="A188" s="10" t="s">
        <v>147</v>
      </c>
      <c r="B188" s="11">
        <f>B116+B203</f>
        <v>27</v>
      </c>
    </row>
    <row r="189" spans="1:2" ht="12.75" customHeight="1" x14ac:dyDescent="0.2">
      <c r="A189" s="10" t="s">
        <v>147</v>
      </c>
      <c r="B189" s="9">
        <v>0</v>
      </c>
    </row>
    <row r="190" spans="1:2" ht="12.75" customHeight="1" x14ac:dyDescent="0.2">
      <c r="A190" s="10" t="s">
        <v>147</v>
      </c>
      <c r="B190" s="9">
        <v>0</v>
      </c>
    </row>
    <row r="191" spans="1:2" ht="12.75" customHeight="1" x14ac:dyDescent="0.2">
      <c r="A191" s="10" t="s">
        <v>148</v>
      </c>
      <c r="B191" s="9">
        <v>0</v>
      </c>
    </row>
    <row r="192" spans="1:2" ht="12.75" customHeight="1" x14ac:dyDescent="0.2">
      <c r="A192" s="10" t="s">
        <v>148</v>
      </c>
      <c r="B192" s="9">
        <v>0</v>
      </c>
    </row>
    <row r="193" spans="1:2" ht="12.75" customHeight="1" x14ac:dyDescent="0.2">
      <c r="A193" s="10" t="s">
        <v>149</v>
      </c>
      <c r="B193" s="9">
        <v>0</v>
      </c>
    </row>
    <row r="194" spans="1:2" ht="12.75" customHeight="1" x14ac:dyDescent="0.2">
      <c r="A194" s="10" t="s">
        <v>150</v>
      </c>
      <c r="B194" s="11">
        <f>(B233*2)/3</f>
        <v>3.3333333333333335</v>
      </c>
    </row>
    <row r="195" spans="1:2" ht="12.75" customHeight="1" x14ac:dyDescent="0.2">
      <c r="A195" s="10" t="s">
        <v>150</v>
      </c>
      <c r="B195" s="9">
        <v>0</v>
      </c>
    </row>
    <row r="196" spans="1:2" ht="12.75" customHeight="1" x14ac:dyDescent="0.2">
      <c r="A196" s="10" t="s">
        <v>150</v>
      </c>
      <c r="B196" s="9">
        <v>0</v>
      </c>
    </row>
    <row r="197" spans="1:2" ht="12.75" customHeight="1" x14ac:dyDescent="0.2">
      <c r="A197" s="10" t="s">
        <v>151</v>
      </c>
      <c r="B197" s="11">
        <f>B200</f>
        <v>23</v>
      </c>
    </row>
    <row r="198" spans="1:2" ht="12.75" customHeight="1" x14ac:dyDescent="0.2">
      <c r="A198" s="10" t="s">
        <v>151</v>
      </c>
      <c r="B198" s="9">
        <v>0</v>
      </c>
    </row>
    <row r="199" spans="1:2" ht="12.75" customHeight="1" x14ac:dyDescent="0.2">
      <c r="A199" s="10" t="s">
        <v>151</v>
      </c>
      <c r="B199" s="9">
        <v>0</v>
      </c>
    </row>
    <row r="200" spans="1:2" ht="12.75" customHeight="1" x14ac:dyDescent="0.2">
      <c r="A200" s="10" t="s">
        <v>152</v>
      </c>
      <c r="B200" s="11">
        <f>(B2333*4+(B1129*4)+B203)</f>
        <v>23</v>
      </c>
    </row>
    <row r="201" spans="1:2" ht="12.75" customHeight="1" x14ac:dyDescent="0.2">
      <c r="A201" s="10" t="s">
        <v>152</v>
      </c>
      <c r="B201" s="9">
        <v>0</v>
      </c>
    </row>
    <row r="202" spans="1:2" ht="12.75" customHeight="1" x14ac:dyDescent="0.2">
      <c r="A202" s="10" t="s">
        <v>152</v>
      </c>
      <c r="B202" s="9">
        <v>0</v>
      </c>
    </row>
    <row r="203" spans="1:2" ht="12.75" customHeight="1" x14ac:dyDescent="0.2">
      <c r="A203" s="10" t="s">
        <v>153</v>
      </c>
      <c r="B203" s="11">
        <f>B1280</f>
        <v>3</v>
      </c>
    </row>
    <row r="204" spans="1:2" ht="12.75" customHeight="1" x14ac:dyDescent="0.2">
      <c r="A204" s="10" t="s">
        <v>153</v>
      </c>
      <c r="B204" s="9">
        <v>0</v>
      </c>
    </row>
    <row r="205" spans="1:2" ht="12.75" customHeight="1" x14ac:dyDescent="0.2">
      <c r="A205" s="10" t="s">
        <v>154</v>
      </c>
      <c r="B205" s="11">
        <f>B229+(B492/8)</f>
        <v>6</v>
      </c>
    </row>
    <row r="206" spans="1:2" ht="12.75" customHeight="1" x14ac:dyDescent="0.2">
      <c r="A206" s="10" t="s">
        <v>154</v>
      </c>
      <c r="B206" s="9">
        <v>0</v>
      </c>
    </row>
    <row r="207" spans="1:2" ht="12.75" customHeight="1" x14ac:dyDescent="0.2">
      <c r="A207" s="10" t="s">
        <v>154</v>
      </c>
      <c r="B207" s="9">
        <v>0</v>
      </c>
    </row>
    <row r="208" spans="1:2" ht="12.75" customHeight="1" x14ac:dyDescent="0.2">
      <c r="A208" s="10" t="s">
        <v>155</v>
      </c>
      <c r="B208" s="11">
        <f>B2376+8</f>
        <v>508</v>
      </c>
    </row>
    <row r="209" spans="1:2" ht="12.75" customHeight="1" x14ac:dyDescent="0.2">
      <c r="A209" s="10" t="s">
        <v>155</v>
      </c>
      <c r="B209" s="9">
        <v>0</v>
      </c>
    </row>
    <row r="210" spans="1:2" ht="12.75" customHeight="1" x14ac:dyDescent="0.2">
      <c r="A210" s="10" t="s">
        <v>155</v>
      </c>
      <c r="B210" s="9">
        <v>0</v>
      </c>
    </row>
    <row r="211" spans="1:2" ht="12.75" customHeight="1" x14ac:dyDescent="0.2">
      <c r="A211" s="10" t="s">
        <v>156</v>
      </c>
      <c r="B211" s="11">
        <f>B1053+1</f>
        <v>25.5</v>
      </c>
    </row>
    <row r="212" spans="1:2" ht="12.75" customHeight="1" x14ac:dyDescent="0.2">
      <c r="A212" s="10" t="s">
        <v>156</v>
      </c>
      <c r="B212" s="9">
        <v>0</v>
      </c>
    </row>
    <row r="213" spans="1:2" ht="12.75" customHeight="1" x14ac:dyDescent="0.2">
      <c r="A213" s="10" t="s">
        <v>156</v>
      </c>
      <c r="B213" s="9">
        <v>0</v>
      </c>
    </row>
    <row r="214" spans="1:2" ht="12.75" customHeight="1" x14ac:dyDescent="0.2">
      <c r="A214" s="10" t="s">
        <v>157</v>
      </c>
      <c r="B214" s="11">
        <f>(B211*6)/16</f>
        <v>9.5625</v>
      </c>
    </row>
    <row r="215" spans="1:2" ht="12.75" customHeight="1" x14ac:dyDescent="0.2">
      <c r="A215" s="10" t="s">
        <v>157</v>
      </c>
      <c r="B215" s="9">
        <v>0</v>
      </c>
    </row>
    <row r="216" spans="1:2" ht="12.75" customHeight="1" x14ac:dyDescent="0.2">
      <c r="A216" s="10" t="s">
        <v>157</v>
      </c>
      <c r="B216" s="9">
        <v>0</v>
      </c>
    </row>
    <row r="217" spans="1:2" ht="12.75" customHeight="1" x14ac:dyDescent="0.2">
      <c r="A217" s="10" t="s">
        <v>158</v>
      </c>
      <c r="B217" s="11">
        <f>B2541</f>
        <v>24.5</v>
      </c>
    </row>
    <row r="218" spans="1:2" ht="12.75" customHeight="1" x14ac:dyDescent="0.2">
      <c r="A218" s="10" t="s">
        <v>158</v>
      </c>
      <c r="B218" s="9">
        <v>0</v>
      </c>
    </row>
    <row r="219" spans="1:2" ht="12.75" customHeight="1" x14ac:dyDescent="0.2">
      <c r="A219" s="10" t="s">
        <v>158</v>
      </c>
      <c r="B219" s="9">
        <v>0</v>
      </c>
    </row>
    <row r="220" spans="1:2" ht="12.75" customHeight="1" x14ac:dyDescent="0.2">
      <c r="A220" s="10" t="s">
        <v>162</v>
      </c>
      <c r="B220" s="11">
        <f>B217/2</f>
        <v>12.25</v>
      </c>
    </row>
    <row r="221" spans="1:2" ht="12.75" customHeight="1" x14ac:dyDescent="0.2">
      <c r="A221" s="10" t="s">
        <v>162</v>
      </c>
      <c r="B221" s="9">
        <v>0</v>
      </c>
    </row>
    <row r="222" spans="1:2" ht="12.75" customHeight="1" x14ac:dyDescent="0.2">
      <c r="A222" s="10" t="s">
        <v>162</v>
      </c>
      <c r="B222" s="9">
        <v>0</v>
      </c>
    </row>
    <row r="223" spans="1:2" ht="12.75" customHeight="1" x14ac:dyDescent="0.2">
      <c r="A223" s="10" t="s">
        <v>163</v>
      </c>
      <c r="B223" s="11">
        <f>(B217*6)/4</f>
        <v>36.75</v>
      </c>
    </row>
    <row r="224" spans="1:2" ht="12.75" customHeight="1" x14ac:dyDescent="0.2">
      <c r="A224" s="10" t="s">
        <v>163</v>
      </c>
      <c r="B224" s="9">
        <v>0</v>
      </c>
    </row>
    <row r="225" spans="1:2" ht="12.75" customHeight="1" x14ac:dyDescent="0.2">
      <c r="A225" s="10" t="s">
        <v>163</v>
      </c>
      <c r="B225" s="9">
        <v>0</v>
      </c>
    </row>
    <row r="226" spans="1:2" ht="12.75" customHeight="1" x14ac:dyDescent="0.2">
      <c r="A226" s="10" t="s">
        <v>164</v>
      </c>
      <c r="B226" s="11">
        <f>B217</f>
        <v>24.5</v>
      </c>
    </row>
    <row r="227" spans="1:2" ht="12.75" customHeight="1" x14ac:dyDescent="0.2">
      <c r="A227" s="10" t="s">
        <v>164</v>
      </c>
      <c r="B227" s="9">
        <v>0</v>
      </c>
    </row>
    <row r="228" spans="1:2" ht="12.75" customHeight="1" x14ac:dyDescent="0.2">
      <c r="A228" s="10" t="s">
        <v>164</v>
      </c>
      <c r="B228" s="9">
        <v>0</v>
      </c>
    </row>
    <row r="229" spans="1:2" ht="12.75" customHeight="1" x14ac:dyDescent="0.2">
      <c r="A229" s="10" t="s">
        <v>165</v>
      </c>
      <c r="B229" s="11">
        <f>B2641+1</f>
        <v>1.5</v>
      </c>
    </row>
    <row r="230" spans="1:2" ht="12.75" customHeight="1" x14ac:dyDescent="0.2">
      <c r="A230" s="10" t="s">
        <v>165</v>
      </c>
      <c r="B230" s="9">
        <v>0</v>
      </c>
    </row>
    <row r="231" spans="1:2" ht="12.75" customHeight="1" x14ac:dyDescent="0.2">
      <c r="A231" s="10" t="s">
        <v>165</v>
      </c>
      <c r="B231" s="9">
        <v>0</v>
      </c>
    </row>
    <row r="232" spans="1:2" ht="12.75" customHeight="1" x14ac:dyDescent="0.2">
      <c r="A232" s="10" t="s">
        <v>166</v>
      </c>
      <c r="B232" s="9">
        <v>0</v>
      </c>
    </row>
    <row r="233" spans="1:2" ht="12.75" customHeight="1" x14ac:dyDescent="0.2">
      <c r="A233" s="10" t="s">
        <v>167</v>
      </c>
      <c r="B233" s="11">
        <f>B2866+1</f>
        <v>5</v>
      </c>
    </row>
    <row r="234" spans="1:2" ht="12.75" customHeight="1" x14ac:dyDescent="0.2">
      <c r="A234" s="10" t="s">
        <v>167</v>
      </c>
      <c r="B234" s="9">
        <v>0</v>
      </c>
    </row>
    <row r="235" spans="1:2" ht="12.75" customHeight="1" x14ac:dyDescent="0.2">
      <c r="A235" s="10" t="s">
        <v>167</v>
      </c>
      <c r="B235" s="9">
        <v>0</v>
      </c>
    </row>
    <row r="236" spans="1:2" ht="12.75" customHeight="1" x14ac:dyDescent="0.2">
      <c r="A236" s="10" t="s">
        <v>169</v>
      </c>
      <c r="B236" s="11">
        <f>(B2443*3)+B1041+(B1303*5)</f>
        <v>201.58125000000001</v>
      </c>
    </row>
    <row r="237" spans="1:2" ht="12.75" customHeight="1" x14ac:dyDescent="0.2">
      <c r="A237" s="10" t="s">
        <v>169</v>
      </c>
      <c r="B237" s="9">
        <v>0</v>
      </c>
    </row>
    <row r="238" spans="1:2" ht="12.75" customHeight="1" x14ac:dyDescent="0.2">
      <c r="A238" s="10" t="s">
        <v>169</v>
      </c>
      <c r="B238" s="9">
        <v>0</v>
      </c>
    </row>
    <row r="239" spans="1:2" ht="12.75" customHeight="1" x14ac:dyDescent="0.2">
      <c r="A239" s="10" t="s">
        <v>173</v>
      </c>
      <c r="B239" s="11">
        <f>B241/2</f>
        <v>12.5</v>
      </c>
    </row>
    <row r="240" spans="1:2" ht="12.75" customHeight="1" x14ac:dyDescent="0.2">
      <c r="A240" s="10" t="s">
        <v>173</v>
      </c>
      <c r="B240" s="9">
        <v>0</v>
      </c>
    </row>
    <row r="241" spans="1:2" ht="12.75" customHeight="1" x14ac:dyDescent="0.2">
      <c r="A241" s="10" t="s">
        <v>174</v>
      </c>
      <c r="B241" s="11">
        <v>25</v>
      </c>
    </row>
    <row r="242" spans="1:2" ht="12.75" customHeight="1" x14ac:dyDescent="0.2">
      <c r="A242" s="10" t="s">
        <v>174</v>
      </c>
      <c r="B242" s="9">
        <v>0</v>
      </c>
    </row>
    <row r="243" spans="1:2" ht="12.75" customHeight="1" x14ac:dyDescent="0.2">
      <c r="A243" s="10" t="s">
        <v>175</v>
      </c>
      <c r="B243" s="11">
        <v>0</v>
      </c>
    </row>
    <row r="244" spans="1:2" ht="12.75" customHeight="1" x14ac:dyDescent="0.2">
      <c r="A244" s="10" t="s">
        <v>175</v>
      </c>
      <c r="B244" s="9">
        <v>0</v>
      </c>
    </row>
    <row r="245" spans="1:2" ht="12.75" customHeight="1" x14ac:dyDescent="0.2">
      <c r="A245" s="10" t="s">
        <v>193</v>
      </c>
      <c r="B245" s="9">
        <v>0</v>
      </c>
    </row>
    <row r="246" spans="1:2" ht="12.75" customHeight="1" x14ac:dyDescent="0.2">
      <c r="A246" s="10" t="s">
        <v>193</v>
      </c>
      <c r="B246" s="9">
        <v>0</v>
      </c>
    </row>
    <row r="247" spans="1:2" ht="12.75" customHeight="1" x14ac:dyDescent="0.2">
      <c r="A247" s="10" t="s">
        <v>194</v>
      </c>
      <c r="B247" s="11">
        <f>B116+B262</f>
        <v>28</v>
      </c>
    </row>
    <row r="248" spans="1:2" ht="12.75" customHeight="1" x14ac:dyDescent="0.2">
      <c r="A248" s="10" t="s">
        <v>194</v>
      </c>
      <c r="B248" s="9">
        <v>0</v>
      </c>
    </row>
    <row r="249" spans="1:2" ht="12.75" customHeight="1" x14ac:dyDescent="0.2">
      <c r="A249" s="10" t="s">
        <v>194</v>
      </c>
      <c r="B249" s="9">
        <v>0</v>
      </c>
    </row>
    <row r="250" spans="1:2" ht="12.75" customHeight="1" x14ac:dyDescent="0.2">
      <c r="A250" s="10" t="s">
        <v>195</v>
      </c>
      <c r="B250" s="9">
        <v>0</v>
      </c>
    </row>
    <row r="251" spans="1:2" ht="12.75" customHeight="1" x14ac:dyDescent="0.2">
      <c r="A251" s="10" t="s">
        <v>195</v>
      </c>
      <c r="B251" s="9">
        <v>0</v>
      </c>
    </row>
    <row r="252" spans="1:2" ht="12.75" customHeight="1" x14ac:dyDescent="0.2">
      <c r="A252" s="10" t="s">
        <v>196</v>
      </c>
      <c r="B252" s="9">
        <v>0</v>
      </c>
    </row>
    <row r="253" spans="1:2" ht="12.75" customHeight="1" x14ac:dyDescent="0.2">
      <c r="A253" s="10" t="s">
        <v>197</v>
      </c>
      <c r="B253" s="11">
        <f>(B286*2)/3</f>
        <v>3.3333333333333335</v>
      </c>
    </row>
    <row r="254" spans="1:2" ht="12.75" customHeight="1" x14ac:dyDescent="0.2">
      <c r="A254" s="10" t="s">
        <v>197</v>
      </c>
      <c r="B254" s="9">
        <v>0</v>
      </c>
    </row>
    <row r="255" spans="1:2" ht="12.75" customHeight="1" x14ac:dyDescent="0.2">
      <c r="A255" s="10" t="s">
        <v>197</v>
      </c>
      <c r="B255" s="9">
        <v>0</v>
      </c>
    </row>
    <row r="256" spans="1:2" ht="12.75" customHeight="1" x14ac:dyDescent="0.2">
      <c r="A256" s="10" t="s">
        <v>198</v>
      </c>
      <c r="B256" s="11">
        <f>B259</f>
        <v>24</v>
      </c>
    </row>
    <row r="257" spans="1:2" ht="12.75" customHeight="1" x14ac:dyDescent="0.2">
      <c r="A257" s="10" t="s">
        <v>198</v>
      </c>
      <c r="B257" s="9">
        <v>0</v>
      </c>
    </row>
    <row r="258" spans="1:2" ht="12.75" customHeight="1" x14ac:dyDescent="0.2">
      <c r="A258" s="10" t="s">
        <v>198</v>
      </c>
      <c r="B258" s="9">
        <v>0</v>
      </c>
    </row>
    <row r="259" spans="1:2" ht="12.75" customHeight="1" x14ac:dyDescent="0.2">
      <c r="A259" s="10" t="s">
        <v>199</v>
      </c>
      <c r="B259" s="11">
        <f>(B2333*4+(B1129*4)+B262)</f>
        <v>24</v>
      </c>
    </row>
    <row r="260" spans="1:2" ht="12.75" customHeight="1" x14ac:dyDescent="0.2">
      <c r="A260" s="10" t="s">
        <v>199</v>
      </c>
      <c r="B260" s="9">
        <v>0</v>
      </c>
    </row>
    <row r="261" spans="1:2" ht="12.75" customHeight="1" x14ac:dyDescent="0.2">
      <c r="A261" s="10" t="s">
        <v>199</v>
      </c>
      <c r="B261" s="9">
        <v>0</v>
      </c>
    </row>
    <row r="262" spans="1:2" ht="12.75" customHeight="1" x14ac:dyDescent="0.2">
      <c r="A262" s="10" t="s">
        <v>200</v>
      </c>
      <c r="B262" s="11">
        <f>B568</f>
        <v>4</v>
      </c>
    </row>
    <row r="263" spans="1:2" ht="12.75" customHeight="1" x14ac:dyDescent="0.2">
      <c r="A263" s="10" t="s">
        <v>200</v>
      </c>
      <c r="B263" s="9">
        <v>0</v>
      </c>
    </row>
    <row r="264" spans="1:2" ht="12.75" customHeight="1" x14ac:dyDescent="0.2">
      <c r="A264" s="10" t="s">
        <v>201</v>
      </c>
      <c r="B264" s="11">
        <f>B282+(B495/8)</f>
        <v>2.25</v>
      </c>
    </row>
    <row r="265" spans="1:2" ht="12.75" customHeight="1" x14ac:dyDescent="0.2">
      <c r="A265" s="10" t="s">
        <v>201</v>
      </c>
      <c r="B265" s="9">
        <v>0</v>
      </c>
    </row>
    <row r="266" spans="1:2" ht="12.75" customHeight="1" x14ac:dyDescent="0.2">
      <c r="A266" s="10" t="s">
        <v>201</v>
      </c>
      <c r="B266" s="9">
        <v>0</v>
      </c>
    </row>
    <row r="267" spans="1:2" ht="12.75" customHeight="1" x14ac:dyDescent="0.2">
      <c r="A267" s="10" t="s">
        <v>202</v>
      </c>
      <c r="B267" s="11">
        <v>50</v>
      </c>
    </row>
    <row r="268" spans="1:2" ht="12.75" customHeight="1" x14ac:dyDescent="0.2">
      <c r="A268" s="10" t="s">
        <v>202</v>
      </c>
      <c r="B268" s="9">
        <v>0</v>
      </c>
    </row>
    <row r="269" spans="1:2" ht="12.75" customHeight="1" x14ac:dyDescent="0.2">
      <c r="A269" s="10" t="s">
        <v>202</v>
      </c>
      <c r="B269" s="9">
        <v>0</v>
      </c>
    </row>
    <row r="270" spans="1:2" ht="12.75" customHeight="1" x14ac:dyDescent="0.2">
      <c r="A270" s="10" t="s">
        <v>203</v>
      </c>
      <c r="B270" s="11">
        <v>5</v>
      </c>
    </row>
    <row r="271" spans="1:2" ht="12.75" customHeight="1" x14ac:dyDescent="0.2">
      <c r="A271" s="10" t="s">
        <v>203</v>
      </c>
      <c r="B271" s="9">
        <v>0</v>
      </c>
    </row>
    <row r="272" spans="1:2" ht="12.75" customHeight="1" x14ac:dyDescent="0.2">
      <c r="A272" s="10" t="s">
        <v>203</v>
      </c>
      <c r="B272" s="9">
        <v>0</v>
      </c>
    </row>
    <row r="273" spans="1:2" ht="12.75" customHeight="1" x14ac:dyDescent="0.2">
      <c r="A273" s="10" t="s">
        <v>204</v>
      </c>
      <c r="B273" s="11">
        <f>B2376+8</f>
        <v>508</v>
      </c>
    </row>
    <row r="274" spans="1:2" ht="12.75" customHeight="1" x14ac:dyDescent="0.2">
      <c r="A274" s="10" t="s">
        <v>204</v>
      </c>
      <c r="B274" s="9">
        <v>0</v>
      </c>
    </row>
    <row r="275" spans="1:2" ht="12.75" customHeight="1" x14ac:dyDescent="0.2">
      <c r="A275" s="10" t="s">
        <v>204</v>
      </c>
      <c r="B275" s="9">
        <v>0</v>
      </c>
    </row>
    <row r="276" spans="1:2" ht="12.75" customHeight="1" x14ac:dyDescent="0.2">
      <c r="A276" s="10" t="s">
        <v>205</v>
      </c>
      <c r="B276" s="11">
        <f>B1053+1</f>
        <v>25.5</v>
      </c>
    </row>
    <row r="277" spans="1:2" ht="12.75" customHeight="1" x14ac:dyDescent="0.2">
      <c r="A277" s="10" t="s">
        <v>205</v>
      </c>
      <c r="B277" s="9">
        <v>0</v>
      </c>
    </row>
    <row r="278" spans="1:2" ht="12.75" customHeight="1" x14ac:dyDescent="0.2">
      <c r="A278" s="10" t="s">
        <v>205</v>
      </c>
      <c r="B278" s="9">
        <v>0</v>
      </c>
    </row>
    <row r="279" spans="1:2" ht="12.75" customHeight="1" x14ac:dyDescent="0.2">
      <c r="A279" s="10" t="s">
        <v>206</v>
      </c>
      <c r="B279" s="11">
        <f>(B276*6)/16</f>
        <v>9.5625</v>
      </c>
    </row>
    <row r="280" spans="1:2" ht="12.75" customHeight="1" x14ac:dyDescent="0.2">
      <c r="A280" s="10" t="s">
        <v>206</v>
      </c>
      <c r="B280" s="9">
        <v>0</v>
      </c>
    </row>
    <row r="281" spans="1:2" ht="12.75" customHeight="1" x14ac:dyDescent="0.2">
      <c r="A281" s="10" t="s">
        <v>206</v>
      </c>
      <c r="B281" s="9">
        <v>0</v>
      </c>
    </row>
    <row r="282" spans="1:2" ht="12.75" customHeight="1" x14ac:dyDescent="0.2">
      <c r="A282" s="10" t="s">
        <v>207</v>
      </c>
      <c r="B282" s="11">
        <f>B2641+1</f>
        <v>1.5</v>
      </c>
    </row>
    <row r="283" spans="1:2" ht="12.75" customHeight="1" x14ac:dyDescent="0.2">
      <c r="A283" s="10" t="s">
        <v>207</v>
      </c>
      <c r="B283" s="9">
        <v>0</v>
      </c>
    </row>
    <row r="284" spans="1:2" ht="12.75" customHeight="1" x14ac:dyDescent="0.2">
      <c r="A284" s="10" t="s">
        <v>207</v>
      </c>
      <c r="B284" s="9">
        <v>0</v>
      </c>
    </row>
    <row r="285" spans="1:2" ht="12.75" customHeight="1" x14ac:dyDescent="0.2">
      <c r="A285" s="10" t="s">
        <v>208</v>
      </c>
      <c r="B285" s="9">
        <v>0</v>
      </c>
    </row>
    <row r="286" spans="1:2" ht="12.75" customHeight="1" x14ac:dyDescent="0.2">
      <c r="A286" s="10" t="s">
        <v>209</v>
      </c>
      <c r="B286" s="11">
        <f>B2866+1</f>
        <v>5</v>
      </c>
    </row>
    <row r="287" spans="1:2" ht="12.75" customHeight="1" x14ac:dyDescent="0.2">
      <c r="A287" s="10" t="s">
        <v>209</v>
      </c>
      <c r="B287" s="9">
        <v>0</v>
      </c>
    </row>
    <row r="288" spans="1:2" ht="12.75" customHeight="1" x14ac:dyDescent="0.2">
      <c r="A288" s="10" t="s">
        <v>209</v>
      </c>
      <c r="B288" s="9">
        <v>0</v>
      </c>
    </row>
    <row r="289" spans="1:2" ht="12.75" customHeight="1" x14ac:dyDescent="0.2">
      <c r="A289" s="10" t="s">
        <v>210</v>
      </c>
      <c r="B289" s="11">
        <f>B1769</f>
        <v>4</v>
      </c>
    </row>
    <row r="290" spans="1:2" ht="12.75" customHeight="1" x14ac:dyDescent="0.2">
      <c r="A290" s="10" t="s">
        <v>211</v>
      </c>
      <c r="B290" s="11">
        <v>6</v>
      </c>
    </row>
    <row r="291" spans="1:2" ht="12.75" customHeight="1" x14ac:dyDescent="0.2">
      <c r="A291" s="10" t="s">
        <v>211</v>
      </c>
      <c r="B291" s="9">
        <v>0</v>
      </c>
    </row>
    <row r="292" spans="1:2" ht="12.75" customHeight="1" x14ac:dyDescent="0.2">
      <c r="A292" s="10" t="s">
        <v>214</v>
      </c>
      <c r="B292" s="11">
        <f>B290*9</f>
        <v>54</v>
      </c>
    </row>
    <row r="293" spans="1:2" ht="12.75" customHeight="1" x14ac:dyDescent="0.2">
      <c r="A293" s="10" t="s">
        <v>214</v>
      </c>
      <c r="B293" s="9">
        <v>0</v>
      </c>
    </row>
    <row r="294" spans="1:2" ht="12.75" customHeight="1" x14ac:dyDescent="0.2">
      <c r="A294" s="10" t="s">
        <v>214</v>
      </c>
      <c r="B294" s="9">
        <v>0</v>
      </c>
    </row>
    <row r="295" spans="1:2" ht="12.75" customHeight="1" x14ac:dyDescent="0.2">
      <c r="A295" s="10" t="s">
        <v>215</v>
      </c>
      <c r="B295" s="11">
        <f>B290/3</f>
        <v>2</v>
      </c>
    </row>
    <row r="296" spans="1:2" ht="12.75" customHeight="1" x14ac:dyDescent="0.2">
      <c r="A296" s="10" t="s">
        <v>215</v>
      </c>
      <c r="B296" s="9">
        <v>0</v>
      </c>
    </row>
    <row r="297" spans="1:2" ht="12.75" customHeight="1" x14ac:dyDescent="0.2">
      <c r="A297" s="10" t="s">
        <v>216</v>
      </c>
      <c r="B297" s="11">
        <f>B1405+(B1883*3)</f>
        <v>10</v>
      </c>
    </row>
    <row r="298" spans="1:2" ht="12.75" customHeight="1" x14ac:dyDescent="0.2">
      <c r="A298" s="10" t="s">
        <v>216</v>
      </c>
      <c r="B298" s="9">
        <v>0</v>
      </c>
    </row>
    <row r="299" spans="1:2" ht="12.75" customHeight="1" x14ac:dyDescent="0.2">
      <c r="A299" s="10" t="s">
        <v>217</v>
      </c>
      <c r="B299" s="11">
        <f>(B1790*6)+(B297*3)</f>
        <v>54</v>
      </c>
    </row>
    <row r="300" spans="1:2" ht="12.75" customHeight="1" x14ac:dyDescent="0.2">
      <c r="A300" s="10" t="s">
        <v>217</v>
      </c>
      <c r="B300" s="9">
        <v>0</v>
      </c>
    </row>
    <row r="301" spans="1:2" ht="12.75" customHeight="1" x14ac:dyDescent="0.2">
      <c r="A301" s="10" t="s">
        <v>217</v>
      </c>
      <c r="B301" s="9">
        <v>0</v>
      </c>
    </row>
    <row r="302" spans="1:2" ht="12.75" customHeight="1" x14ac:dyDescent="0.2">
      <c r="A302" s="10" t="s">
        <v>218</v>
      </c>
      <c r="B302" s="11">
        <f>(B2533*3)+(B2581*3)</f>
        <v>7.5</v>
      </c>
    </row>
    <row r="303" spans="1:2" ht="12.75" customHeight="1" x14ac:dyDescent="0.2">
      <c r="A303" s="10" t="s">
        <v>218</v>
      </c>
      <c r="B303" s="9">
        <v>0</v>
      </c>
    </row>
    <row r="304" spans="1:2" ht="12.75" customHeight="1" x14ac:dyDescent="0.2">
      <c r="A304" s="10" t="s">
        <v>219</v>
      </c>
      <c r="B304" s="11">
        <f>(B1784*3)/4</f>
        <v>6</v>
      </c>
    </row>
    <row r="305" spans="1:2" ht="12.75" customHeight="1" x14ac:dyDescent="0.2">
      <c r="A305" s="10" t="s">
        <v>219</v>
      </c>
      <c r="B305" s="9">
        <v>0</v>
      </c>
    </row>
    <row r="306" spans="1:2" ht="12.75" customHeight="1" x14ac:dyDescent="0.2">
      <c r="A306" s="10" t="s">
        <v>224</v>
      </c>
      <c r="B306" s="11">
        <v>20</v>
      </c>
    </row>
    <row r="307" spans="1:2" ht="12.75" customHeight="1" x14ac:dyDescent="0.2">
      <c r="A307" s="10" t="s">
        <v>224</v>
      </c>
      <c r="B307" s="9">
        <v>0</v>
      </c>
    </row>
    <row r="308" spans="1:2" ht="12.75" customHeight="1" x14ac:dyDescent="0.2">
      <c r="A308" s="10" t="s">
        <v>224</v>
      </c>
      <c r="B308" s="9">
        <v>0</v>
      </c>
    </row>
    <row r="309" spans="1:2" ht="12.75" customHeight="1" x14ac:dyDescent="0.2">
      <c r="A309" s="10" t="s">
        <v>225</v>
      </c>
      <c r="B309" s="11">
        <v>70</v>
      </c>
    </row>
    <row r="310" spans="1:2" ht="12.75" customHeight="1" x14ac:dyDescent="0.2">
      <c r="A310" s="10" t="s">
        <v>225</v>
      </c>
      <c r="B310" s="9">
        <v>0</v>
      </c>
    </row>
    <row r="311" spans="1:2" ht="12.75" customHeight="1" x14ac:dyDescent="0.2">
      <c r="A311" s="10" t="s">
        <v>225</v>
      </c>
      <c r="B311" s="9">
        <v>0</v>
      </c>
    </row>
    <row r="312" spans="1:2" ht="12.75" customHeight="1" x14ac:dyDescent="0.2">
      <c r="A312" s="10" t="s">
        <v>226</v>
      </c>
      <c r="B312" s="11">
        <v>20</v>
      </c>
    </row>
    <row r="313" spans="1:2" ht="12.75" customHeight="1" x14ac:dyDescent="0.2">
      <c r="A313" s="10" t="s">
        <v>226</v>
      </c>
      <c r="B313" s="9">
        <v>0</v>
      </c>
    </row>
    <row r="314" spans="1:2" ht="12.75" customHeight="1" x14ac:dyDescent="0.2">
      <c r="A314" s="10" t="s">
        <v>226</v>
      </c>
      <c r="B314" s="9">
        <v>0</v>
      </c>
    </row>
    <row r="315" spans="1:2" ht="12.75" customHeight="1" x14ac:dyDescent="0.2">
      <c r="A315" s="10" t="s">
        <v>227</v>
      </c>
      <c r="B315" s="9">
        <v>0</v>
      </c>
    </row>
    <row r="316" spans="1:2" ht="12.75" customHeight="1" x14ac:dyDescent="0.2">
      <c r="A316" s="10" t="s">
        <v>228</v>
      </c>
      <c r="B316" s="11">
        <f>B2822*3</f>
        <v>6</v>
      </c>
    </row>
    <row r="317" spans="1:2" ht="12.75" customHeight="1" x14ac:dyDescent="0.2">
      <c r="A317" s="10" t="s">
        <v>228</v>
      </c>
      <c r="B317" s="9">
        <v>0</v>
      </c>
    </row>
    <row r="318" spans="1:2" ht="12.75" customHeight="1" x14ac:dyDescent="0.2">
      <c r="A318" s="10" t="s">
        <v>230</v>
      </c>
      <c r="B318" s="11">
        <f>(B509*3)+B241</f>
        <v>47.5</v>
      </c>
    </row>
    <row r="319" spans="1:2" ht="12.75" customHeight="1" x14ac:dyDescent="0.2">
      <c r="A319" s="10" t="s">
        <v>230</v>
      </c>
      <c r="B319" s="9">
        <v>0</v>
      </c>
    </row>
    <row r="320" spans="1:2" ht="12.75" customHeight="1" x14ac:dyDescent="0.2">
      <c r="A320" s="10" t="s">
        <v>230</v>
      </c>
      <c r="B320" s="9">
        <v>0</v>
      </c>
    </row>
    <row r="321" spans="1:2" ht="12.75" customHeight="1" x14ac:dyDescent="0.2">
      <c r="A321" s="10" t="s">
        <v>231</v>
      </c>
      <c r="B321" s="11">
        <f>B483+(B490/8)</f>
        <v>8</v>
      </c>
    </row>
    <row r="322" spans="1:2" ht="12.75" customHeight="1" x14ac:dyDescent="0.2">
      <c r="A322" s="10" t="s">
        <v>231</v>
      </c>
      <c r="B322" s="9">
        <v>0</v>
      </c>
    </row>
    <row r="323" spans="1:2" ht="12.75" customHeight="1" x14ac:dyDescent="0.2">
      <c r="A323" s="10" t="s">
        <v>236</v>
      </c>
      <c r="B323" s="11">
        <f>B321</f>
        <v>8</v>
      </c>
    </row>
    <row r="324" spans="1:2" ht="12.75" customHeight="1" x14ac:dyDescent="0.2">
      <c r="A324" s="10" t="s">
        <v>237</v>
      </c>
      <c r="B324" s="11">
        <f>B323*4</f>
        <v>32</v>
      </c>
    </row>
    <row r="325" spans="1:2" ht="12.75" customHeight="1" x14ac:dyDescent="0.2">
      <c r="A325" s="10" t="s">
        <v>237</v>
      </c>
      <c r="B325" s="9">
        <v>0</v>
      </c>
    </row>
    <row r="326" spans="1:2" ht="12.75" customHeight="1" x14ac:dyDescent="0.2">
      <c r="A326" s="10" t="s">
        <v>237</v>
      </c>
      <c r="B326" s="9">
        <v>0</v>
      </c>
    </row>
    <row r="327" spans="1:2" ht="12.75" customHeight="1" x14ac:dyDescent="0.2">
      <c r="A327" s="10" t="s">
        <v>238</v>
      </c>
      <c r="B327" s="11">
        <f>B324/2</f>
        <v>16</v>
      </c>
    </row>
    <row r="328" spans="1:2" ht="12.75" customHeight="1" x14ac:dyDescent="0.2">
      <c r="A328" s="10" t="s">
        <v>238</v>
      </c>
      <c r="B328" s="9">
        <v>0</v>
      </c>
    </row>
    <row r="329" spans="1:2" ht="12.75" customHeight="1" x14ac:dyDescent="0.2">
      <c r="A329" s="10" t="s">
        <v>238</v>
      </c>
      <c r="B329" s="9">
        <v>0</v>
      </c>
    </row>
    <row r="330" spans="1:2" ht="12.75" customHeight="1" x14ac:dyDescent="0.2">
      <c r="A330" s="10" t="s">
        <v>239</v>
      </c>
      <c r="B330" s="11">
        <f>(B324*6)/4</f>
        <v>48</v>
      </c>
    </row>
    <row r="331" spans="1:2" ht="12.75" customHeight="1" x14ac:dyDescent="0.2">
      <c r="A331" s="10" t="s">
        <v>239</v>
      </c>
      <c r="B331" s="9">
        <v>0</v>
      </c>
    </row>
    <row r="332" spans="1:2" ht="12.75" customHeight="1" x14ac:dyDescent="0.2">
      <c r="A332" s="10" t="s">
        <v>239</v>
      </c>
      <c r="B332" s="9">
        <v>0</v>
      </c>
    </row>
    <row r="333" spans="1:2" ht="12.75" customHeight="1" x14ac:dyDescent="0.2">
      <c r="A333" s="10" t="s">
        <v>240</v>
      </c>
      <c r="B333" s="11">
        <f>B324</f>
        <v>32</v>
      </c>
    </row>
    <row r="334" spans="1:2" ht="12.75" customHeight="1" x14ac:dyDescent="0.2">
      <c r="A334" s="10" t="s">
        <v>240</v>
      </c>
      <c r="B334" s="9">
        <v>0</v>
      </c>
    </row>
    <row r="335" spans="1:2" ht="12.75" customHeight="1" x14ac:dyDescent="0.2">
      <c r="A335" s="10" t="s">
        <v>240</v>
      </c>
      <c r="B335" s="9">
        <v>0</v>
      </c>
    </row>
    <row r="336" spans="1:2" ht="12.75" customHeight="1" x14ac:dyDescent="0.2">
      <c r="A336" s="10" t="s">
        <v>258</v>
      </c>
      <c r="B336" s="9">
        <v>0</v>
      </c>
    </row>
    <row r="337" spans="1:2" ht="12.75" customHeight="1" x14ac:dyDescent="0.2">
      <c r="A337" s="10" t="s">
        <v>258</v>
      </c>
      <c r="B337" s="9">
        <v>0</v>
      </c>
    </row>
    <row r="338" spans="1:2" ht="12.75" customHeight="1" x14ac:dyDescent="0.2">
      <c r="A338" s="10" t="s">
        <v>259</v>
      </c>
      <c r="B338" s="11">
        <f>B116+B353</f>
        <v>28</v>
      </c>
    </row>
    <row r="339" spans="1:2" ht="12.75" customHeight="1" x14ac:dyDescent="0.2">
      <c r="A339" s="10" t="s">
        <v>259</v>
      </c>
      <c r="B339" s="9">
        <v>0</v>
      </c>
    </row>
    <row r="340" spans="1:2" ht="12.75" customHeight="1" x14ac:dyDescent="0.2">
      <c r="A340" s="10" t="s">
        <v>259</v>
      </c>
      <c r="B340" s="9">
        <v>0</v>
      </c>
    </row>
    <row r="341" spans="1:2" ht="12.75" customHeight="1" x14ac:dyDescent="0.2">
      <c r="A341" s="10" t="s">
        <v>260</v>
      </c>
      <c r="B341" s="9">
        <v>0</v>
      </c>
    </row>
    <row r="342" spans="1:2" ht="12.75" customHeight="1" x14ac:dyDescent="0.2">
      <c r="A342" s="10" t="s">
        <v>260</v>
      </c>
      <c r="B342" s="9">
        <v>0</v>
      </c>
    </row>
    <row r="343" spans="1:2" ht="12.75" customHeight="1" x14ac:dyDescent="0.2">
      <c r="A343" s="10" t="s">
        <v>261</v>
      </c>
      <c r="B343" s="9">
        <v>0</v>
      </c>
    </row>
    <row r="344" spans="1:2" ht="12.75" customHeight="1" x14ac:dyDescent="0.2">
      <c r="A344" s="10" t="s">
        <v>262</v>
      </c>
      <c r="B344" s="11">
        <f>(B377*2)/3</f>
        <v>3.3333333333333335</v>
      </c>
    </row>
    <row r="345" spans="1:2" ht="12.75" customHeight="1" x14ac:dyDescent="0.2">
      <c r="A345" s="10" t="s">
        <v>262</v>
      </c>
      <c r="B345" s="9">
        <v>0</v>
      </c>
    </row>
    <row r="346" spans="1:2" ht="12.75" customHeight="1" x14ac:dyDescent="0.2">
      <c r="A346" s="10" t="s">
        <v>262</v>
      </c>
      <c r="B346" s="9">
        <v>0</v>
      </c>
    </row>
    <row r="347" spans="1:2" ht="12.75" customHeight="1" x14ac:dyDescent="0.2">
      <c r="A347" s="10" t="s">
        <v>263</v>
      </c>
      <c r="B347" s="11">
        <f>B350</f>
        <v>24</v>
      </c>
    </row>
    <row r="348" spans="1:2" ht="12.75" customHeight="1" x14ac:dyDescent="0.2">
      <c r="A348" s="10" t="s">
        <v>263</v>
      </c>
      <c r="B348" s="9">
        <v>0</v>
      </c>
    </row>
    <row r="349" spans="1:2" ht="12.75" customHeight="1" x14ac:dyDescent="0.2">
      <c r="A349" s="10" t="s">
        <v>263</v>
      </c>
      <c r="B349" s="9">
        <v>0</v>
      </c>
    </row>
    <row r="350" spans="1:2" ht="12.75" customHeight="1" x14ac:dyDescent="0.2">
      <c r="A350" s="10" t="s">
        <v>264</v>
      </c>
      <c r="B350" s="11">
        <f>(B2333*4+(B1129*4)+B353)</f>
        <v>24</v>
      </c>
    </row>
    <row r="351" spans="1:2" ht="12.75" customHeight="1" x14ac:dyDescent="0.2">
      <c r="A351" s="10" t="s">
        <v>264</v>
      </c>
      <c r="B351" s="9">
        <v>0</v>
      </c>
    </row>
    <row r="352" spans="1:2" ht="12.75" customHeight="1" x14ac:dyDescent="0.2">
      <c r="A352" s="10" t="s">
        <v>264</v>
      </c>
      <c r="B352" s="9">
        <v>0</v>
      </c>
    </row>
    <row r="353" spans="1:2" ht="12.75" customHeight="1" x14ac:dyDescent="0.2">
      <c r="A353" s="10" t="s">
        <v>265</v>
      </c>
      <c r="B353" s="11">
        <f>B525</f>
        <v>4</v>
      </c>
    </row>
    <row r="354" spans="1:2" ht="12.75" customHeight="1" x14ac:dyDescent="0.2">
      <c r="A354" s="10" t="s">
        <v>265</v>
      </c>
      <c r="B354" s="9">
        <v>0</v>
      </c>
    </row>
    <row r="355" spans="1:2" ht="12.75" customHeight="1" x14ac:dyDescent="0.2">
      <c r="A355" s="10" t="s">
        <v>266</v>
      </c>
      <c r="B355" s="11">
        <f>B373+(B492/8)</f>
        <v>6</v>
      </c>
    </row>
    <row r="356" spans="1:2" ht="12.75" customHeight="1" x14ac:dyDescent="0.2">
      <c r="A356" s="10" t="s">
        <v>266</v>
      </c>
      <c r="B356" s="9">
        <v>0</v>
      </c>
    </row>
    <row r="357" spans="1:2" ht="12.75" customHeight="1" x14ac:dyDescent="0.2">
      <c r="A357" s="10" t="s">
        <v>266</v>
      </c>
      <c r="B357" s="9">
        <v>0</v>
      </c>
    </row>
    <row r="358" spans="1:2" ht="12.75" customHeight="1" x14ac:dyDescent="0.2">
      <c r="A358" s="10" t="s">
        <v>267</v>
      </c>
      <c r="B358" s="11">
        <v>4</v>
      </c>
    </row>
    <row r="359" spans="1:2" ht="12.75" customHeight="1" x14ac:dyDescent="0.2">
      <c r="A359" s="10" t="s">
        <v>267</v>
      </c>
      <c r="B359" s="9">
        <v>0</v>
      </c>
    </row>
    <row r="360" spans="1:2" ht="12.75" customHeight="1" x14ac:dyDescent="0.2">
      <c r="A360" s="10" t="s">
        <v>267</v>
      </c>
      <c r="B360" s="9">
        <v>0</v>
      </c>
    </row>
    <row r="361" spans="1:2" ht="12.75" customHeight="1" x14ac:dyDescent="0.2">
      <c r="A361" s="10" t="s">
        <v>268</v>
      </c>
      <c r="B361" s="11">
        <f>B358*9</f>
        <v>36</v>
      </c>
    </row>
    <row r="362" spans="1:2" ht="12.75" customHeight="1" x14ac:dyDescent="0.2">
      <c r="A362" s="10" t="s">
        <v>268</v>
      </c>
      <c r="B362" s="9">
        <v>0</v>
      </c>
    </row>
    <row r="363" spans="1:2" ht="12.75" customHeight="1" x14ac:dyDescent="0.2">
      <c r="A363" s="10" t="s">
        <v>268</v>
      </c>
      <c r="B363" s="9">
        <v>0</v>
      </c>
    </row>
    <row r="364" spans="1:2" ht="12.75" customHeight="1" x14ac:dyDescent="0.2">
      <c r="A364" s="10" t="s">
        <v>269</v>
      </c>
      <c r="B364" s="11">
        <f>B2376+8</f>
        <v>508</v>
      </c>
    </row>
    <row r="365" spans="1:2" ht="12.75" customHeight="1" x14ac:dyDescent="0.2">
      <c r="A365" s="10" t="s">
        <v>269</v>
      </c>
      <c r="B365" s="9">
        <v>0</v>
      </c>
    </row>
    <row r="366" spans="1:2" ht="12.75" customHeight="1" x14ac:dyDescent="0.2">
      <c r="A366" s="10" t="s">
        <v>269</v>
      </c>
      <c r="B366" s="9">
        <v>0</v>
      </c>
    </row>
    <row r="367" spans="1:2" ht="12.75" customHeight="1" x14ac:dyDescent="0.2">
      <c r="A367" s="10" t="s">
        <v>270</v>
      </c>
      <c r="B367" s="11">
        <f>B1053+1</f>
        <v>25.5</v>
      </c>
    </row>
    <row r="368" spans="1:2" ht="12.75" customHeight="1" x14ac:dyDescent="0.2">
      <c r="A368" s="10" t="s">
        <v>270</v>
      </c>
      <c r="B368" s="9">
        <v>0</v>
      </c>
    </row>
    <row r="369" spans="1:2" ht="12.75" customHeight="1" x14ac:dyDescent="0.2">
      <c r="A369" s="10" t="s">
        <v>270</v>
      </c>
      <c r="B369" s="9">
        <v>0</v>
      </c>
    </row>
    <row r="370" spans="1:2" ht="12.75" customHeight="1" x14ac:dyDescent="0.2">
      <c r="A370" s="10" t="s">
        <v>271</v>
      </c>
      <c r="B370" s="11">
        <f>(B367*6)/16</f>
        <v>9.5625</v>
      </c>
    </row>
    <row r="371" spans="1:2" ht="12.75" customHeight="1" x14ac:dyDescent="0.2">
      <c r="A371" s="10" t="s">
        <v>271</v>
      </c>
      <c r="B371" s="9">
        <v>0</v>
      </c>
    </row>
    <row r="372" spans="1:2" ht="12.75" customHeight="1" x14ac:dyDescent="0.2">
      <c r="A372" s="10" t="s">
        <v>271</v>
      </c>
      <c r="B372" s="9">
        <v>0</v>
      </c>
    </row>
    <row r="373" spans="1:2" ht="12.75" customHeight="1" x14ac:dyDescent="0.2">
      <c r="A373" s="10" t="s">
        <v>272</v>
      </c>
      <c r="B373" s="11">
        <f>B2641+1</f>
        <v>1.5</v>
      </c>
    </row>
    <row r="374" spans="1:2" ht="12.75" customHeight="1" x14ac:dyDescent="0.2">
      <c r="A374" s="10" t="s">
        <v>272</v>
      </c>
      <c r="B374" s="9">
        <v>0</v>
      </c>
    </row>
    <row r="375" spans="1:2" ht="12.75" customHeight="1" x14ac:dyDescent="0.2">
      <c r="A375" s="10" t="s">
        <v>272</v>
      </c>
      <c r="B375" s="9">
        <v>0</v>
      </c>
    </row>
    <row r="376" spans="1:2" ht="12.75" customHeight="1" x14ac:dyDescent="0.2">
      <c r="A376" s="10" t="s">
        <v>273</v>
      </c>
      <c r="B376" s="9">
        <v>0</v>
      </c>
    </row>
    <row r="377" spans="1:2" ht="12.75" customHeight="1" x14ac:dyDescent="0.2">
      <c r="A377" s="10" t="s">
        <v>274</v>
      </c>
      <c r="B377" s="11">
        <f>B2866+1</f>
        <v>5</v>
      </c>
    </row>
    <row r="378" spans="1:2" ht="12.75" customHeight="1" x14ac:dyDescent="0.2">
      <c r="A378" s="10" t="s">
        <v>274</v>
      </c>
      <c r="B378" s="9">
        <v>0</v>
      </c>
    </row>
    <row r="379" spans="1:2" ht="12.75" customHeight="1" x14ac:dyDescent="0.2">
      <c r="A379" s="10" t="s">
        <v>274</v>
      </c>
      <c r="B379" s="9">
        <v>0</v>
      </c>
    </row>
    <row r="380" spans="1:2" ht="12.75" customHeight="1" x14ac:dyDescent="0.2">
      <c r="A380" s="10" t="s">
        <v>280</v>
      </c>
      <c r="B380" s="9">
        <v>0</v>
      </c>
    </row>
    <row r="381" spans="1:2" ht="12.75" customHeight="1" x14ac:dyDescent="0.2">
      <c r="A381" s="10" t="s">
        <v>281</v>
      </c>
      <c r="B381" s="11">
        <v>20</v>
      </c>
    </row>
    <row r="382" spans="1:2" ht="12.75" customHeight="1" x14ac:dyDescent="0.2">
      <c r="A382" s="10" t="s">
        <v>281</v>
      </c>
      <c r="B382" s="9">
        <v>0</v>
      </c>
    </row>
    <row r="383" spans="1:2" ht="12.75" customHeight="1" x14ac:dyDescent="0.2">
      <c r="A383" s="10" t="s">
        <v>281</v>
      </c>
      <c r="B383" s="9">
        <v>0</v>
      </c>
    </row>
    <row r="384" spans="1:2" ht="12.75" customHeight="1" x14ac:dyDescent="0.2">
      <c r="A384" s="10" t="s">
        <v>282</v>
      </c>
      <c r="B384" s="11">
        <v>70</v>
      </c>
    </row>
    <row r="385" spans="1:2" ht="12.75" customHeight="1" x14ac:dyDescent="0.2">
      <c r="A385" s="10" t="s">
        <v>282</v>
      </c>
      <c r="B385" s="9">
        <v>0</v>
      </c>
    </row>
    <row r="386" spans="1:2" ht="12.75" customHeight="1" x14ac:dyDescent="0.2">
      <c r="A386" s="10" t="s">
        <v>282</v>
      </c>
      <c r="B386" s="9">
        <v>0</v>
      </c>
    </row>
    <row r="387" spans="1:2" ht="12.75" customHeight="1" x14ac:dyDescent="0.2">
      <c r="A387" s="10" t="s">
        <v>283</v>
      </c>
      <c r="B387" s="11">
        <v>20</v>
      </c>
    </row>
    <row r="388" spans="1:2" ht="12.75" customHeight="1" x14ac:dyDescent="0.2">
      <c r="A388" s="10" t="s">
        <v>283</v>
      </c>
      <c r="B388" s="9">
        <v>0</v>
      </c>
    </row>
    <row r="389" spans="1:2" ht="12.75" customHeight="1" x14ac:dyDescent="0.2">
      <c r="A389" s="10" t="s">
        <v>283</v>
      </c>
      <c r="B389" s="9">
        <v>0</v>
      </c>
    </row>
    <row r="390" spans="1:2" ht="12.75" customHeight="1" x14ac:dyDescent="0.2">
      <c r="A390" s="10" t="s">
        <v>284</v>
      </c>
      <c r="B390" s="9">
        <v>0</v>
      </c>
    </row>
    <row r="391" spans="1:2" ht="12.75" customHeight="1" x14ac:dyDescent="0.2">
      <c r="A391" s="10" t="s">
        <v>285</v>
      </c>
      <c r="B391" s="11">
        <f>B1303*3</f>
        <v>53.25</v>
      </c>
    </row>
    <row r="392" spans="1:2" ht="12.75" customHeight="1" x14ac:dyDescent="0.2">
      <c r="A392" s="10" t="s">
        <v>285</v>
      </c>
      <c r="B392" s="9">
        <v>0</v>
      </c>
    </row>
    <row r="393" spans="1:2" ht="12.75" customHeight="1" x14ac:dyDescent="0.2">
      <c r="A393" s="10" t="s">
        <v>287</v>
      </c>
      <c r="B393" s="9">
        <v>0</v>
      </c>
    </row>
    <row r="394" spans="1:2" ht="12.75" customHeight="1" x14ac:dyDescent="0.2">
      <c r="A394" s="10" t="s">
        <v>287</v>
      </c>
      <c r="B394" s="9">
        <v>0</v>
      </c>
    </row>
    <row r="395" spans="1:2" ht="12.75" customHeight="1" x14ac:dyDescent="0.2">
      <c r="A395" s="10" t="s">
        <v>288</v>
      </c>
      <c r="B395" s="9">
        <v>0</v>
      </c>
    </row>
    <row r="396" spans="1:2" ht="12.75" customHeight="1" x14ac:dyDescent="0.2">
      <c r="A396" s="10" t="s">
        <v>289</v>
      </c>
      <c r="B396" s="11">
        <v>3</v>
      </c>
    </row>
    <row r="397" spans="1:2" ht="12.75" customHeight="1" x14ac:dyDescent="0.2">
      <c r="A397" s="10" t="s">
        <v>289</v>
      </c>
      <c r="B397" s="9">
        <v>0</v>
      </c>
    </row>
    <row r="398" spans="1:2" ht="12.75" customHeight="1" x14ac:dyDescent="0.2">
      <c r="A398" s="10" t="s">
        <v>289</v>
      </c>
      <c r="B398" s="9">
        <v>0</v>
      </c>
    </row>
    <row r="399" spans="1:2" ht="12.75" customHeight="1" x14ac:dyDescent="0.2">
      <c r="A399" s="10" t="s">
        <v>290</v>
      </c>
      <c r="B399" s="11">
        <f>((B1625*3)+(B2631*2)+(B920)+(B2822*3)-(B391*3))*2.5</f>
        <v>40</v>
      </c>
    </row>
    <row r="400" spans="1:2" ht="12.75" customHeight="1" x14ac:dyDescent="0.2">
      <c r="A400" s="10" t="s">
        <v>290</v>
      </c>
      <c r="B400" s="9">
        <v>0</v>
      </c>
    </row>
    <row r="401" spans="1:2" ht="12.75" customHeight="1" x14ac:dyDescent="0.2">
      <c r="A401" s="10" t="s">
        <v>290</v>
      </c>
      <c r="B401" s="9">
        <v>0</v>
      </c>
    </row>
    <row r="402" spans="1:2" ht="12.75" customHeight="1" x14ac:dyDescent="0.2">
      <c r="A402" s="10" t="s">
        <v>291</v>
      </c>
      <c r="B402" s="9">
        <v>0</v>
      </c>
    </row>
    <row r="403" spans="1:2" ht="12.75" customHeight="1" x14ac:dyDescent="0.2">
      <c r="A403" s="10" t="s">
        <v>291</v>
      </c>
      <c r="B403" s="9">
        <v>0</v>
      </c>
    </row>
    <row r="404" spans="1:2" ht="12.75" customHeight="1" x14ac:dyDescent="0.2">
      <c r="A404" s="10" t="s">
        <v>292</v>
      </c>
      <c r="B404" s="11">
        <f>(B2533*3)+B490+(B1809*3)</f>
        <v>39</v>
      </c>
    </row>
    <row r="405" spans="1:2" ht="12.75" customHeight="1" x14ac:dyDescent="0.2">
      <c r="A405" s="10" t="s">
        <v>292</v>
      </c>
      <c r="B405" s="9">
        <v>0</v>
      </c>
    </row>
    <row r="406" spans="1:2" ht="12.75" customHeight="1" x14ac:dyDescent="0.2">
      <c r="A406" s="10" t="s">
        <v>292</v>
      </c>
      <c r="B406" s="9">
        <v>0</v>
      </c>
    </row>
    <row r="407" spans="1:2" ht="12.75" customHeight="1" x14ac:dyDescent="0.2">
      <c r="A407" s="10" t="s">
        <v>293</v>
      </c>
      <c r="B407" s="9">
        <v>0</v>
      </c>
    </row>
    <row r="408" spans="1:2" ht="12.75" customHeight="1" x14ac:dyDescent="0.2">
      <c r="A408" s="10" t="s">
        <v>293</v>
      </c>
      <c r="B408" s="9">
        <v>0</v>
      </c>
    </row>
    <row r="409" spans="1:2" ht="12.75" customHeight="1" x14ac:dyDescent="0.2">
      <c r="A409" s="10" t="s">
        <v>295</v>
      </c>
      <c r="B409" s="9">
        <v>0</v>
      </c>
    </row>
    <row r="410" spans="1:2" ht="12.75" customHeight="1" x14ac:dyDescent="0.2">
      <c r="A410" s="10" t="s">
        <v>296</v>
      </c>
      <c r="B410" s="11">
        <v>1</v>
      </c>
    </row>
    <row r="411" spans="1:2" ht="12.75" customHeight="1" x14ac:dyDescent="0.2">
      <c r="A411" s="10" t="s">
        <v>296</v>
      </c>
      <c r="B411" s="9">
        <v>0</v>
      </c>
    </row>
    <row r="412" spans="1:2" ht="12.75" customHeight="1" x14ac:dyDescent="0.2">
      <c r="A412" s="10" t="s">
        <v>298</v>
      </c>
      <c r="B412" s="11">
        <f>B1020+B410</f>
        <v>6</v>
      </c>
    </row>
    <row r="413" spans="1:2" ht="12.75" customHeight="1" x14ac:dyDescent="0.2">
      <c r="A413" s="10" t="s">
        <v>298</v>
      </c>
      <c r="B413" s="9">
        <v>0</v>
      </c>
    </row>
    <row r="414" spans="1:2" ht="12.75" customHeight="1" x14ac:dyDescent="0.2">
      <c r="A414" s="10" t="s">
        <v>2344</v>
      </c>
      <c r="B414" s="9">
        <v>0</v>
      </c>
    </row>
    <row r="415" spans="1:2" ht="12.75" customHeight="1" x14ac:dyDescent="0.2">
      <c r="A415" s="10" t="s">
        <v>300</v>
      </c>
      <c r="B415" s="11">
        <f>(B1790*4)+(B1883*2)</f>
        <v>16</v>
      </c>
    </row>
    <row r="416" spans="1:2" ht="12.75" customHeight="1" x14ac:dyDescent="0.2">
      <c r="A416" s="10" t="s">
        <v>300</v>
      </c>
      <c r="B416" s="9">
        <v>0</v>
      </c>
    </row>
    <row r="417" spans="1:2" ht="12.75" customHeight="1" x14ac:dyDescent="0.2">
      <c r="A417" s="10" t="s">
        <v>300</v>
      </c>
      <c r="B417" s="9">
        <v>0</v>
      </c>
    </row>
    <row r="418" spans="1:2" ht="12.75" customHeight="1" x14ac:dyDescent="0.2">
      <c r="A418" s="10" t="s">
        <v>302</v>
      </c>
      <c r="B418" s="11">
        <f>B2109</f>
        <v>7.5</v>
      </c>
    </row>
    <row r="419" spans="1:2" ht="12.75" customHeight="1" x14ac:dyDescent="0.2">
      <c r="A419" s="10" t="s">
        <v>302</v>
      </c>
      <c r="B419" s="9">
        <v>0</v>
      </c>
    </row>
    <row r="420" spans="1:2" ht="12.75" customHeight="1" x14ac:dyDescent="0.2">
      <c r="A420" s="10" t="s">
        <v>302</v>
      </c>
      <c r="B420" s="9">
        <v>0</v>
      </c>
    </row>
    <row r="421" spans="1:2" ht="12.75" customHeight="1" x14ac:dyDescent="0.2">
      <c r="A421" s="10" t="s">
        <v>304</v>
      </c>
      <c r="B421" s="11">
        <v>0</v>
      </c>
    </row>
    <row r="422" spans="1:2" ht="12.75" customHeight="1" x14ac:dyDescent="0.2">
      <c r="A422" s="10" t="s">
        <v>304</v>
      </c>
      <c r="B422" s="9">
        <v>0</v>
      </c>
    </row>
    <row r="423" spans="1:2" ht="12.75" customHeight="1" x14ac:dyDescent="0.2">
      <c r="A423" s="10" t="s">
        <v>305</v>
      </c>
      <c r="B423" s="11">
        <f>(B1303*7)</f>
        <v>124.25</v>
      </c>
    </row>
    <row r="424" spans="1:2" ht="12.75" customHeight="1" x14ac:dyDescent="0.2">
      <c r="A424" s="10" t="s">
        <v>305</v>
      </c>
      <c r="B424" s="9">
        <v>0</v>
      </c>
    </row>
    <row r="425" spans="1:2" ht="12.75" customHeight="1" x14ac:dyDescent="0.2">
      <c r="A425" s="10" t="s">
        <v>305</v>
      </c>
      <c r="B425" s="9">
        <v>0</v>
      </c>
    </row>
    <row r="426" spans="1:2" ht="12.75" customHeight="1" x14ac:dyDescent="0.2">
      <c r="A426" s="10" t="s">
        <v>308</v>
      </c>
      <c r="B426" s="9">
        <v>0</v>
      </c>
    </row>
    <row r="427" spans="1:2" ht="12.75" customHeight="1" x14ac:dyDescent="0.2">
      <c r="A427" s="10" t="s">
        <v>309</v>
      </c>
      <c r="B427" s="11">
        <v>0</v>
      </c>
    </row>
    <row r="428" spans="1:2" ht="12.75" customHeight="1" x14ac:dyDescent="0.2">
      <c r="A428" s="10" t="s">
        <v>309</v>
      </c>
      <c r="B428" s="9">
        <v>0</v>
      </c>
    </row>
    <row r="429" spans="1:2" ht="12.75" customHeight="1" x14ac:dyDescent="0.2">
      <c r="A429" s="10" t="s">
        <v>2345</v>
      </c>
      <c r="B429" s="9">
        <v>0</v>
      </c>
    </row>
    <row r="430" spans="1:2" ht="12.75" customHeight="1" x14ac:dyDescent="0.2">
      <c r="A430" s="10" t="s">
        <v>2346</v>
      </c>
      <c r="B430" s="9">
        <v>0</v>
      </c>
    </row>
    <row r="431" spans="1:2" ht="12.75" customHeight="1" x14ac:dyDescent="0.2">
      <c r="A431" s="10" t="s">
        <v>310</v>
      </c>
      <c r="B431" s="11">
        <f>(B1307*2)+B1303</f>
        <v>21.694444444444443</v>
      </c>
    </row>
    <row r="432" spans="1:2" ht="12.75" customHeight="1" x14ac:dyDescent="0.2">
      <c r="A432" s="10" t="s">
        <v>310</v>
      </c>
      <c r="B432" s="9">
        <v>0</v>
      </c>
    </row>
    <row r="433" spans="1:2" ht="12.75" customHeight="1" x14ac:dyDescent="0.2">
      <c r="A433" s="10" t="s">
        <v>310</v>
      </c>
      <c r="B433" s="9">
        <v>0</v>
      </c>
    </row>
    <row r="434" spans="1:2" ht="12.75" customHeight="1" x14ac:dyDescent="0.2">
      <c r="A434" s="10" t="s">
        <v>312</v>
      </c>
      <c r="B434" s="9">
        <v>0</v>
      </c>
    </row>
    <row r="435" spans="1:2" ht="12.75" customHeight="1" x14ac:dyDescent="0.2">
      <c r="A435" s="10" t="s">
        <v>312</v>
      </c>
      <c r="B435" s="9">
        <v>0</v>
      </c>
    </row>
    <row r="436" spans="1:2" ht="12.75" customHeight="1" x14ac:dyDescent="0.2">
      <c r="A436" s="10" t="s">
        <v>317</v>
      </c>
      <c r="B436" s="11">
        <f>B1290*0.8</f>
        <v>56.800000000000004</v>
      </c>
    </row>
    <row r="437" spans="1:2" ht="12.75" customHeight="1" x14ac:dyDescent="0.2">
      <c r="A437" s="10" t="s">
        <v>317</v>
      </c>
      <c r="B437" s="9">
        <v>0</v>
      </c>
    </row>
    <row r="438" spans="1:2" ht="12.75" customHeight="1" x14ac:dyDescent="0.2">
      <c r="A438" s="10" t="s">
        <v>318</v>
      </c>
      <c r="B438" s="11">
        <f>B1292*0.8</f>
        <v>113.60000000000001</v>
      </c>
    </row>
    <row r="439" spans="1:2" ht="12.75" customHeight="1" x14ac:dyDescent="0.2">
      <c r="A439" s="10" t="s">
        <v>318</v>
      </c>
      <c r="B439" s="9">
        <v>0</v>
      </c>
    </row>
    <row r="440" spans="1:2" ht="12.75" customHeight="1" x14ac:dyDescent="0.2">
      <c r="A440" s="10" t="s">
        <v>319</v>
      </c>
      <c r="B440" s="11">
        <f>B1297*0.8</f>
        <v>71</v>
      </c>
    </row>
    <row r="441" spans="1:2" ht="12.75" customHeight="1" x14ac:dyDescent="0.2">
      <c r="A441" s="10" t="s">
        <v>319</v>
      </c>
      <c r="B441" s="9">
        <v>0</v>
      </c>
    </row>
    <row r="442" spans="1:2" ht="12.75" customHeight="1" x14ac:dyDescent="0.2">
      <c r="A442" s="10" t="s">
        <v>320</v>
      </c>
      <c r="B442" s="11">
        <f>B1305*0.8</f>
        <v>99.4</v>
      </c>
    </row>
    <row r="443" spans="1:2" ht="12.75" customHeight="1" x14ac:dyDescent="0.2">
      <c r="A443" s="10" t="s">
        <v>320</v>
      </c>
      <c r="B443" s="9">
        <v>0</v>
      </c>
    </row>
    <row r="444" spans="1:2" ht="12.75" customHeight="1" x14ac:dyDescent="0.2">
      <c r="A444" s="10" t="s">
        <v>321</v>
      </c>
      <c r="B444" s="11">
        <f>B446</f>
        <v>16</v>
      </c>
    </row>
    <row r="445" spans="1:2" ht="12.75" customHeight="1" x14ac:dyDescent="0.2">
      <c r="A445" s="10" t="s">
        <v>321</v>
      </c>
      <c r="B445" s="9">
        <v>0</v>
      </c>
    </row>
    <row r="446" spans="1:2" ht="12.75" customHeight="1" x14ac:dyDescent="0.2">
      <c r="A446" s="10" t="s">
        <v>322</v>
      </c>
      <c r="B446" s="11">
        <f>B1787*8</f>
        <v>16</v>
      </c>
    </row>
    <row r="447" spans="1:2" ht="12.75" customHeight="1" x14ac:dyDescent="0.2">
      <c r="A447" s="10" t="s">
        <v>322</v>
      </c>
      <c r="B447" s="9">
        <v>0</v>
      </c>
    </row>
    <row r="448" spans="1:2" ht="12.75" customHeight="1" x14ac:dyDescent="0.2">
      <c r="A448" s="10" t="s">
        <v>322</v>
      </c>
      <c r="B448" s="9">
        <v>0</v>
      </c>
    </row>
    <row r="449" spans="1:2" ht="12.75" customHeight="1" x14ac:dyDescent="0.2">
      <c r="A449" s="10" t="s">
        <v>324</v>
      </c>
      <c r="B449" s="11">
        <f>B1636+B446</f>
        <v>29.25</v>
      </c>
    </row>
    <row r="450" spans="1:2" ht="12.75" customHeight="1" x14ac:dyDescent="0.2">
      <c r="A450" s="10" t="s">
        <v>324</v>
      </c>
      <c r="B450" s="9">
        <v>0</v>
      </c>
    </row>
    <row r="451" spans="1:2" ht="12.75" customHeight="1" x14ac:dyDescent="0.2">
      <c r="A451" s="10" t="s">
        <v>325</v>
      </c>
      <c r="B451" s="11">
        <v>4</v>
      </c>
    </row>
    <row r="452" spans="1:2" ht="12.75" customHeight="1" x14ac:dyDescent="0.2">
      <c r="A452" s="10" t="s">
        <v>325</v>
      </c>
      <c r="B452" s="9">
        <v>0</v>
      </c>
    </row>
    <row r="453" spans="1:2" ht="12.75" customHeight="1" x14ac:dyDescent="0.2">
      <c r="A453" s="10" t="s">
        <v>327</v>
      </c>
      <c r="B453" s="11">
        <v>0</v>
      </c>
    </row>
    <row r="454" spans="1:2" ht="12.75" customHeight="1" x14ac:dyDescent="0.2">
      <c r="A454" s="10" t="s">
        <v>327</v>
      </c>
      <c r="B454" s="9">
        <v>0</v>
      </c>
    </row>
    <row r="455" spans="1:2" ht="12.75" customHeight="1" x14ac:dyDescent="0.2">
      <c r="A455" s="10" t="s">
        <v>329</v>
      </c>
      <c r="B455" s="9">
        <v>0</v>
      </c>
    </row>
    <row r="456" spans="1:2" ht="12.75" customHeight="1" x14ac:dyDescent="0.2">
      <c r="A456" s="10" t="s">
        <v>329</v>
      </c>
      <c r="B456" s="9">
        <v>0</v>
      </c>
    </row>
    <row r="457" spans="1:2" ht="12.75" customHeight="1" x14ac:dyDescent="0.2">
      <c r="A457" s="10" t="s">
        <v>337</v>
      </c>
      <c r="B457" s="9">
        <v>0</v>
      </c>
    </row>
    <row r="458" spans="1:2" ht="12.75" customHeight="1" x14ac:dyDescent="0.2">
      <c r="A458" s="10" t="s">
        <v>337</v>
      </c>
      <c r="B458" s="9">
        <v>0</v>
      </c>
    </row>
    <row r="459" spans="1:2" ht="12.75" customHeight="1" x14ac:dyDescent="0.2">
      <c r="A459" s="10" t="s">
        <v>338</v>
      </c>
      <c r="B459" s="9">
        <v>0</v>
      </c>
    </row>
    <row r="460" spans="1:2" ht="12.75" customHeight="1" x14ac:dyDescent="0.2">
      <c r="A460" s="10" t="s">
        <v>338</v>
      </c>
      <c r="B460" s="9">
        <v>0</v>
      </c>
    </row>
    <row r="461" spans="1:2" ht="12.75" customHeight="1" x14ac:dyDescent="0.2">
      <c r="A461" s="10" t="s">
        <v>339</v>
      </c>
      <c r="B461" s="11">
        <f>B1990*2</f>
        <v>49</v>
      </c>
    </row>
    <row r="462" spans="1:2" ht="12.75" customHeight="1" x14ac:dyDescent="0.2">
      <c r="A462" s="10" t="s">
        <v>339</v>
      </c>
      <c r="B462" s="9">
        <v>0</v>
      </c>
    </row>
    <row r="463" spans="1:2" ht="12.75" customHeight="1" x14ac:dyDescent="0.2">
      <c r="A463" s="10" t="s">
        <v>339</v>
      </c>
      <c r="B463" s="9">
        <v>0</v>
      </c>
    </row>
    <row r="464" spans="1:2" ht="12.75" customHeight="1" x14ac:dyDescent="0.2">
      <c r="A464" s="10" t="s">
        <v>340</v>
      </c>
      <c r="B464" s="11">
        <f>B2174*2</f>
        <v>112</v>
      </c>
    </row>
    <row r="465" spans="1:2" ht="12.75" customHeight="1" x14ac:dyDescent="0.2">
      <c r="A465" s="10" t="s">
        <v>340</v>
      </c>
      <c r="B465" s="9">
        <v>0</v>
      </c>
    </row>
    <row r="466" spans="1:2" ht="12.75" customHeight="1" x14ac:dyDescent="0.2">
      <c r="A466" s="10" t="s">
        <v>340</v>
      </c>
      <c r="B466" s="9">
        <v>0</v>
      </c>
    </row>
    <row r="467" spans="1:2" ht="12.75" customHeight="1" x14ac:dyDescent="0.2">
      <c r="A467" s="10" t="s">
        <v>341</v>
      </c>
      <c r="B467" s="11">
        <f>B2257*2</f>
        <v>54</v>
      </c>
    </row>
    <row r="468" spans="1:2" ht="12.75" customHeight="1" x14ac:dyDescent="0.2">
      <c r="A468" s="10" t="s">
        <v>341</v>
      </c>
      <c r="B468" s="9">
        <v>0</v>
      </c>
    </row>
    <row r="469" spans="1:2" ht="12.75" customHeight="1" x14ac:dyDescent="0.2">
      <c r="A469" s="10" t="s">
        <v>341</v>
      </c>
      <c r="B469" s="9">
        <v>0</v>
      </c>
    </row>
    <row r="470" spans="1:2" ht="12.75" customHeight="1" x14ac:dyDescent="0.2">
      <c r="A470" s="10" t="s">
        <v>342</v>
      </c>
      <c r="B470" s="11">
        <f>B2336*2</f>
        <v>16</v>
      </c>
    </row>
    <row r="471" spans="1:2" ht="12.75" customHeight="1" x14ac:dyDescent="0.2">
      <c r="A471" s="10" t="s">
        <v>342</v>
      </c>
      <c r="B471" s="9">
        <v>0</v>
      </c>
    </row>
    <row r="472" spans="1:2" ht="12.75" customHeight="1" x14ac:dyDescent="0.2">
      <c r="A472" s="10" t="s">
        <v>342</v>
      </c>
      <c r="B472" s="9">
        <v>0</v>
      </c>
    </row>
    <row r="473" spans="1:2" ht="12.75" customHeight="1" x14ac:dyDescent="0.2">
      <c r="A473" s="10" t="s">
        <v>343</v>
      </c>
      <c r="B473" s="11">
        <f>B2543*2</f>
        <v>36.470833333333331</v>
      </c>
    </row>
    <row r="474" spans="1:2" ht="12.75" customHeight="1" x14ac:dyDescent="0.2">
      <c r="A474" s="10" t="s">
        <v>343</v>
      </c>
      <c r="B474" s="9">
        <v>0</v>
      </c>
    </row>
    <row r="475" spans="1:2" ht="12.75" customHeight="1" x14ac:dyDescent="0.2">
      <c r="A475" s="10" t="s">
        <v>343</v>
      </c>
      <c r="B475" s="9">
        <v>0</v>
      </c>
    </row>
    <row r="476" spans="1:2" ht="12.75" customHeight="1" x14ac:dyDescent="0.2">
      <c r="A476" s="10" t="s">
        <v>347</v>
      </c>
      <c r="B476" s="11">
        <f>B1312*2</f>
        <v>110.5</v>
      </c>
    </row>
    <row r="477" spans="1:2" ht="12.75" customHeight="1" x14ac:dyDescent="0.2">
      <c r="A477" s="10" t="s">
        <v>347</v>
      </c>
      <c r="B477" s="9">
        <v>0</v>
      </c>
    </row>
    <row r="478" spans="1:2" ht="12.75" customHeight="1" x14ac:dyDescent="0.2">
      <c r="A478" s="10" t="s">
        <v>347</v>
      </c>
      <c r="B478" s="9">
        <v>0</v>
      </c>
    </row>
    <row r="479" spans="1:2" ht="12.75" customHeight="1" x14ac:dyDescent="0.2">
      <c r="A479" s="10" t="s">
        <v>348</v>
      </c>
      <c r="B479" s="11">
        <v>32</v>
      </c>
    </row>
    <row r="480" spans="1:2" ht="12.75" customHeight="1" x14ac:dyDescent="0.2">
      <c r="A480" s="10" t="s">
        <v>348</v>
      </c>
      <c r="B480" s="9">
        <v>0</v>
      </c>
    </row>
    <row r="481" spans="1:2" ht="12.75" customHeight="1" x14ac:dyDescent="0.2">
      <c r="A481" s="10" t="s">
        <v>349</v>
      </c>
      <c r="B481" s="9">
        <v>0</v>
      </c>
    </row>
    <row r="482" spans="1:2" ht="12.75" customHeight="1" x14ac:dyDescent="0.2">
      <c r="A482" s="10" t="s">
        <v>349</v>
      </c>
      <c r="B482" s="9">
        <v>0</v>
      </c>
    </row>
    <row r="483" spans="1:2" ht="12.75" customHeight="1" x14ac:dyDescent="0.2">
      <c r="A483" s="10" t="s">
        <v>350</v>
      </c>
      <c r="B483" s="11">
        <f>B509</f>
        <v>7.5</v>
      </c>
    </row>
    <row r="484" spans="1:2" ht="12.75" customHeight="1" x14ac:dyDescent="0.2">
      <c r="A484" s="10" t="s">
        <v>350</v>
      </c>
      <c r="B484" s="9">
        <v>0</v>
      </c>
    </row>
    <row r="485" spans="1:2" ht="12.75" customHeight="1" x14ac:dyDescent="0.2">
      <c r="A485" s="10" t="s">
        <v>350</v>
      </c>
      <c r="B485" s="9">
        <v>0</v>
      </c>
    </row>
    <row r="486" spans="1:2" ht="12.75" customHeight="1" x14ac:dyDescent="0.2">
      <c r="A486" s="10" t="s">
        <v>352</v>
      </c>
      <c r="B486" s="11">
        <f>B483/4</f>
        <v>1.875</v>
      </c>
    </row>
    <row r="487" spans="1:2" ht="12.75" customHeight="1" x14ac:dyDescent="0.2">
      <c r="A487" s="10" t="s">
        <v>352</v>
      </c>
      <c r="B487" s="9">
        <v>0</v>
      </c>
    </row>
    <row r="488" spans="1:2" ht="12.75" customHeight="1" x14ac:dyDescent="0.2">
      <c r="A488" s="10" t="s">
        <v>353</v>
      </c>
      <c r="B488" s="11">
        <f>(B1106*4)+B2289</f>
        <v>135.88333333333333</v>
      </c>
    </row>
    <row r="489" spans="1:2" ht="12.75" customHeight="1" x14ac:dyDescent="0.2">
      <c r="A489" s="10" t="s">
        <v>353</v>
      </c>
      <c r="B489" s="9">
        <v>0</v>
      </c>
    </row>
    <row r="490" spans="1:2" ht="12.75" customHeight="1" x14ac:dyDescent="0.2">
      <c r="A490" s="10" t="s">
        <v>354</v>
      </c>
      <c r="B490" s="11">
        <v>4</v>
      </c>
    </row>
    <row r="491" spans="1:2" ht="12.75" customHeight="1" x14ac:dyDescent="0.2">
      <c r="A491" s="10" t="s">
        <v>354</v>
      </c>
      <c r="B491" s="9">
        <v>0</v>
      </c>
    </row>
    <row r="492" spans="1:2" ht="12.75" customHeight="1" x14ac:dyDescent="0.2">
      <c r="A492" s="10" t="s">
        <v>357</v>
      </c>
      <c r="B492" s="11">
        <v>36</v>
      </c>
    </row>
    <row r="493" spans="1:2" ht="12.75" customHeight="1" x14ac:dyDescent="0.2">
      <c r="A493" s="10" t="s">
        <v>357</v>
      </c>
      <c r="B493" s="9">
        <v>0</v>
      </c>
    </row>
    <row r="494" spans="1:2" ht="12.75" customHeight="1" x14ac:dyDescent="0.2">
      <c r="A494" s="10" t="s">
        <v>357</v>
      </c>
      <c r="B494" s="9">
        <v>0</v>
      </c>
    </row>
    <row r="495" spans="1:2" ht="12.75" customHeight="1" x14ac:dyDescent="0.2">
      <c r="A495" s="10" t="s">
        <v>358</v>
      </c>
      <c r="B495" s="11">
        <v>6</v>
      </c>
    </row>
    <row r="496" spans="1:2" ht="12.75" customHeight="1" x14ac:dyDescent="0.2">
      <c r="A496" s="10" t="s">
        <v>358</v>
      </c>
      <c r="B496" s="9">
        <v>0</v>
      </c>
    </row>
    <row r="497" spans="1:2" ht="12.75" customHeight="1" x14ac:dyDescent="0.2">
      <c r="A497" s="10" t="s">
        <v>358</v>
      </c>
      <c r="B497" s="9">
        <v>0</v>
      </c>
    </row>
    <row r="498" spans="1:2" ht="12.75" customHeight="1" x14ac:dyDescent="0.2">
      <c r="A498" s="10" t="s">
        <v>360</v>
      </c>
      <c r="B498" s="11">
        <f>B887+0.25</f>
        <v>1.25</v>
      </c>
    </row>
    <row r="499" spans="1:2" ht="12.75" customHeight="1" x14ac:dyDescent="0.2">
      <c r="A499" s="10" t="s">
        <v>360</v>
      </c>
      <c r="B499" s="9">
        <v>0</v>
      </c>
    </row>
    <row r="500" spans="1:2" ht="12.75" customHeight="1" x14ac:dyDescent="0.2">
      <c r="A500" s="10" t="s">
        <v>360</v>
      </c>
      <c r="B500" s="9">
        <v>0</v>
      </c>
    </row>
    <row r="501" spans="1:2" ht="12.75" customHeight="1" x14ac:dyDescent="0.2">
      <c r="A501" s="10" t="s">
        <v>365</v>
      </c>
      <c r="B501" s="9">
        <v>0</v>
      </c>
    </row>
    <row r="502" spans="1:2" ht="12.75" customHeight="1" x14ac:dyDescent="0.2">
      <c r="A502" s="10" t="s">
        <v>365</v>
      </c>
      <c r="B502" s="9">
        <v>0</v>
      </c>
    </row>
    <row r="503" spans="1:2" ht="12.75" customHeight="1" x14ac:dyDescent="0.2">
      <c r="A503" s="10" t="s">
        <v>366</v>
      </c>
      <c r="B503" s="9">
        <v>0</v>
      </c>
    </row>
    <row r="504" spans="1:2" ht="12.75" customHeight="1" x14ac:dyDescent="0.2">
      <c r="A504" s="10" t="s">
        <v>366</v>
      </c>
      <c r="B504" s="9">
        <v>0</v>
      </c>
    </row>
    <row r="505" spans="1:2" ht="12.75" customHeight="1" x14ac:dyDescent="0.2">
      <c r="A505" s="10" t="s">
        <v>367</v>
      </c>
      <c r="B505" s="9">
        <v>0</v>
      </c>
    </row>
    <row r="506" spans="1:2" ht="12.75" customHeight="1" x14ac:dyDescent="0.2">
      <c r="A506" s="10" t="s">
        <v>367</v>
      </c>
      <c r="B506" s="9">
        <v>0</v>
      </c>
    </row>
    <row r="507" spans="1:2" ht="12.75" customHeight="1" x14ac:dyDescent="0.2">
      <c r="A507" s="10" t="s">
        <v>368</v>
      </c>
      <c r="B507" s="9">
        <v>0</v>
      </c>
    </row>
    <row r="508" spans="1:2" ht="12.75" customHeight="1" x14ac:dyDescent="0.2">
      <c r="A508" s="10" t="s">
        <v>368</v>
      </c>
      <c r="B508" s="9">
        <v>0</v>
      </c>
    </row>
    <row r="509" spans="1:2" ht="12.75" customHeight="1" x14ac:dyDescent="0.2">
      <c r="A509" s="10" t="s">
        <v>369</v>
      </c>
      <c r="B509" s="11">
        <v>7.5</v>
      </c>
    </row>
    <row r="510" spans="1:2" ht="12.75" customHeight="1" x14ac:dyDescent="0.2">
      <c r="A510" s="10" t="s">
        <v>369</v>
      </c>
      <c r="B510" s="9">
        <v>0</v>
      </c>
    </row>
    <row r="511" spans="1:2" ht="12.75" customHeight="1" x14ac:dyDescent="0.2">
      <c r="A511" s="10" t="s">
        <v>369</v>
      </c>
      <c r="B511" s="9">
        <v>0</v>
      </c>
    </row>
    <row r="512" spans="1:2" ht="12.75" customHeight="1" x14ac:dyDescent="0.2">
      <c r="A512" s="10" t="s">
        <v>373</v>
      </c>
      <c r="B512" s="11">
        <f>B509/2</f>
        <v>3.75</v>
      </c>
    </row>
    <row r="513" spans="1:2" ht="12.75" customHeight="1" x14ac:dyDescent="0.2">
      <c r="A513" s="10" t="s">
        <v>373</v>
      </c>
      <c r="B513" s="9">
        <v>0</v>
      </c>
    </row>
    <row r="514" spans="1:2" ht="12.75" customHeight="1" x14ac:dyDescent="0.2">
      <c r="A514" s="10" t="s">
        <v>373</v>
      </c>
      <c r="B514" s="9">
        <v>0</v>
      </c>
    </row>
    <row r="515" spans="1:2" ht="12.75" customHeight="1" x14ac:dyDescent="0.2">
      <c r="A515" s="10" t="s">
        <v>374</v>
      </c>
      <c r="B515" s="11">
        <f>(B509*6)/4</f>
        <v>11.25</v>
      </c>
    </row>
    <row r="516" spans="1:2" ht="12.75" customHeight="1" x14ac:dyDescent="0.2">
      <c r="A516" s="10" t="s">
        <v>374</v>
      </c>
      <c r="B516" s="9">
        <v>0</v>
      </c>
    </row>
    <row r="517" spans="1:2" ht="12.75" customHeight="1" x14ac:dyDescent="0.2">
      <c r="A517" s="10" t="s">
        <v>374</v>
      </c>
      <c r="B517" s="9">
        <v>0</v>
      </c>
    </row>
    <row r="518" spans="1:2" ht="12.75" customHeight="1" x14ac:dyDescent="0.2">
      <c r="A518" s="10" t="s">
        <v>375</v>
      </c>
      <c r="B518" s="11">
        <f>B509</f>
        <v>7.5</v>
      </c>
    </row>
    <row r="519" spans="1:2" ht="12.75" customHeight="1" x14ac:dyDescent="0.2">
      <c r="A519" s="10" t="s">
        <v>375</v>
      </c>
      <c r="B519" s="9">
        <v>0</v>
      </c>
    </row>
    <row r="520" spans="1:2" ht="12.75" customHeight="1" x14ac:dyDescent="0.2">
      <c r="A520" s="10" t="s">
        <v>375</v>
      </c>
      <c r="B520" s="9">
        <v>0</v>
      </c>
    </row>
    <row r="521" spans="1:2" ht="12.75" customHeight="1" x14ac:dyDescent="0.2">
      <c r="A521" s="10" t="s">
        <v>376</v>
      </c>
      <c r="B521" s="11">
        <v>3</v>
      </c>
    </row>
    <row r="522" spans="1:2" ht="12.75" customHeight="1" x14ac:dyDescent="0.2">
      <c r="A522" s="10" t="s">
        <v>376</v>
      </c>
      <c r="B522" s="9">
        <v>0</v>
      </c>
    </row>
    <row r="523" spans="1:2" ht="12.75" customHeight="1" x14ac:dyDescent="0.2">
      <c r="A523" s="10" t="s">
        <v>376</v>
      </c>
      <c r="B523" s="9">
        <v>0</v>
      </c>
    </row>
    <row r="524" spans="1:2" ht="12.75" customHeight="1" x14ac:dyDescent="0.2">
      <c r="A524" s="10" t="s">
        <v>377</v>
      </c>
      <c r="B524" s="9">
        <v>0</v>
      </c>
    </row>
    <row r="525" spans="1:2" ht="12.75" customHeight="1" x14ac:dyDescent="0.2">
      <c r="A525" s="10" t="s">
        <v>379</v>
      </c>
      <c r="B525" s="11">
        <v>4</v>
      </c>
    </row>
    <row r="526" spans="1:2" ht="12.75" customHeight="1" x14ac:dyDescent="0.2">
      <c r="A526" s="10" t="s">
        <v>379</v>
      </c>
      <c r="B526" s="9">
        <v>0</v>
      </c>
    </row>
    <row r="527" spans="1:2" ht="12.75" customHeight="1" x14ac:dyDescent="0.2">
      <c r="A527" s="10" t="s">
        <v>380</v>
      </c>
      <c r="B527" s="11">
        <v>4</v>
      </c>
    </row>
    <row r="528" spans="1:2" ht="12.75" customHeight="1" x14ac:dyDescent="0.2">
      <c r="A528" s="10" t="s">
        <v>380</v>
      </c>
      <c r="B528" s="9">
        <v>0</v>
      </c>
    </row>
    <row r="529" spans="1:2" ht="12.75" customHeight="1" x14ac:dyDescent="0.2">
      <c r="A529" s="10" t="s">
        <v>383</v>
      </c>
      <c r="B529" s="11">
        <f>B391+B527</f>
        <v>57.25</v>
      </c>
    </row>
    <row r="530" spans="1:2" ht="12.75" customHeight="1" x14ac:dyDescent="0.2">
      <c r="A530" s="10" t="s">
        <v>383</v>
      </c>
      <c r="B530" s="9">
        <v>0</v>
      </c>
    </row>
    <row r="531" spans="1:2" ht="12.75" customHeight="1" x14ac:dyDescent="0.2">
      <c r="A531" s="10" t="s">
        <v>384</v>
      </c>
      <c r="B531" s="9">
        <v>0</v>
      </c>
    </row>
    <row r="532" spans="1:2" ht="12.75" customHeight="1" x14ac:dyDescent="0.2">
      <c r="A532" s="10" t="s">
        <v>387</v>
      </c>
      <c r="B532" s="11">
        <v>0</v>
      </c>
    </row>
    <row r="533" spans="1:2" ht="12.75" customHeight="1" x14ac:dyDescent="0.2">
      <c r="A533" s="10" t="s">
        <v>387</v>
      </c>
      <c r="B533" s="9">
        <v>0</v>
      </c>
    </row>
    <row r="534" spans="1:2" ht="12.75" customHeight="1" x14ac:dyDescent="0.2">
      <c r="A534" s="10" t="s">
        <v>387</v>
      </c>
      <c r="B534" s="9">
        <v>0</v>
      </c>
    </row>
    <row r="535" spans="1:2" ht="12.75" customHeight="1" x14ac:dyDescent="0.2">
      <c r="A535" s="10" t="s">
        <v>388</v>
      </c>
      <c r="B535" s="9">
        <v>0</v>
      </c>
    </row>
    <row r="536" spans="1:2" ht="12.75" customHeight="1" x14ac:dyDescent="0.2">
      <c r="A536" s="10" t="s">
        <v>389</v>
      </c>
      <c r="B536" s="11">
        <f>(B2300*3)+B2167+(B2541*3)</f>
        <v>282.5</v>
      </c>
    </row>
    <row r="537" spans="1:2" ht="12.75" customHeight="1" x14ac:dyDescent="0.2">
      <c r="A537" s="10" t="s">
        <v>389</v>
      </c>
      <c r="B537" s="9">
        <v>0</v>
      </c>
    </row>
    <row r="538" spans="1:2" ht="12.75" customHeight="1" x14ac:dyDescent="0.2">
      <c r="A538" s="10" t="s">
        <v>389</v>
      </c>
      <c r="B538" s="9">
        <v>0</v>
      </c>
    </row>
    <row r="539" spans="1:2" ht="12.75" customHeight="1" x14ac:dyDescent="0.2">
      <c r="A539" s="10" t="s">
        <v>390</v>
      </c>
      <c r="B539" s="11">
        <f>(B1303*4)+B2286</f>
        <v>185.75</v>
      </c>
    </row>
    <row r="540" spans="1:2" ht="12.75" customHeight="1" x14ac:dyDescent="0.2">
      <c r="A540" s="10" t="s">
        <v>390</v>
      </c>
      <c r="B540" s="9">
        <v>0</v>
      </c>
    </row>
    <row r="541" spans="1:2" ht="12.75" customHeight="1" x14ac:dyDescent="0.2">
      <c r="A541" s="10" t="s">
        <v>391</v>
      </c>
      <c r="B541" s="11">
        <f>(B1802*7)</f>
        <v>21</v>
      </c>
    </row>
    <row r="542" spans="1:2" ht="12.75" customHeight="1" x14ac:dyDescent="0.2">
      <c r="A542" s="10" t="s">
        <v>391</v>
      </c>
      <c r="B542" s="9">
        <v>0</v>
      </c>
    </row>
    <row r="543" spans="1:2" ht="12.75" customHeight="1" x14ac:dyDescent="0.2">
      <c r="A543" s="10" t="s">
        <v>391</v>
      </c>
      <c r="B543" s="9">
        <v>0</v>
      </c>
    </row>
    <row r="544" spans="1:2" ht="12.75" customHeight="1" x14ac:dyDescent="0.2">
      <c r="A544" s="10" t="s">
        <v>392</v>
      </c>
      <c r="B544" s="11">
        <f>(B1701*8)+B1221</f>
        <v>3031.5</v>
      </c>
    </row>
    <row r="545" spans="1:2" ht="12.75" customHeight="1" x14ac:dyDescent="0.2">
      <c r="A545" s="10" t="s">
        <v>392</v>
      </c>
      <c r="B545" s="9">
        <v>0</v>
      </c>
    </row>
    <row r="546" spans="1:2" ht="12.75" customHeight="1" x14ac:dyDescent="0.2">
      <c r="A546" s="10" t="s">
        <v>392</v>
      </c>
      <c r="B546" s="9">
        <v>0</v>
      </c>
    </row>
    <row r="547" spans="1:2" ht="12.75" customHeight="1" x14ac:dyDescent="0.2">
      <c r="A547" s="10" t="s">
        <v>400</v>
      </c>
      <c r="B547" s="11">
        <f>B120+(B490/8)</f>
        <v>3.5</v>
      </c>
    </row>
    <row r="548" spans="1:2" ht="12.75" customHeight="1" x14ac:dyDescent="0.2">
      <c r="A548" s="10" t="s">
        <v>400</v>
      </c>
      <c r="B548" s="9">
        <v>0</v>
      </c>
    </row>
    <row r="549" spans="1:2" ht="12.75" customHeight="1" x14ac:dyDescent="0.2">
      <c r="A549" s="10" t="s">
        <v>401</v>
      </c>
      <c r="B549" s="11">
        <f>B449+(B490/8)</f>
        <v>29.75</v>
      </c>
    </row>
    <row r="550" spans="1:2" ht="12.75" customHeight="1" x14ac:dyDescent="0.2">
      <c r="A550" s="10" t="s">
        <v>401</v>
      </c>
      <c r="B550" s="9">
        <v>0</v>
      </c>
    </row>
    <row r="551" spans="1:2" ht="12.75" customHeight="1" x14ac:dyDescent="0.2">
      <c r="A551" s="10" t="s">
        <v>402</v>
      </c>
      <c r="B551" s="11">
        <f>B527+(B490/8)</f>
        <v>4.5</v>
      </c>
    </row>
    <row r="552" spans="1:2" ht="12.75" customHeight="1" x14ac:dyDescent="0.2">
      <c r="A552" s="10" t="s">
        <v>402</v>
      </c>
      <c r="B552" s="9">
        <v>0</v>
      </c>
    </row>
    <row r="553" spans="1:2" ht="12.75" customHeight="1" x14ac:dyDescent="0.2">
      <c r="A553" s="10" t="s">
        <v>403</v>
      </c>
      <c r="B553" s="11">
        <f>B1694+(B490/8)</f>
        <v>4.5</v>
      </c>
    </row>
    <row r="554" spans="1:2" ht="12.75" customHeight="1" x14ac:dyDescent="0.2">
      <c r="A554" s="10" t="s">
        <v>403</v>
      </c>
      <c r="B554" s="9">
        <v>0</v>
      </c>
    </row>
    <row r="555" spans="1:2" ht="12.75" customHeight="1" x14ac:dyDescent="0.2">
      <c r="A555" s="10" t="s">
        <v>404</v>
      </c>
      <c r="B555" s="11">
        <f>B2034+(B490/8)</f>
        <v>1.5</v>
      </c>
    </row>
    <row r="556" spans="1:2" ht="12.75" customHeight="1" x14ac:dyDescent="0.2">
      <c r="A556" s="10" t="s">
        <v>404</v>
      </c>
      <c r="B556" s="9">
        <v>0</v>
      </c>
    </row>
    <row r="557" spans="1:2" ht="12.75" customHeight="1" x14ac:dyDescent="0.2">
      <c r="A557" s="10" t="s">
        <v>405</v>
      </c>
      <c r="B557" s="11">
        <f>B2185+(B490/8)</f>
        <v>8.5</v>
      </c>
    </row>
    <row r="558" spans="1:2" ht="12.75" customHeight="1" x14ac:dyDescent="0.2">
      <c r="A558" s="10" t="s">
        <v>405</v>
      </c>
      <c r="B558" s="9">
        <v>0</v>
      </c>
    </row>
    <row r="559" spans="1:2" ht="12.75" customHeight="1" x14ac:dyDescent="0.2">
      <c r="A559" s="10" t="s">
        <v>406</v>
      </c>
      <c r="B559" s="11">
        <f>B2330+(B490/8)</f>
        <v>24.5</v>
      </c>
    </row>
    <row r="560" spans="1:2" ht="12.75" customHeight="1" x14ac:dyDescent="0.2">
      <c r="A560" s="10" t="s">
        <v>406</v>
      </c>
      <c r="B560" s="9">
        <v>0</v>
      </c>
    </row>
    <row r="561" spans="1:2" ht="12.75" customHeight="1" x14ac:dyDescent="0.2">
      <c r="A561" s="10" t="s">
        <v>407</v>
      </c>
      <c r="B561" s="11">
        <f>(B2822*2)+B525</f>
        <v>8</v>
      </c>
    </row>
    <row r="562" spans="1:2" ht="12.75" customHeight="1" x14ac:dyDescent="0.2">
      <c r="A562" s="10" t="s">
        <v>407</v>
      </c>
      <c r="B562" s="9">
        <v>0</v>
      </c>
    </row>
    <row r="563" spans="1:2" ht="12.75" customHeight="1" x14ac:dyDescent="0.2">
      <c r="A563" s="10" t="s">
        <v>411</v>
      </c>
      <c r="B563" s="9">
        <v>0</v>
      </c>
    </row>
    <row r="564" spans="1:2" ht="12.75" customHeight="1" x14ac:dyDescent="0.2">
      <c r="A564" s="10" t="s">
        <v>411</v>
      </c>
      <c r="B564" s="9">
        <v>0</v>
      </c>
    </row>
    <row r="565" spans="1:2" ht="12.75" customHeight="1" x14ac:dyDescent="0.2">
      <c r="A565" s="10" t="s">
        <v>412</v>
      </c>
      <c r="B565" s="9">
        <v>0</v>
      </c>
    </row>
    <row r="566" spans="1:2" ht="12.75" customHeight="1" x14ac:dyDescent="0.2">
      <c r="A566" s="10" t="s">
        <v>413</v>
      </c>
      <c r="B566" s="9">
        <v>0</v>
      </c>
    </row>
    <row r="567" spans="1:2" ht="12.75" customHeight="1" x14ac:dyDescent="0.2">
      <c r="A567" s="10" t="s">
        <v>413</v>
      </c>
      <c r="B567" s="9">
        <v>0</v>
      </c>
    </row>
    <row r="568" spans="1:2" ht="12.75" customHeight="1" x14ac:dyDescent="0.2">
      <c r="A568" s="10" t="s">
        <v>414</v>
      </c>
      <c r="B568" s="11">
        <v>4</v>
      </c>
    </row>
    <row r="569" spans="1:2" ht="12.75" customHeight="1" x14ac:dyDescent="0.2">
      <c r="A569" s="10" t="s">
        <v>414</v>
      </c>
      <c r="B569" s="9">
        <v>0</v>
      </c>
    </row>
    <row r="570" spans="1:2" ht="12.75" customHeight="1" x14ac:dyDescent="0.2">
      <c r="A570" s="10" t="s">
        <v>414</v>
      </c>
      <c r="B570" s="9">
        <v>0</v>
      </c>
    </row>
    <row r="571" spans="1:2" ht="12.75" customHeight="1" x14ac:dyDescent="0.2">
      <c r="A571" s="10" t="s">
        <v>416</v>
      </c>
      <c r="B571" s="11">
        <v>0</v>
      </c>
    </row>
    <row r="572" spans="1:2" ht="12.75" customHeight="1" x14ac:dyDescent="0.2">
      <c r="A572" s="10" t="s">
        <v>416</v>
      </c>
      <c r="B572" s="9">
        <v>0</v>
      </c>
    </row>
    <row r="573" spans="1:2" ht="12.75" customHeight="1" x14ac:dyDescent="0.2">
      <c r="A573" s="10" t="s">
        <v>422</v>
      </c>
      <c r="B573" s="9">
        <v>0</v>
      </c>
    </row>
    <row r="574" spans="1:2" ht="12.75" customHeight="1" x14ac:dyDescent="0.2">
      <c r="A574" s="10" t="s">
        <v>422</v>
      </c>
      <c r="B574" s="9">
        <v>0</v>
      </c>
    </row>
    <row r="575" spans="1:2" ht="12.75" customHeight="1" x14ac:dyDescent="0.2">
      <c r="A575" s="10" t="s">
        <v>423</v>
      </c>
      <c r="B575" s="9">
        <v>0</v>
      </c>
    </row>
    <row r="576" spans="1:2" ht="12.75" customHeight="1" x14ac:dyDescent="0.2">
      <c r="A576" s="10" t="s">
        <v>423</v>
      </c>
      <c r="B576" s="9">
        <v>0</v>
      </c>
    </row>
    <row r="577" spans="1:2" ht="12.75" customHeight="1" x14ac:dyDescent="0.2">
      <c r="A577" s="10" t="s">
        <v>424</v>
      </c>
      <c r="B577" s="9">
        <v>0</v>
      </c>
    </row>
    <row r="578" spans="1:2" ht="12.75" customHeight="1" x14ac:dyDescent="0.2">
      <c r="A578" s="10" t="s">
        <v>424</v>
      </c>
      <c r="B578" s="9">
        <v>0</v>
      </c>
    </row>
    <row r="579" spans="1:2" ht="12.75" customHeight="1" x14ac:dyDescent="0.2">
      <c r="A579" s="10" t="s">
        <v>425</v>
      </c>
      <c r="B579" s="11">
        <f>B1978+(B490/8)</f>
        <v>6.625</v>
      </c>
    </row>
    <row r="580" spans="1:2" ht="12.75" customHeight="1" x14ac:dyDescent="0.2">
      <c r="A580" s="10" t="s">
        <v>425</v>
      </c>
      <c r="B580" s="9">
        <v>0</v>
      </c>
    </row>
    <row r="581" spans="1:2" ht="12.75" customHeight="1" x14ac:dyDescent="0.2">
      <c r="A581" s="10" t="s">
        <v>425</v>
      </c>
      <c r="B581" s="9">
        <v>0</v>
      </c>
    </row>
    <row r="582" spans="1:2" ht="12.75" customHeight="1" x14ac:dyDescent="0.2">
      <c r="A582" s="10" t="s">
        <v>426</v>
      </c>
      <c r="B582" s="11">
        <f>B2538+(B490/8)</f>
        <v>18.735416666666666</v>
      </c>
    </row>
    <row r="583" spans="1:2" ht="12.75" customHeight="1" x14ac:dyDescent="0.2">
      <c r="A583" s="10" t="s">
        <v>426</v>
      </c>
      <c r="B583" s="9">
        <v>0</v>
      </c>
    </row>
    <row r="584" spans="1:2" ht="12.75" customHeight="1" x14ac:dyDescent="0.2">
      <c r="A584" s="10" t="s">
        <v>426</v>
      </c>
      <c r="B584" s="9">
        <v>0</v>
      </c>
    </row>
    <row r="585" spans="1:2" ht="12.75" customHeight="1" x14ac:dyDescent="0.2">
      <c r="A585" s="10" t="s">
        <v>428</v>
      </c>
      <c r="B585" s="11">
        <f>(B1787*4)</f>
        <v>8</v>
      </c>
    </row>
    <row r="586" spans="1:2" ht="12.75" customHeight="1" x14ac:dyDescent="0.2">
      <c r="A586" s="10" t="s">
        <v>428</v>
      </c>
      <c r="B586" s="9">
        <v>0</v>
      </c>
    </row>
    <row r="587" spans="1:2" ht="12.75" customHeight="1" x14ac:dyDescent="0.2">
      <c r="A587" s="10" t="s">
        <v>428</v>
      </c>
      <c r="B587" s="9">
        <v>0</v>
      </c>
    </row>
    <row r="588" spans="1:2" ht="12.75" customHeight="1" x14ac:dyDescent="0.2">
      <c r="A588" s="10" t="s">
        <v>433</v>
      </c>
      <c r="B588" s="9">
        <v>0</v>
      </c>
    </row>
    <row r="589" spans="1:2" ht="12.75" customHeight="1" x14ac:dyDescent="0.2">
      <c r="A589" s="10" t="s">
        <v>434</v>
      </c>
      <c r="B589" s="11">
        <v>300</v>
      </c>
    </row>
    <row r="590" spans="1:2" ht="12.75" customHeight="1" x14ac:dyDescent="0.2">
      <c r="A590" s="10" t="s">
        <v>434</v>
      </c>
      <c r="B590" s="9">
        <v>0</v>
      </c>
    </row>
    <row r="591" spans="1:2" ht="12.75" customHeight="1" x14ac:dyDescent="0.2">
      <c r="A591" s="10" t="s">
        <v>434</v>
      </c>
      <c r="B591" s="9">
        <v>0</v>
      </c>
    </row>
    <row r="592" spans="1:2" ht="12.75" customHeight="1" x14ac:dyDescent="0.2">
      <c r="A592" s="10" t="s">
        <v>435</v>
      </c>
      <c r="B592" s="11">
        <v>0</v>
      </c>
    </row>
    <row r="593" spans="1:2" ht="12.75" customHeight="1" x14ac:dyDescent="0.2">
      <c r="A593" s="10" t="s">
        <v>435</v>
      </c>
      <c r="B593" s="9">
        <v>0</v>
      </c>
    </row>
    <row r="594" spans="1:2" ht="12.75" customHeight="1" x14ac:dyDescent="0.2">
      <c r="A594" s="10" t="s">
        <v>436</v>
      </c>
      <c r="B594" s="9">
        <v>0</v>
      </c>
    </row>
    <row r="595" spans="1:2" ht="12.75" customHeight="1" x14ac:dyDescent="0.2">
      <c r="A595" s="10" t="s">
        <v>453</v>
      </c>
      <c r="B595" s="11">
        <f>B613</f>
        <v>4</v>
      </c>
    </row>
    <row r="596" spans="1:2" ht="12.75" customHeight="1" x14ac:dyDescent="0.2">
      <c r="A596" s="10" t="s">
        <v>453</v>
      </c>
      <c r="B596" s="9">
        <v>0</v>
      </c>
    </row>
    <row r="597" spans="1:2" ht="12.75" customHeight="1" x14ac:dyDescent="0.2">
      <c r="A597" s="10" t="s">
        <v>453</v>
      </c>
      <c r="B597" s="9">
        <v>0</v>
      </c>
    </row>
    <row r="598" spans="1:2" ht="12.75" customHeight="1" x14ac:dyDescent="0.2">
      <c r="A598" s="10" t="s">
        <v>454</v>
      </c>
      <c r="B598" s="9">
        <v>0</v>
      </c>
    </row>
    <row r="599" spans="1:2" ht="12.75" customHeight="1" x14ac:dyDescent="0.2">
      <c r="A599" s="10" t="s">
        <v>454</v>
      </c>
      <c r="B599" s="9">
        <v>0</v>
      </c>
    </row>
    <row r="600" spans="1:2" ht="12.75" customHeight="1" x14ac:dyDescent="0.2">
      <c r="A600" s="10" t="s">
        <v>455</v>
      </c>
      <c r="B600" s="9">
        <v>0</v>
      </c>
    </row>
    <row r="601" spans="1:2" ht="12.75" customHeight="1" x14ac:dyDescent="0.2">
      <c r="A601" s="10" t="s">
        <v>455</v>
      </c>
      <c r="B601" s="9">
        <v>0</v>
      </c>
    </row>
    <row r="602" spans="1:2" ht="12.75" customHeight="1" x14ac:dyDescent="0.2">
      <c r="A602" s="10" t="s">
        <v>456</v>
      </c>
      <c r="B602" s="9">
        <v>0</v>
      </c>
    </row>
    <row r="603" spans="1:2" ht="12.75" customHeight="1" x14ac:dyDescent="0.2">
      <c r="A603" s="10" t="s">
        <v>456</v>
      </c>
      <c r="B603" s="9">
        <v>0</v>
      </c>
    </row>
    <row r="604" spans="1:2" ht="12.75" customHeight="1" x14ac:dyDescent="0.2">
      <c r="A604" s="10" t="s">
        <v>457</v>
      </c>
      <c r="B604" s="11">
        <f>B358</f>
        <v>4</v>
      </c>
    </row>
    <row r="605" spans="1:2" ht="12.75" customHeight="1" x14ac:dyDescent="0.2">
      <c r="A605" s="10" t="s">
        <v>457</v>
      </c>
      <c r="B605" s="9">
        <v>0</v>
      </c>
    </row>
    <row r="606" spans="1:2" ht="12.75" customHeight="1" x14ac:dyDescent="0.2">
      <c r="A606" s="10" t="s">
        <v>457</v>
      </c>
      <c r="B606" s="9">
        <v>0</v>
      </c>
    </row>
    <row r="607" spans="1:2" ht="12.75" customHeight="1" x14ac:dyDescent="0.2">
      <c r="A607" s="10" t="s">
        <v>458</v>
      </c>
      <c r="B607" s="11">
        <f>(B630*4)/3</f>
        <v>21.333333333333332</v>
      </c>
    </row>
    <row r="608" spans="1:2" ht="12.75" customHeight="1" x14ac:dyDescent="0.2">
      <c r="A608" s="10" t="s">
        <v>458</v>
      </c>
      <c r="B608" s="9">
        <v>0</v>
      </c>
    </row>
    <row r="609" spans="1:2" ht="12.75" customHeight="1" x14ac:dyDescent="0.2">
      <c r="A609" s="10" t="s">
        <v>458</v>
      </c>
      <c r="B609" s="9">
        <v>0</v>
      </c>
    </row>
    <row r="610" spans="1:2" ht="12.75" customHeight="1" x14ac:dyDescent="0.2">
      <c r="A610" s="10" t="s">
        <v>459</v>
      </c>
      <c r="B610" s="11">
        <f>B1750+B295</f>
        <v>7</v>
      </c>
    </row>
    <row r="611" spans="1:2" ht="12.75" customHeight="1" x14ac:dyDescent="0.2">
      <c r="A611" s="10" t="s">
        <v>459</v>
      </c>
      <c r="B611" s="9">
        <v>0</v>
      </c>
    </row>
    <row r="612" spans="1:2" ht="12.75" customHeight="1" x14ac:dyDescent="0.2">
      <c r="A612" s="10" t="s">
        <v>459</v>
      </c>
      <c r="B612" s="9">
        <v>0</v>
      </c>
    </row>
    <row r="613" spans="1:2" ht="12.75" customHeight="1" x14ac:dyDescent="0.2">
      <c r="A613" s="10" t="s">
        <v>460</v>
      </c>
      <c r="B613" s="11">
        <f>B630/4</f>
        <v>4</v>
      </c>
    </row>
    <row r="614" spans="1:2" ht="12.75" customHeight="1" x14ac:dyDescent="0.2">
      <c r="A614" s="10" t="s">
        <v>460</v>
      </c>
      <c r="B614" s="9">
        <v>0</v>
      </c>
    </row>
    <row r="615" spans="1:2" ht="12.75" customHeight="1" x14ac:dyDescent="0.2">
      <c r="A615" s="10" t="s">
        <v>460</v>
      </c>
      <c r="B615" s="9">
        <v>0</v>
      </c>
    </row>
    <row r="616" spans="1:2" ht="12.75" customHeight="1" x14ac:dyDescent="0.2">
      <c r="A616" s="10" t="s">
        <v>461</v>
      </c>
      <c r="B616" s="11">
        <f>B613*2</f>
        <v>8</v>
      </c>
    </row>
    <row r="617" spans="1:2" ht="12.75" customHeight="1" x14ac:dyDescent="0.2">
      <c r="A617" s="10" t="s">
        <v>461</v>
      </c>
      <c r="B617" s="9">
        <v>0</v>
      </c>
    </row>
    <row r="618" spans="1:2" ht="12.75" customHeight="1" x14ac:dyDescent="0.2">
      <c r="A618" s="10" t="s">
        <v>461</v>
      </c>
      <c r="B618" s="9">
        <v>0</v>
      </c>
    </row>
    <row r="619" spans="1:2" ht="12.75" customHeight="1" x14ac:dyDescent="0.2">
      <c r="A619" s="10" t="s">
        <v>462</v>
      </c>
      <c r="B619" s="11">
        <f>B1123</f>
        <v>0.3</v>
      </c>
    </row>
    <row r="620" spans="1:2" ht="12.75" customHeight="1" x14ac:dyDescent="0.2">
      <c r="A620" s="10" t="s">
        <v>462</v>
      </c>
      <c r="B620" s="9">
        <v>0</v>
      </c>
    </row>
    <row r="621" spans="1:2" ht="12.75" customHeight="1" x14ac:dyDescent="0.2">
      <c r="A621" s="10" t="s">
        <v>462</v>
      </c>
      <c r="B621" s="9">
        <v>0</v>
      </c>
    </row>
    <row r="622" spans="1:2" ht="12.75" customHeight="1" x14ac:dyDescent="0.2">
      <c r="A622" s="10" t="s">
        <v>463</v>
      </c>
      <c r="B622" s="9">
        <v>0</v>
      </c>
    </row>
    <row r="623" spans="1:2" ht="12.75" customHeight="1" x14ac:dyDescent="0.2">
      <c r="A623" s="10" t="s">
        <v>463</v>
      </c>
      <c r="B623" s="9">
        <v>0</v>
      </c>
    </row>
    <row r="624" spans="1:2" ht="12.75" customHeight="1" x14ac:dyDescent="0.2">
      <c r="A624" s="10" t="s">
        <v>464</v>
      </c>
      <c r="B624" s="11">
        <f>B613/2</f>
        <v>2</v>
      </c>
    </row>
    <row r="625" spans="1:2" ht="12.75" customHeight="1" x14ac:dyDescent="0.2">
      <c r="A625" s="10" t="s">
        <v>464</v>
      </c>
      <c r="B625" s="9">
        <v>0</v>
      </c>
    </row>
    <row r="626" spans="1:2" ht="12.75" customHeight="1" x14ac:dyDescent="0.2">
      <c r="A626" s="10" t="s">
        <v>464</v>
      </c>
      <c r="B626" s="9">
        <v>0</v>
      </c>
    </row>
    <row r="627" spans="1:2" ht="12.75" customHeight="1" x14ac:dyDescent="0.2">
      <c r="A627" s="10" t="s">
        <v>465</v>
      </c>
      <c r="B627" s="11">
        <f>(B613*6)/4</f>
        <v>6</v>
      </c>
    </row>
    <row r="628" spans="1:2" ht="12.75" customHeight="1" x14ac:dyDescent="0.2">
      <c r="A628" s="10" t="s">
        <v>465</v>
      </c>
      <c r="B628" s="9">
        <v>0</v>
      </c>
    </row>
    <row r="629" spans="1:2" ht="12.75" customHeight="1" x14ac:dyDescent="0.2">
      <c r="A629" s="10" t="s">
        <v>465</v>
      </c>
      <c r="B629" s="9">
        <v>0</v>
      </c>
    </row>
    <row r="630" spans="1:2" ht="12.75" customHeight="1" x14ac:dyDescent="0.2">
      <c r="A630" s="10" t="s">
        <v>466</v>
      </c>
      <c r="B630" s="11">
        <v>16</v>
      </c>
    </row>
    <row r="631" spans="1:2" ht="12.75" customHeight="1" x14ac:dyDescent="0.2">
      <c r="A631" s="10" t="s">
        <v>466</v>
      </c>
      <c r="B631" s="9">
        <v>0</v>
      </c>
    </row>
    <row r="632" spans="1:2" ht="12.75" customHeight="1" x14ac:dyDescent="0.2">
      <c r="A632" s="10" t="s">
        <v>466</v>
      </c>
      <c r="B632" s="9">
        <v>0</v>
      </c>
    </row>
    <row r="633" spans="1:2" ht="12.75" customHeight="1" x14ac:dyDescent="0.2">
      <c r="A633" s="10" t="s">
        <v>467</v>
      </c>
      <c r="B633" s="9">
        <v>0</v>
      </c>
    </row>
    <row r="634" spans="1:2" ht="12.75" customHeight="1" x14ac:dyDescent="0.2">
      <c r="A634" s="10" t="s">
        <v>467</v>
      </c>
      <c r="B634" s="9">
        <v>0</v>
      </c>
    </row>
    <row r="635" spans="1:2" ht="12.75" customHeight="1" x14ac:dyDescent="0.2">
      <c r="A635" s="10" t="s">
        <v>468</v>
      </c>
      <c r="B635" s="9">
        <v>0</v>
      </c>
    </row>
    <row r="636" spans="1:2" ht="12.75" customHeight="1" x14ac:dyDescent="0.2">
      <c r="A636" s="10" t="s">
        <v>469</v>
      </c>
      <c r="B636" s="11">
        <f>(B2533*3)+B1303+(B2581*2)+B2676</f>
        <v>45</v>
      </c>
    </row>
    <row r="637" spans="1:2" ht="12.75" customHeight="1" x14ac:dyDescent="0.2">
      <c r="A637" s="10" t="s">
        <v>469</v>
      </c>
      <c r="B637" s="9">
        <v>0</v>
      </c>
    </row>
    <row r="638" spans="1:2" ht="12.75" customHeight="1" x14ac:dyDescent="0.2">
      <c r="A638" s="10" t="s">
        <v>471</v>
      </c>
      <c r="B638" s="11">
        <f>B1815*3</f>
        <v>75</v>
      </c>
    </row>
    <row r="639" spans="1:2" ht="12.75" customHeight="1" x14ac:dyDescent="0.2">
      <c r="A639" s="10" t="s">
        <v>471</v>
      </c>
      <c r="B639" s="9">
        <v>0</v>
      </c>
    </row>
    <row r="640" spans="1:2" ht="12.75" customHeight="1" x14ac:dyDescent="0.2">
      <c r="A640" s="10" t="s">
        <v>471</v>
      </c>
      <c r="B640" s="9">
        <v>0</v>
      </c>
    </row>
    <row r="641" spans="1:2" ht="12.75" customHeight="1" x14ac:dyDescent="0.2">
      <c r="A641" s="10" t="s">
        <v>479</v>
      </c>
      <c r="B641" s="9">
        <v>0</v>
      </c>
    </row>
    <row r="642" spans="1:2" ht="12.75" customHeight="1" x14ac:dyDescent="0.2">
      <c r="A642" s="10" t="s">
        <v>479</v>
      </c>
      <c r="B642" s="9">
        <v>0</v>
      </c>
    </row>
    <row r="643" spans="1:2" ht="12.75" customHeight="1" x14ac:dyDescent="0.2">
      <c r="A643" s="10" t="s">
        <v>480</v>
      </c>
      <c r="B643" s="9">
        <v>0</v>
      </c>
    </row>
    <row r="644" spans="1:2" ht="12.75" customHeight="1" x14ac:dyDescent="0.2">
      <c r="A644" s="10" t="s">
        <v>480</v>
      </c>
      <c r="B644" s="9">
        <v>0</v>
      </c>
    </row>
    <row r="645" spans="1:2" ht="12.75" customHeight="1" x14ac:dyDescent="0.2">
      <c r="A645" s="10" t="s">
        <v>481</v>
      </c>
      <c r="B645" s="9">
        <v>0</v>
      </c>
    </row>
    <row r="646" spans="1:2" ht="12.75" customHeight="1" x14ac:dyDescent="0.2">
      <c r="A646" s="10" t="s">
        <v>481</v>
      </c>
      <c r="B646" s="9">
        <v>0</v>
      </c>
    </row>
    <row r="647" spans="1:2" ht="12.75" customHeight="1" x14ac:dyDescent="0.2">
      <c r="A647" s="10" t="s">
        <v>482</v>
      </c>
      <c r="B647" s="11">
        <f>B2254</f>
        <v>40.5</v>
      </c>
    </row>
    <row r="648" spans="1:2" ht="12.75" customHeight="1" x14ac:dyDescent="0.2">
      <c r="A648" s="10" t="s">
        <v>482</v>
      </c>
      <c r="B648" s="9">
        <v>0</v>
      </c>
    </row>
    <row r="649" spans="1:2" ht="12.75" customHeight="1" x14ac:dyDescent="0.2">
      <c r="A649" s="10" t="s">
        <v>482</v>
      </c>
      <c r="B649" s="9">
        <v>0</v>
      </c>
    </row>
    <row r="650" spans="1:2" ht="12.75" customHeight="1" x14ac:dyDescent="0.2">
      <c r="A650" s="10" t="s">
        <v>483</v>
      </c>
      <c r="B650" s="11">
        <f>(B647*6)/4</f>
        <v>60.75</v>
      </c>
    </row>
    <row r="651" spans="1:2" ht="12.75" customHeight="1" x14ac:dyDescent="0.2">
      <c r="A651" s="10" t="s">
        <v>483</v>
      </c>
      <c r="B651" s="9">
        <v>0</v>
      </c>
    </row>
    <row r="652" spans="1:2" ht="12.75" customHeight="1" x14ac:dyDescent="0.2">
      <c r="A652" s="10" t="s">
        <v>483</v>
      </c>
      <c r="B652" s="9">
        <v>0</v>
      </c>
    </row>
    <row r="653" spans="1:2" ht="12.75" customHeight="1" x14ac:dyDescent="0.2">
      <c r="A653" s="10" t="s">
        <v>484</v>
      </c>
      <c r="B653" s="11">
        <f>B2333</f>
        <v>2</v>
      </c>
    </row>
    <row r="654" spans="1:2" ht="12.75" customHeight="1" x14ac:dyDescent="0.2">
      <c r="A654" s="10" t="s">
        <v>484</v>
      </c>
      <c r="B654" s="9">
        <v>0</v>
      </c>
    </row>
    <row r="655" spans="1:2" ht="12.75" customHeight="1" x14ac:dyDescent="0.2">
      <c r="A655" s="10" t="s">
        <v>484</v>
      </c>
      <c r="B655" s="9">
        <v>0</v>
      </c>
    </row>
    <row r="656" spans="1:2" ht="12.75" customHeight="1" x14ac:dyDescent="0.2">
      <c r="A656" s="10" t="s">
        <v>485</v>
      </c>
      <c r="B656" s="11">
        <f>B653/2</f>
        <v>1</v>
      </c>
    </row>
    <row r="657" spans="1:2" ht="12.75" customHeight="1" x14ac:dyDescent="0.2">
      <c r="A657" s="10" t="s">
        <v>485</v>
      </c>
      <c r="B657" s="9">
        <v>0</v>
      </c>
    </row>
    <row r="658" spans="1:2" ht="12.75" customHeight="1" x14ac:dyDescent="0.2">
      <c r="A658" s="10" t="s">
        <v>485</v>
      </c>
      <c r="B658" s="9">
        <v>0</v>
      </c>
    </row>
    <row r="659" spans="1:2" ht="12.75" customHeight="1" x14ac:dyDescent="0.2">
      <c r="A659" s="10" t="s">
        <v>501</v>
      </c>
      <c r="B659" s="9">
        <v>0</v>
      </c>
    </row>
    <row r="660" spans="1:2" ht="12.75" customHeight="1" x14ac:dyDescent="0.2">
      <c r="A660" s="10" t="s">
        <v>501</v>
      </c>
      <c r="B660" s="9">
        <v>0</v>
      </c>
    </row>
    <row r="661" spans="1:2" ht="12.75" customHeight="1" x14ac:dyDescent="0.2">
      <c r="A661" s="10" t="s">
        <v>502</v>
      </c>
      <c r="B661" s="11">
        <f>B116+B676</f>
        <v>31.5</v>
      </c>
    </row>
    <row r="662" spans="1:2" ht="12.75" customHeight="1" x14ac:dyDescent="0.2">
      <c r="A662" s="10" t="s">
        <v>502</v>
      </c>
      <c r="B662" s="9">
        <v>0</v>
      </c>
    </row>
    <row r="663" spans="1:2" ht="12.75" customHeight="1" x14ac:dyDescent="0.2">
      <c r="A663" s="10" t="s">
        <v>502</v>
      </c>
      <c r="B663" s="9">
        <v>0</v>
      </c>
    </row>
    <row r="664" spans="1:2" ht="12.75" customHeight="1" x14ac:dyDescent="0.2">
      <c r="A664" s="10" t="s">
        <v>503</v>
      </c>
      <c r="B664" s="9">
        <v>0</v>
      </c>
    </row>
    <row r="665" spans="1:2" ht="12.75" customHeight="1" x14ac:dyDescent="0.2">
      <c r="A665" s="10" t="s">
        <v>503</v>
      </c>
      <c r="B665" s="9">
        <v>0</v>
      </c>
    </row>
    <row r="666" spans="1:2" ht="12.75" customHeight="1" x14ac:dyDescent="0.2">
      <c r="A666" s="10" t="s">
        <v>504</v>
      </c>
      <c r="B666" s="9">
        <v>0</v>
      </c>
    </row>
    <row r="667" spans="1:2" ht="12.75" customHeight="1" x14ac:dyDescent="0.2">
      <c r="A667" s="10" t="s">
        <v>505</v>
      </c>
      <c r="B667" s="11">
        <f>(B694*2)/3</f>
        <v>3.3333333333333335</v>
      </c>
    </row>
    <row r="668" spans="1:2" ht="12.75" customHeight="1" x14ac:dyDescent="0.2">
      <c r="A668" s="10" t="s">
        <v>505</v>
      </c>
      <c r="B668" s="9">
        <v>0</v>
      </c>
    </row>
    <row r="669" spans="1:2" ht="12.75" customHeight="1" x14ac:dyDescent="0.2">
      <c r="A669" s="10" t="s">
        <v>505</v>
      </c>
      <c r="B669" s="9">
        <v>0</v>
      </c>
    </row>
    <row r="670" spans="1:2" ht="12.75" customHeight="1" x14ac:dyDescent="0.2">
      <c r="A670" s="10" t="s">
        <v>506</v>
      </c>
      <c r="B670" s="11">
        <f>B673</f>
        <v>27.5</v>
      </c>
    </row>
    <row r="671" spans="1:2" ht="12.75" customHeight="1" x14ac:dyDescent="0.2">
      <c r="A671" s="10" t="s">
        <v>506</v>
      </c>
      <c r="B671" s="9">
        <v>0</v>
      </c>
    </row>
    <row r="672" spans="1:2" ht="12.75" customHeight="1" x14ac:dyDescent="0.2">
      <c r="A672" s="10" t="s">
        <v>506</v>
      </c>
      <c r="B672" s="9">
        <v>0</v>
      </c>
    </row>
    <row r="673" spans="1:2" ht="12.75" customHeight="1" x14ac:dyDescent="0.2">
      <c r="A673" s="10" t="s">
        <v>507</v>
      </c>
      <c r="B673" s="11">
        <f>(B2333*4+(B1129*4)+B676)</f>
        <v>27.5</v>
      </c>
    </row>
    <row r="674" spans="1:2" ht="12.75" customHeight="1" x14ac:dyDescent="0.2">
      <c r="A674" s="10" t="s">
        <v>507</v>
      </c>
      <c r="B674" s="9">
        <v>0</v>
      </c>
    </row>
    <row r="675" spans="1:2" ht="12.75" customHeight="1" x14ac:dyDescent="0.2">
      <c r="A675" s="10" t="s">
        <v>507</v>
      </c>
      <c r="B675" s="9">
        <v>0</v>
      </c>
    </row>
    <row r="676" spans="1:2" ht="12.75" customHeight="1" x14ac:dyDescent="0.2">
      <c r="A676" s="10" t="s">
        <v>508</v>
      </c>
      <c r="B676" s="11">
        <f>B1188+B262</f>
        <v>7.5</v>
      </c>
    </row>
    <row r="677" spans="1:2" ht="12.75" customHeight="1" x14ac:dyDescent="0.2">
      <c r="A677" s="10" t="s">
        <v>508</v>
      </c>
      <c r="B677" s="9">
        <v>0</v>
      </c>
    </row>
    <row r="678" spans="1:2" ht="12.75" customHeight="1" x14ac:dyDescent="0.2">
      <c r="A678" s="10" t="s">
        <v>509</v>
      </c>
      <c r="B678" s="11">
        <f>B690+(B490/8)</f>
        <v>2</v>
      </c>
    </row>
    <row r="679" spans="1:2" ht="12.75" customHeight="1" x14ac:dyDescent="0.2">
      <c r="A679" s="10" t="s">
        <v>509</v>
      </c>
      <c r="B679" s="9">
        <v>0</v>
      </c>
    </row>
    <row r="680" spans="1:2" ht="12.75" customHeight="1" x14ac:dyDescent="0.2">
      <c r="A680" s="10" t="s">
        <v>509</v>
      </c>
      <c r="B680" s="9">
        <v>0</v>
      </c>
    </row>
    <row r="681" spans="1:2" ht="12.75" customHeight="1" x14ac:dyDescent="0.2">
      <c r="A681" s="10" t="s">
        <v>510</v>
      </c>
      <c r="B681" s="11">
        <f>B2376+8</f>
        <v>508</v>
      </c>
    </row>
    <row r="682" spans="1:2" ht="12.75" customHeight="1" x14ac:dyDescent="0.2">
      <c r="A682" s="10" t="s">
        <v>510</v>
      </c>
      <c r="B682" s="9">
        <v>0</v>
      </c>
    </row>
    <row r="683" spans="1:2" ht="12.75" customHeight="1" x14ac:dyDescent="0.2">
      <c r="A683" s="10" t="s">
        <v>510</v>
      </c>
      <c r="B683" s="9">
        <v>0</v>
      </c>
    </row>
    <row r="684" spans="1:2" ht="12.75" customHeight="1" x14ac:dyDescent="0.2">
      <c r="A684" s="10" t="s">
        <v>511</v>
      </c>
      <c r="B684" s="11">
        <f>B1053+1</f>
        <v>25.5</v>
      </c>
    </row>
    <row r="685" spans="1:2" ht="12.75" customHeight="1" x14ac:dyDescent="0.2">
      <c r="A685" s="10" t="s">
        <v>511</v>
      </c>
      <c r="B685" s="9">
        <v>0</v>
      </c>
    </row>
    <row r="686" spans="1:2" ht="12.75" customHeight="1" x14ac:dyDescent="0.2">
      <c r="A686" s="10" t="s">
        <v>511</v>
      </c>
      <c r="B686" s="9">
        <v>0</v>
      </c>
    </row>
    <row r="687" spans="1:2" ht="12.75" customHeight="1" x14ac:dyDescent="0.2">
      <c r="A687" s="10" t="s">
        <v>512</v>
      </c>
      <c r="B687" s="11">
        <f>(B684*6)/16</f>
        <v>9.5625</v>
      </c>
    </row>
    <row r="688" spans="1:2" ht="12.75" customHeight="1" x14ac:dyDescent="0.2">
      <c r="A688" s="10" t="s">
        <v>512</v>
      </c>
      <c r="B688" s="9">
        <v>0</v>
      </c>
    </row>
    <row r="689" spans="1:2" ht="12.75" customHeight="1" x14ac:dyDescent="0.2">
      <c r="A689" s="10" t="s">
        <v>512</v>
      </c>
      <c r="B689" s="9">
        <v>0</v>
      </c>
    </row>
    <row r="690" spans="1:2" ht="12.75" customHeight="1" x14ac:dyDescent="0.2">
      <c r="A690" s="10" t="s">
        <v>513</v>
      </c>
      <c r="B690" s="11">
        <f>B2641+1</f>
        <v>1.5</v>
      </c>
    </row>
    <row r="691" spans="1:2" ht="12.75" customHeight="1" x14ac:dyDescent="0.2">
      <c r="A691" s="10" t="s">
        <v>513</v>
      </c>
      <c r="B691" s="9">
        <v>0</v>
      </c>
    </row>
    <row r="692" spans="1:2" ht="12.75" customHeight="1" x14ac:dyDescent="0.2">
      <c r="A692" s="10" t="s">
        <v>513</v>
      </c>
      <c r="B692" s="9">
        <v>0</v>
      </c>
    </row>
    <row r="693" spans="1:2" ht="12.75" customHeight="1" x14ac:dyDescent="0.2">
      <c r="A693" s="10" t="s">
        <v>514</v>
      </c>
      <c r="B693" s="9">
        <v>0</v>
      </c>
    </row>
    <row r="694" spans="1:2" ht="12.75" customHeight="1" x14ac:dyDescent="0.2">
      <c r="A694" s="10" t="s">
        <v>515</v>
      </c>
      <c r="B694" s="11">
        <f>B2866+1</f>
        <v>5</v>
      </c>
    </row>
    <row r="695" spans="1:2" ht="12.75" customHeight="1" x14ac:dyDescent="0.2">
      <c r="A695" s="10" t="s">
        <v>515</v>
      </c>
      <c r="B695" s="9">
        <v>0</v>
      </c>
    </row>
    <row r="696" spans="1:2" ht="12.75" customHeight="1" x14ac:dyDescent="0.2">
      <c r="A696" s="10" t="s">
        <v>515</v>
      </c>
      <c r="B696" s="9">
        <v>0</v>
      </c>
    </row>
    <row r="697" spans="1:2" ht="12.75" customHeight="1" x14ac:dyDescent="0.2">
      <c r="A697" s="10" t="s">
        <v>517</v>
      </c>
      <c r="B697" s="9">
        <v>0</v>
      </c>
    </row>
    <row r="698" spans="1:2" ht="12.75" customHeight="1" x14ac:dyDescent="0.2">
      <c r="A698" s="10" t="s">
        <v>517</v>
      </c>
      <c r="B698" s="9">
        <v>0</v>
      </c>
    </row>
    <row r="699" spans="1:2" ht="12.75" customHeight="1" x14ac:dyDescent="0.2">
      <c r="A699" s="10" t="s">
        <v>518</v>
      </c>
      <c r="B699" s="11">
        <v>4</v>
      </c>
    </row>
    <row r="700" spans="1:2" ht="12.75" customHeight="1" x14ac:dyDescent="0.2">
      <c r="A700" s="10" t="s">
        <v>518</v>
      </c>
      <c r="B700" s="9">
        <v>0</v>
      </c>
    </row>
    <row r="701" spans="1:2" ht="12.75" customHeight="1" x14ac:dyDescent="0.2">
      <c r="A701" s="10" t="s">
        <v>518</v>
      </c>
      <c r="B701" s="9">
        <v>0</v>
      </c>
    </row>
    <row r="702" spans="1:2" ht="12.75" customHeight="1" x14ac:dyDescent="0.2">
      <c r="A702" s="10" t="s">
        <v>538</v>
      </c>
      <c r="B702" s="11">
        <f>B724*5</f>
        <v>40</v>
      </c>
    </row>
    <row r="703" spans="1:2" ht="12.75" customHeight="1" x14ac:dyDescent="0.2">
      <c r="A703" s="10" t="s">
        <v>538</v>
      </c>
      <c r="B703" s="9">
        <v>0</v>
      </c>
    </row>
    <row r="704" spans="1:2" ht="12.75" customHeight="1" x14ac:dyDescent="0.2">
      <c r="A704" s="10" t="s">
        <v>539</v>
      </c>
      <c r="B704" s="9">
        <v>0</v>
      </c>
    </row>
    <row r="705" spans="1:2" ht="12.75" customHeight="1" x14ac:dyDescent="0.2">
      <c r="A705" s="10" t="s">
        <v>539</v>
      </c>
      <c r="B705" s="9">
        <v>0</v>
      </c>
    </row>
    <row r="706" spans="1:2" ht="12.75" customHeight="1" x14ac:dyDescent="0.2">
      <c r="A706" s="10" t="s">
        <v>540</v>
      </c>
      <c r="B706" s="11">
        <f>B721*6</f>
        <v>24</v>
      </c>
    </row>
    <row r="707" spans="1:2" ht="12.75" customHeight="1" x14ac:dyDescent="0.2">
      <c r="A707" s="10" t="s">
        <v>540</v>
      </c>
      <c r="B707" s="9">
        <v>0</v>
      </c>
    </row>
    <row r="708" spans="1:2" ht="12.75" customHeight="1" x14ac:dyDescent="0.2">
      <c r="A708" s="10" t="s">
        <v>540</v>
      </c>
      <c r="B708" s="9">
        <v>0</v>
      </c>
    </row>
    <row r="709" spans="1:2" ht="12.75" customHeight="1" x14ac:dyDescent="0.2">
      <c r="A709" s="10" t="s">
        <v>541</v>
      </c>
      <c r="B709" s="11">
        <f>(B721*4)+(B2521*2)</f>
        <v>23.5</v>
      </c>
    </row>
    <row r="710" spans="1:2" ht="12.75" customHeight="1" x14ac:dyDescent="0.2">
      <c r="A710" s="10" t="s">
        <v>541</v>
      </c>
      <c r="B710" s="9">
        <v>0</v>
      </c>
    </row>
    <row r="711" spans="1:2" ht="12.75" customHeight="1" x14ac:dyDescent="0.2">
      <c r="A711" s="10" t="s">
        <v>541</v>
      </c>
      <c r="B711" s="9">
        <v>0</v>
      </c>
    </row>
    <row r="712" spans="1:2" ht="12.75" customHeight="1" x14ac:dyDescent="0.2">
      <c r="A712" s="10" t="s">
        <v>542</v>
      </c>
      <c r="B712" s="11">
        <f>(B721*2)+(B2521*4)</f>
        <v>23</v>
      </c>
    </row>
    <row r="713" spans="1:2" ht="12.75" customHeight="1" x14ac:dyDescent="0.2">
      <c r="A713" s="10" t="s">
        <v>542</v>
      </c>
      <c r="B713" s="9">
        <v>0</v>
      </c>
    </row>
    <row r="714" spans="1:2" ht="12.75" customHeight="1" x14ac:dyDescent="0.2">
      <c r="A714" s="10" t="s">
        <v>542</v>
      </c>
      <c r="B714" s="9">
        <v>0</v>
      </c>
    </row>
    <row r="715" spans="1:2" ht="12.75" customHeight="1" x14ac:dyDescent="0.2">
      <c r="A715" s="10" t="s">
        <v>543</v>
      </c>
      <c r="B715" s="11">
        <v>1</v>
      </c>
    </row>
    <row r="716" spans="1:2" ht="12.75" customHeight="1" x14ac:dyDescent="0.2">
      <c r="A716" s="10" t="s">
        <v>543</v>
      </c>
      <c r="B716" s="9">
        <v>0</v>
      </c>
    </row>
    <row r="717" spans="1:2" ht="12.75" customHeight="1" x14ac:dyDescent="0.2">
      <c r="A717" s="10" t="s">
        <v>543</v>
      </c>
      <c r="B717" s="9">
        <v>0</v>
      </c>
    </row>
    <row r="718" spans="1:2" ht="12.75" customHeight="1" x14ac:dyDescent="0.2">
      <c r="A718" s="10" t="s">
        <v>544</v>
      </c>
      <c r="B718" s="11">
        <v>16</v>
      </c>
    </row>
    <row r="719" spans="1:2" ht="12.75" customHeight="1" x14ac:dyDescent="0.2">
      <c r="A719" s="10" t="s">
        <v>544</v>
      </c>
      <c r="B719" s="9">
        <v>0</v>
      </c>
    </row>
    <row r="720" spans="1:2" ht="12.75" customHeight="1" x14ac:dyDescent="0.2">
      <c r="A720" s="10" t="s">
        <v>544</v>
      </c>
      <c r="B720" s="9">
        <v>0</v>
      </c>
    </row>
    <row r="721" spans="1:2" ht="12.75" customHeight="1" x14ac:dyDescent="0.2">
      <c r="A721" s="10" t="s">
        <v>545</v>
      </c>
      <c r="B721" s="11">
        <f>B718/4</f>
        <v>4</v>
      </c>
    </row>
    <row r="722" spans="1:2" ht="12.75" customHeight="1" x14ac:dyDescent="0.2">
      <c r="A722" s="10" t="s">
        <v>545</v>
      </c>
      <c r="B722" s="9">
        <v>0</v>
      </c>
    </row>
    <row r="723" spans="1:2" ht="12.75" customHeight="1" x14ac:dyDescent="0.2">
      <c r="A723" s="10" t="s">
        <v>545</v>
      </c>
      <c r="B723" s="9">
        <v>0</v>
      </c>
    </row>
    <row r="724" spans="1:2" ht="12.75" customHeight="1" x14ac:dyDescent="0.2">
      <c r="A724" s="10" t="s">
        <v>546</v>
      </c>
      <c r="B724" s="11">
        <f>B721*2</f>
        <v>8</v>
      </c>
    </row>
    <row r="725" spans="1:2" ht="12.75" customHeight="1" x14ac:dyDescent="0.2">
      <c r="A725" s="10" t="s">
        <v>546</v>
      </c>
      <c r="B725" s="9">
        <v>0</v>
      </c>
    </row>
    <row r="726" spans="1:2" ht="12.75" customHeight="1" x14ac:dyDescent="0.2">
      <c r="A726" s="10" t="s">
        <v>546</v>
      </c>
      <c r="B726" s="9">
        <v>0</v>
      </c>
    </row>
    <row r="727" spans="1:2" ht="12.75" customHeight="1" x14ac:dyDescent="0.2">
      <c r="A727" s="10" t="s">
        <v>547</v>
      </c>
      <c r="B727" s="11">
        <v>48</v>
      </c>
    </row>
    <row r="728" spans="1:2" ht="12.75" customHeight="1" x14ac:dyDescent="0.2">
      <c r="A728" s="10" t="s">
        <v>547</v>
      </c>
      <c r="B728" s="9">
        <v>0</v>
      </c>
    </row>
    <row r="729" spans="1:2" ht="12.75" customHeight="1" x14ac:dyDescent="0.2">
      <c r="A729" s="10" t="s">
        <v>547</v>
      </c>
      <c r="B729" s="9">
        <v>0</v>
      </c>
    </row>
    <row r="730" spans="1:2" ht="12.75" customHeight="1" x14ac:dyDescent="0.2">
      <c r="A730" s="10" t="s">
        <v>548</v>
      </c>
      <c r="B730" s="11">
        <f>(B721*6)+(B2521)</f>
        <v>27.75</v>
      </c>
    </row>
    <row r="731" spans="1:2" ht="12.75" customHeight="1" x14ac:dyDescent="0.2">
      <c r="A731" s="10" t="s">
        <v>548</v>
      </c>
      <c r="B731" s="9">
        <v>0</v>
      </c>
    </row>
    <row r="732" spans="1:2" ht="12.75" customHeight="1" x14ac:dyDescent="0.2">
      <c r="A732" s="10" t="s">
        <v>548</v>
      </c>
      <c r="B732" s="9">
        <v>0</v>
      </c>
    </row>
    <row r="733" spans="1:2" ht="12.75" customHeight="1" x14ac:dyDescent="0.2">
      <c r="A733" s="10" t="s">
        <v>549</v>
      </c>
      <c r="B733" s="11">
        <f>B721/2</f>
        <v>2</v>
      </c>
    </row>
    <row r="734" spans="1:2" ht="12.75" customHeight="1" x14ac:dyDescent="0.2">
      <c r="A734" s="10" t="s">
        <v>549</v>
      </c>
      <c r="B734" s="9">
        <v>0</v>
      </c>
    </row>
    <row r="735" spans="1:2" ht="12.75" customHeight="1" x14ac:dyDescent="0.2">
      <c r="A735" s="10" t="s">
        <v>549</v>
      </c>
      <c r="B735" s="9">
        <v>0</v>
      </c>
    </row>
    <row r="736" spans="1:2" ht="12.75" customHeight="1" x14ac:dyDescent="0.2">
      <c r="A736" s="10" t="s">
        <v>550</v>
      </c>
      <c r="B736" s="11">
        <f>(B721*6)/4</f>
        <v>6</v>
      </c>
    </row>
    <row r="737" spans="1:2" ht="12.75" customHeight="1" x14ac:dyDescent="0.2">
      <c r="A737" s="10" t="s">
        <v>550</v>
      </c>
      <c r="B737" s="9">
        <v>0</v>
      </c>
    </row>
    <row r="738" spans="1:2" ht="12.75" customHeight="1" x14ac:dyDescent="0.2">
      <c r="A738" s="10" t="s">
        <v>550</v>
      </c>
      <c r="B738" s="9">
        <v>0</v>
      </c>
    </row>
    <row r="739" spans="1:2" ht="12.75" customHeight="1" x14ac:dyDescent="0.2">
      <c r="A739" s="10" t="s">
        <v>551</v>
      </c>
      <c r="B739" s="11">
        <f>(B721*6)/2</f>
        <v>12</v>
      </c>
    </row>
    <row r="740" spans="1:2" ht="12.75" customHeight="1" x14ac:dyDescent="0.2">
      <c r="A740" s="10" t="s">
        <v>551</v>
      </c>
      <c r="B740" s="9">
        <v>0</v>
      </c>
    </row>
    <row r="741" spans="1:2" ht="12.75" customHeight="1" x14ac:dyDescent="0.2">
      <c r="A741" s="10" t="s">
        <v>551</v>
      </c>
      <c r="B741" s="9">
        <v>0</v>
      </c>
    </row>
    <row r="742" spans="1:2" ht="12.75" customHeight="1" x14ac:dyDescent="0.2">
      <c r="A742" s="10" t="s">
        <v>552</v>
      </c>
      <c r="B742" s="9">
        <v>0</v>
      </c>
    </row>
    <row r="743" spans="1:2" ht="12.75" customHeight="1" x14ac:dyDescent="0.2">
      <c r="A743" s="10" t="s">
        <v>553</v>
      </c>
      <c r="B743" s="11">
        <f>(B718*4)/3</f>
        <v>21.333333333333332</v>
      </c>
    </row>
    <row r="744" spans="1:2" ht="12.75" customHeight="1" x14ac:dyDescent="0.2">
      <c r="A744" s="10" t="s">
        <v>553</v>
      </c>
      <c r="B744" s="9">
        <v>0</v>
      </c>
    </row>
    <row r="745" spans="1:2" ht="12.75" customHeight="1" x14ac:dyDescent="0.2">
      <c r="A745" s="10" t="s">
        <v>553</v>
      </c>
      <c r="B745" s="9">
        <v>0</v>
      </c>
    </row>
    <row r="746" spans="1:2" ht="12.75" customHeight="1" x14ac:dyDescent="0.2">
      <c r="A746" s="10" t="s">
        <v>554</v>
      </c>
      <c r="B746" s="11">
        <f>(B2090*8)+B203</f>
        <v>83</v>
      </c>
    </row>
    <row r="747" spans="1:2" ht="12.75" customHeight="1" x14ac:dyDescent="0.2">
      <c r="A747" s="10" t="s">
        <v>554</v>
      </c>
      <c r="B747" s="9">
        <v>0</v>
      </c>
    </row>
    <row r="748" spans="1:2" ht="12.75" customHeight="1" x14ac:dyDescent="0.2">
      <c r="A748" s="10" t="s">
        <v>554</v>
      </c>
      <c r="B748" s="9">
        <v>0</v>
      </c>
    </row>
    <row r="749" spans="1:2" ht="12.75" customHeight="1" x14ac:dyDescent="0.2">
      <c r="A749" s="10" t="s">
        <v>555</v>
      </c>
      <c r="B749" s="11">
        <f>B746/2</f>
        <v>41.5</v>
      </c>
    </row>
    <row r="750" spans="1:2" ht="12.75" customHeight="1" x14ac:dyDescent="0.2">
      <c r="A750" s="10" t="s">
        <v>555</v>
      </c>
      <c r="B750" s="9">
        <v>0</v>
      </c>
    </row>
    <row r="751" spans="1:2" ht="12.75" customHeight="1" x14ac:dyDescent="0.2">
      <c r="A751" s="10" t="s">
        <v>555</v>
      </c>
      <c r="B751" s="9">
        <v>0</v>
      </c>
    </row>
    <row r="752" spans="1:2" ht="12.75" customHeight="1" x14ac:dyDescent="0.2">
      <c r="A752" s="10" t="s">
        <v>556</v>
      </c>
      <c r="B752" s="11">
        <f>(B746*6)/4</f>
        <v>124.5</v>
      </c>
    </row>
    <row r="753" spans="1:2" ht="12.75" customHeight="1" x14ac:dyDescent="0.2">
      <c r="A753" s="10" t="s">
        <v>556</v>
      </c>
      <c r="B753" s="9">
        <v>0</v>
      </c>
    </row>
    <row r="754" spans="1:2" ht="12.75" customHeight="1" x14ac:dyDescent="0.2">
      <c r="A754" s="10" t="s">
        <v>556</v>
      </c>
      <c r="B754" s="9">
        <v>0</v>
      </c>
    </row>
    <row r="755" spans="1:2" ht="12.75" customHeight="1" x14ac:dyDescent="0.2">
      <c r="A755" s="10" t="s">
        <v>558</v>
      </c>
      <c r="B755" s="11">
        <f>(B1053*3)+(B2167*3)+(B1802*3)</f>
        <v>250.5</v>
      </c>
    </row>
    <row r="756" spans="1:2" ht="12.75" customHeight="1" x14ac:dyDescent="0.2">
      <c r="A756" s="10" t="s">
        <v>558</v>
      </c>
      <c r="B756" s="9">
        <v>0</v>
      </c>
    </row>
    <row r="757" spans="1:2" ht="12.75" customHeight="1" x14ac:dyDescent="0.2">
      <c r="A757" s="10" t="s">
        <v>558</v>
      </c>
      <c r="B757" s="9">
        <v>0</v>
      </c>
    </row>
    <row r="758" spans="1:2" ht="12.75" customHeight="1" x14ac:dyDescent="0.2">
      <c r="A758" s="10" t="s">
        <v>580</v>
      </c>
      <c r="B758" s="11">
        <v>15</v>
      </c>
    </row>
    <row r="759" spans="1:2" ht="12.75" customHeight="1" x14ac:dyDescent="0.2">
      <c r="A759" s="10" t="s">
        <v>580</v>
      </c>
      <c r="B759" s="9">
        <v>0</v>
      </c>
    </row>
    <row r="760" spans="1:2" ht="12.75" customHeight="1" x14ac:dyDescent="0.2">
      <c r="A760" s="10" t="s">
        <v>580</v>
      </c>
      <c r="B760" s="9">
        <v>0</v>
      </c>
    </row>
    <row r="761" spans="1:2" ht="12.75" customHeight="1" x14ac:dyDescent="0.2">
      <c r="A761" s="10" t="s">
        <v>581</v>
      </c>
      <c r="B761" s="11">
        <v>30</v>
      </c>
    </row>
    <row r="762" spans="1:2" ht="12.75" customHeight="1" x14ac:dyDescent="0.2">
      <c r="A762" s="10" t="s">
        <v>581</v>
      </c>
      <c r="B762" s="9">
        <v>0</v>
      </c>
    </row>
    <row r="763" spans="1:2" ht="12.75" customHeight="1" x14ac:dyDescent="0.2">
      <c r="A763" s="10" t="s">
        <v>581</v>
      </c>
      <c r="B763" s="9">
        <v>0</v>
      </c>
    </row>
    <row r="764" spans="1:2" ht="12.75" customHeight="1" x14ac:dyDescent="0.2">
      <c r="A764" s="10" t="s">
        <v>582</v>
      </c>
      <c r="B764" s="11">
        <v>15</v>
      </c>
    </row>
    <row r="765" spans="1:2" ht="12.75" customHeight="1" x14ac:dyDescent="0.2">
      <c r="A765" s="10" t="s">
        <v>582</v>
      </c>
      <c r="B765" s="9">
        <v>0</v>
      </c>
    </row>
    <row r="766" spans="1:2" ht="12.75" customHeight="1" x14ac:dyDescent="0.2">
      <c r="A766" s="10" t="s">
        <v>582</v>
      </c>
      <c r="B766" s="9">
        <v>0</v>
      </c>
    </row>
    <row r="767" spans="1:2" ht="12.75" customHeight="1" x14ac:dyDescent="0.2">
      <c r="A767" s="10" t="s">
        <v>583</v>
      </c>
      <c r="B767" s="9">
        <v>0</v>
      </c>
    </row>
    <row r="768" spans="1:2" ht="12.75" customHeight="1" x14ac:dyDescent="0.2">
      <c r="A768" s="10" t="s">
        <v>584</v>
      </c>
      <c r="B768" s="11">
        <v>15</v>
      </c>
    </row>
    <row r="769" spans="1:2" ht="12.75" customHeight="1" x14ac:dyDescent="0.2">
      <c r="A769" s="10" t="s">
        <v>584</v>
      </c>
      <c r="B769" s="9">
        <v>0</v>
      </c>
    </row>
    <row r="770" spans="1:2" ht="12.75" customHeight="1" x14ac:dyDescent="0.2">
      <c r="A770" s="10" t="s">
        <v>584</v>
      </c>
      <c r="B770" s="9">
        <v>0</v>
      </c>
    </row>
    <row r="771" spans="1:2" ht="12.75" customHeight="1" x14ac:dyDescent="0.2">
      <c r="A771" s="10" t="s">
        <v>585</v>
      </c>
      <c r="B771" s="11">
        <v>30</v>
      </c>
    </row>
    <row r="772" spans="1:2" ht="12.75" customHeight="1" x14ac:dyDescent="0.2">
      <c r="A772" s="10" t="s">
        <v>585</v>
      </c>
      <c r="B772" s="9">
        <v>0</v>
      </c>
    </row>
    <row r="773" spans="1:2" ht="12.75" customHeight="1" x14ac:dyDescent="0.2">
      <c r="A773" s="10" t="s">
        <v>585</v>
      </c>
      <c r="B773" s="9">
        <v>0</v>
      </c>
    </row>
    <row r="774" spans="1:2" ht="12.75" customHeight="1" x14ac:dyDescent="0.2">
      <c r="A774" s="10" t="s">
        <v>586</v>
      </c>
      <c r="B774" s="11">
        <v>15</v>
      </c>
    </row>
    <row r="775" spans="1:2" ht="12.75" customHeight="1" x14ac:dyDescent="0.2">
      <c r="A775" s="10" t="s">
        <v>586</v>
      </c>
      <c r="B775" s="9">
        <v>0</v>
      </c>
    </row>
    <row r="776" spans="1:2" ht="12.75" customHeight="1" x14ac:dyDescent="0.2">
      <c r="A776" s="10" t="s">
        <v>586</v>
      </c>
      <c r="B776" s="9">
        <v>0</v>
      </c>
    </row>
    <row r="777" spans="1:2" ht="12.75" customHeight="1" x14ac:dyDescent="0.2">
      <c r="A777" s="10" t="s">
        <v>587</v>
      </c>
      <c r="B777" s="9">
        <v>0</v>
      </c>
    </row>
    <row r="778" spans="1:2" ht="12.75" customHeight="1" x14ac:dyDescent="0.2">
      <c r="A778" s="10" t="s">
        <v>588</v>
      </c>
      <c r="B778" s="11">
        <v>4</v>
      </c>
    </row>
    <row r="779" spans="1:2" ht="12.75" customHeight="1" x14ac:dyDescent="0.2">
      <c r="A779" s="10" t="s">
        <v>588</v>
      </c>
      <c r="B779" s="9">
        <v>0</v>
      </c>
    </row>
    <row r="780" spans="1:2" ht="12.75" customHeight="1" x14ac:dyDescent="0.2">
      <c r="A780" s="10" t="s">
        <v>588</v>
      </c>
      <c r="B780" s="9">
        <v>0</v>
      </c>
    </row>
    <row r="781" spans="1:2" ht="12.75" customHeight="1" x14ac:dyDescent="0.2">
      <c r="A781" s="10" t="s">
        <v>589</v>
      </c>
      <c r="B781" s="11">
        <v>15</v>
      </c>
    </row>
    <row r="782" spans="1:2" ht="12.75" customHeight="1" x14ac:dyDescent="0.2">
      <c r="A782" s="10" t="s">
        <v>589</v>
      </c>
      <c r="B782" s="9">
        <v>0</v>
      </c>
    </row>
    <row r="783" spans="1:2" ht="12.75" customHeight="1" x14ac:dyDescent="0.2">
      <c r="A783" s="10" t="s">
        <v>589</v>
      </c>
      <c r="B783" s="9">
        <v>0</v>
      </c>
    </row>
    <row r="784" spans="1:2" ht="12.75" customHeight="1" x14ac:dyDescent="0.2">
      <c r="A784" s="10" t="s">
        <v>590</v>
      </c>
      <c r="B784" s="11">
        <v>30</v>
      </c>
    </row>
    <row r="785" spans="1:2" ht="12.75" customHeight="1" x14ac:dyDescent="0.2">
      <c r="A785" s="10" t="s">
        <v>590</v>
      </c>
      <c r="B785" s="9">
        <v>0</v>
      </c>
    </row>
    <row r="786" spans="1:2" ht="12.75" customHeight="1" x14ac:dyDescent="0.2">
      <c r="A786" s="10" t="s">
        <v>590</v>
      </c>
      <c r="B786" s="9">
        <v>0</v>
      </c>
    </row>
    <row r="787" spans="1:2" ht="12.75" customHeight="1" x14ac:dyDescent="0.2">
      <c r="A787" s="10" t="s">
        <v>591</v>
      </c>
      <c r="B787" s="9">
        <v>0</v>
      </c>
    </row>
    <row r="788" spans="1:2" ht="12.75" customHeight="1" x14ac:dyDescent="0.2">
      <c r="A788" s="10" t="s">
        <v>591</v>
      </c>
      <c r="B788" s="9">
        <v>0</v>
      </c>
    </row>
    <row r="789" spans="1:2" ht="12.75" customHeight="1" x14ac:dyDescent="0.2">
      <c r="A789" s="10" t="s">
        <v>592</v>
      </c>
      <c r="B789" s="9">
        <v>0</v>
      </c>
    </row>
    <row r="790" spans="1:2" ht="12.75" customHeight="1" x14ac:dyDescent="0.2">
      <c r="A790" s="10" t="s">
        <v>593</v>
      </c>
      <c r="B790" s="11">
        <v>15</v>
      </c>
    </row>
    <row r="791" spans="1:2" ht="12.75" customHeight="1" x14ac:dyDescent="0.2">
      <c r="A791" s="10" t="s">
        <v>593</v>
      </c>
      <c r="B791" s="9">
        <v>0</v>
      </c>
    </row>
    <row r="792" spans="1:2" ht="12.75" customHeight="1" x14ac:dyDescent="0.2">
      <c r="A792" s="10" t="s">
        <v>593</v>
      </c>
      <c r="B792" s="9">
        <v>0</v>
      </c>
    </row>
    <row r="793" spans="1:2" ht="12.75" customHeight="1" x14ac:dyDescent="0.2">
      <c r="A793" s="10" t="s">
        <v>594</v>
      </c>
      <c r="B793" s="11">
        <v>30</v>
      </c>
    </row>
    <row r="794" spans="1:2" ht="12.75" customHeight="1" x14ac:dyDescent="0.2">
      <c r="A794" s="10" t="s">
        <v>594</v>
      </c>
      <c r="B794" s="9">
        <v>0</v>
      </c>
    </row>
    <row r="795" spans="1:2" ht="12.75" customHeight="1" x14ac:dyDescent="0.2">
      <c r="A795" s="10" t="s">
        <v>594</v>
      </c>
      <c r="B795" s="9">
        <v>0</v>
      </c>
    </row>
    <row r="796" spans="1:2" ht="12.75" customHeight="1" x14ac:dyDescent="0.2">
      <c r="A796" s="10" t="s">
        <v>595</v>
      </c>
      <c r="B796" s="9">
        <v>0</v>
      </c>
    </row>
    <row r="797" spans="1:2" ht="12.75" customHeight="1" x14ac:dyDescent="0.2">
      <c r="A797" s="10" t="s">
        <v>595</v>
      </c>
      <c r="B797" s="9">
        <v>0</v>
      </c>
    </row>
    <row r="798" spans="1:2" ht="12.75" customHeight="1" x14ac:dyDescent="0.2">
      <c r="A798" s="10" t="s">
        <v>596</v>
      </c>
      <c r="B798" s="9">
        <v>0</v>
      </c>
    </row>
    <row r="799" spans="1:2" ht="12.75" customHeight="1" x14ac:dyDescent="0.2">
      <c r="A799" s="10" t="s">
        <v>597</v>
      </c>
      <c r="B799" s="11">
        <v>15</v>
      </c>
    </row>
    <row r="800" spans="1:2" ht="12.75" customHeight="1" x14ac:dyDescent="0.2">
      <c r="A800" s="10" t="s">
        <v>597</v>
      </c>
      <c r="B800" s="9">
        <v>0</v>
      </c>
    </row>
    <row r="801" spans="1:2" ht="12.75" customHeight="1" x14ac:dyDescent="0.2">
      <c r="A801" s="10" t="s">
        <v>597</v>
      </c>
      <c r="B801" s="9">
        <v>0</v>
      </c>
    </row>
    <row r="802" spans="1:2" ht="12.75" customHeight="1" x14ac:dyDescent="0.2">
      <c r="A802" s="10" t="s">
        <v>598</v>
      </c>
      <c r="B802" s="11">
        <v>30</v>
      </c>
    </row>
    <row r="803" spans="1:2" ht="12.75" customHeight="1" x14ac:dyDescent="0.2">
      <c r="A803" s="10" t="s">
        <v>598</v>
      </c>
      <c r="B803" s="9">
        <v>0</v>
      </c>
    </row>
    <row r="804" spans="1:2" ht="12.75" customHeight="1" x14ac:dyDescent="0.2">
      <c r="A804" s="10" t="s">
        <v>598</v>
      </c>
      <c r="B804" s="9">
        <v>0</v>
      </c>
    </row>
    <row r="805" spans="1:2" ht="12.75" customHeight="1" x14ac:dyDescent="0.2">
      <c r="A805" s="10" t="s">
        <v>599</v>
      </c>
      <c r="B805" s="11">
        <v>15</v>
      </c>
    </row>
    <row r="806" spans="1:2" ht="12.75" customHeight="1" x14ac:dyDescent="0.2">
      <c r="A806" s="10" t="s">
        <v>599</v>
      </c>
      <c r="B806" s="9">
        <v>0</v>
      </c>
    </row>
    <row r="807" spans="1:2" ht="12.75" customHeight="1" x14ac:dyDescent="0.2">
      <c r="A807" s="10" t="s">
        <v>599</v>
      </c>
      <c r="B807" s="9">
        <v>0</v>
      </c>
    </row>
    <row r="808" spans="1:2" ht="12.75" customHeight="1" x14ac:dyDescent="0.2">
      <c r="A808" s="10" t="s">
        <v>600</v>
      </c>
      <c r="B808" s="9">
        <v>0</v>
      </c>
    </row>
    <row r="809" spans="1:2" ht="12.75" customHeight="1" x14ac:dyDescent="0.2">
      <c r="A809" s="10" t="s">
        <v>602</v>
      </c>
      <c r="B809" s="9">
        <v>0</v>
      </c>
    </row>
    <row r="810" spans="1:2" ht="12.75" customHeight="1" x14ac:dyDescent="0.2">
      <c r="A810" s="10" t="s">
        <v>603</v>
      </c>
      <c r="B810" s="9">
        <v>0</v>
      </c>
    </row>
    <row r="811" spans="1:2" ht="12.75" customHeight="1" x14ac:dyDescent="0.2">
      <c r="A811" s="10" t="s">
        <v>603</v>
      </c>
      <c r="B811" s="9">
        <v>0</v>
      </c>
    </row>
    <row r="812" spans="1:2" ht="12.75" customHeight="1" x14ac:dyDescent="0.2">
      <c r="A812" s="10" t="s">
        <v>620</v>
      </c>
      <c r="B812" s="9">
        <v>0</v>
      </c>
    </row>
    <row r="813" spans="1:2" ht="12.75" customHeight="1" x14ac:dyDescent="0.2">
      <c r="A813" s="10" t="s">
        <v>620</v>
      </c>
      <c r="B813" s="9">
        <v>0</v>
      </c>
    </row>
    <row r="814" spans="1:2" ht="12.75" customHeight="1" x14ac:dyDescent="0.2">
      <c r="A814" s="10" t="s">
        <v>621</v>
      </c>
      <c r="B814" s="9">
        <v>0</v>
      </c>
    </row>
    <row r="815" spans="1:2" ht="12.75" customHeight="1" x14ac:dyDescent="0.2">
      <c r="A815" s="10" t="s">
        <v>621</v>
      </c>
      <c r="B815" s="9">
        <v>0</v>
      </c>
    </row>
    <row r="816" spans="1:2" ht="12.75" customHeight="1" x14ac:dyDescent="0.2">
      <c r="A816" s="10" t="s">
        <v>622</v>
      </c>
      <c r="B816" s="9">
        <v>0</v>
      </c>
    </row>
    <row r="817" spans="1:2" ht="12.75" customHeight="1" x14ac:dyDescent="0.2">
      <c r="A817" s="10" t="s">
        <v>622</v>
      </c>
      <c r="B817" s="9">
        <v>0</v>
      </c>
    </row>
    <row r="818" spans="1:2" ht="12.75" customHeight="1" x14ac:dyDescent="0.2">
      <c r="A818" s="10" t="s">
        <v>623</v>
      </c>
      <c r="B818" s="9">
        <v>0</v>
      </c>
    </row>
    <row r="819" spans="1:2" ht="12.75" customHeight="1" x14ac:dyDescent="0.2">
      <c r="A819" s="10" t="s">
        <v>623</v>
      </c>
      <c r="B819" s="9">
        <v>0</v>
      </c>
    </row>
    <row r="820" spans="1:2" ht="12.75" customHeight="1" x14ac:dyDescent="0.2">
      <c r="A820" s="10" t="s">
        <v>624</v>
      </c>
      <c r="B820" s="9">
        <v>0</v>
      </c>
    </row>
    <row r="821" spans="1:2" ht="12.75" customHeight="1" x14ac:dyDescent="0.2">
      <c r="A821" s="10" t="s">
        <v>624</v>
      </c>
      <c r="B821" s="9">
        <v>0</v>
      </c>
    </row>
    <row r="822" spans="1:2" ht="12.75" customHeight="1" x14ac:dyDescent="0.2">
      <c r="A822" s="10" t="s">
        <v>625</v>
      </c>
      <c r="B822" s="9">
        <v>0</v>
      </c>
    </row>
    <row r="823" spans="1:2" ht="12.75" customHeight="1" x14ac:dyDescent="0.2">
      <c r="A823" s="10" t="s">
        <v>625</v>
      </c>
      <c r="B823" s="9">
        <v>0</v>
      </c>
    </row>
    <row r="824" spans="1:2" ht="12.75" customHeight="1" x14ac:dyDescent="0.2">
      <c r="A824" s="10" t="s">
        <v>626</v>
      </c>
      <c r="B824" s="9">
        <v>0</v>
      </c>
    </row>
    <row r="825" spans="1:2" ht="12.75" customHeight="1" x14ac:dyDescent="0.2">
      <c r="A825" s="10" t="s">
        <v>626</v>
      </c>
      <c r="B825" s="9">
        <v>0</v>
      </c>
    </row>
    <row r="826" spans="1:2" ht="12.75" customHeight="1" x14ac:dyDescent="0.2">
      <c r="A826" s="10" t="s">
        <v>627</v>
      </c>
      <c r="B826" s="9">
        <v>0</v>
      </c>
    </row>
    <row r="827" spans="1:2" ht="12.75" customHeight="1" x14ac:dyDescent="0.2">
      <c r="A827" s="10" t="s">
        <v>627</v>
      </c>
      <c r="B827" s="9">
        <v>0</v>
      </c>
    </row>
    <row r="828" spans="1:2" ht="12.75" customHeight="1" x14ac:dyDescent="0.2">
      <c r="A828" s="10" t="s">
        <v>628</v>
      </c>
      <c r="B828" s="9">
        <v>0</v>
      </c>
    </row>
    <row r="829" spans="1:2" ht="12.75" customHeight="1" x14ac:dyDescent="0.2">
      <c r="A829" s="10" t="s">
        <v>628</v>
      </c>
      <c r="B829" s="9">
        <v>0</v>
      </c>
    </row>
    <row r="830" spans="1:2" ht="12.75" customHeight="1" x14ac:dyDescent="0.2">
      <c r="A830" s="10" t="s">
        <v>629</v>
      </c>
      <c r="B830" s="9">
        <v>0</v>
      </c>
    </row>
    <row r="831" spans="1:2" ht="12.75" customHeight="1" x14ac:dyDescent="0.2">
      <c r="A831" s="10" t="s">
        <v>629</v>
      </c>
      <c r="B831" s="9">
        <v>0</v>
      </c>
    </row>
    <row r="832" spans="1:2" ht="12.75" customHeight="1" x14ac:dyDescent="0.2">
      <c r="A832" s="10" t="s">
        <v>630</v>
      </c>
      <c r="B832" s="9">
        <v>0</v>
      </c>
    </row>
    <row r="833" spans="1:2" ht="12.75" customHeight="1" x14ac:dyDescent="0.2">
      <c r="A833" s="10" t="s">
        <v>630</v>
      </c>
      <c r="B833" s="9">
        <v>0</v>
      </c>
    </row>
    <row r="834" spans="1:2" ht="12.75" customHeight="1" x14ac:dyDescent="0.2">
      <c r="A834" s="10" t="s">
        <v>631</v>
      </c>
      <c r="B834" s="9">
        <v>0</v>
      </c>
    </row>
    <row r="835" spans="1:2" ht="12.75" customHeight="1" x14ac:dyDescent="0.2">
      <c r="A835" s="10" t="s">
        <v>631</v>
      </c>
      <c r="B835" s="9">
        <v>0</v>
      </c>
    </row>
    <row r="836" spans="1:2" ht="12.75" customHeight="1" x14ac:dyDescent="0.2">
      <c r="A836" s="10" t="s">
        <v>632</v>
      </c>
      <c r="B836" s="9">
        <v>0</v>
      </c>
    </row>
    <row r="837" spans="1:2" ht="12.75" customHeight="1" x14ac:dyDescent="0.2">
      <c r="A837" s="10" t="s">
        <v>632</v>
      </c>
      <c r="B837" s="9">
        <v>0</v>
      </c>
    </row>
    <row r="838" spans="1:2" ht="12.75" customHeight="1" x14ac:dyDescent="0.2">
      <c r="A838" s="10" t="s">
        <v>633</v>
      </c>
      <c r="B838" s="9">
        <v>0</v>
      </c>
    </row>
    <row r="839" spans="1:2" ht="12.75" customHeight="1" x14ac:dyDescent="0.2">
      <c r="A839" s="10" t="s">
        <v>633</v>
      </c>
      <c r="B839" s="9">
        <v>0</v>
      </c>
    </row>
    <row r="840" spans="1:2" ht="12.75" customHeight="1" x14ac:dyDescent="0.2">
      <c r="A840" s="10" t="s">
        <v>634</v>
      </c>
      <c r="B840" s="9">
        <v>0</v>
      </c>
    </row>
    <row r="841" spans="1:2" ht="12.75" customHeight="1" x14ac:dyDescent="0.2">
      <c r="A841" s="10" t="s">
        <v>634</v>
      </c>
      <c r="B841" s="9">
        <v>0</v>
      </c>
    </row>
    <row r="842" spans="1:2" ht="12.75" customHeight="1" x14ac:dyDescent="0.2">
      <c r="A842" s="10" t="s">
        <v>635</v>
      </c>
      <c r="B842" s="9">
        <v>0</v>
      </c>
    </row>
    <row r="843" spans="1:2" ht="12.75" customHeight="1" x14ac:dyDescent="0.2">
      <c r="A843" s="10" t="s">
        <v>635</v>
      </c>
      <c r="B843" s="9">
        <v>0</v>
      </c>
    </row>
    <row r="844" spans="1:2" ht="12.75" customHeight="1" x14ac:dyDescent="0.2">
      <c r="A844" s="10" t="s">
        <v>637</v>
      </c>
      <c r="B844" s="11">
        <f>(B1303*6)+B2286+B2568</f>
        <v>230.75</v>
      </c>
    </row>
    <row r="845" spans="1:2" ht="12.75" customHeight="1" x14ac:dyDescent="0.2">
      <c r="A845" s="10" t="s">
        <v>637</v>
      </c>
      <c r="B845" s="9">
        <v>0</v>
      </c>
    </row>
    <row r="846" spans="1:2" ht="12.75" customHeight="1" x14ac:dyDescent="0.2">
      <c r="A846" s="10" t="s">
        <v>637</v>
      </c>
      <c r="B846" s="9">
        <v>0</v>
      </c>
    </row>
    <row r="847" spans="1:2" ht="12.75" customHeight="1" x14ac:dyDescent="0.2">
      <c r="A847" s="10" t="s">
        <v>638</v>
      </c>
      <c r="B847" s="11">
        <f>B866+(B490/8)</f>
        <v>119.5</v>
      </c>
    </row>
    <row r="848" spans="1:2" ht="12.75" customHeight="1" x14ac:dyDescent="0.2">
      <c r="A848" s="10" t="s">
        <v>638</v>
      </c>
      <c r="B848" s="9">
        <v>0</v>
      </c>
    </row>
    <row r="849" spans="1:2" ht="12.75" customHeight="1" x14ac:dyDescent="0.2">
      <c r="A849" s="10" t="s">
        <v>651</v>
      </c>
      <c r="B849" s="11">
        <f>(B847*3)+(B2524*2)</f>
        <v>373.5</v>
      </c>
    </row>
    <row r="850" spans="1:2" ht="12.75" customHeight="1" x14ac:dyDescent="0.2">
      <c r="A850" s="10" t="s">
        <v>651</v>
      </c>
      <c r="B850" s="9">
        <v>0</v>
      </c>
    </row>
    <row r="851" spans="1:2" ht="12.75" customHeight="1" x14ac:dyDescent="0.2">
      <c r="A851" s="10" t="s">
        <v>652</v>
      </c>
      <c r="B851" s="11">
        <f>B866*9</f>
        <v>1071</v>
      </c>
    </row>
    <row r="852" spans="1:2" ht="12.75" customHeight="1" x14ac:dyDescent="0.2">
      <c r="A852" s="10" t="s">
        <v>652</v>
      </c>
      <c r="B852" s="9">
        <v>0</v>
      </c>
    </row>
    <row r="853" spans="1:2" ht="12.75" customHeight="1" x14ac:dyDescent="0.2">
      <c r="A853" s="10" t="s">
        <v>652</v>
      </c>
      <c r="B853" s="9">
        <v>0</v>
      </c>
    </row>
    <row r="854" spans="1:2" ht="12.75" customHeight="1" x14ac:dyDescent="0.2">
      <c r="A854" s="10" t="s">
        <v>653</v>
      </c>
      <c r="B854" s="11">
        <f>(B847*4)</f>
        <v>478</v>
      </c>
    </row>
    <row r="855" spans="1:2" ht="12.75" customHeight="1" x14ac:dyDescent="0.2">
      <c r="A855" s="10" t="s">
        <v>653</v>
      </c>
      <c r="B855" s="9">
        <v>0</v>
      </c>
    </row>
    <row r="856" spans="1:2" ht="12.75" customHeight="1" x14ac:dyDescent="0.2">
      <c r="A856" s="10" t="s">
        <v>654</v>
      </c>
      <c r="B856" s="11">
        <f>B847*8</f>
        <v>956</v>
      </c>
    </row>
    <row r="857" spans="1:2" ht="12.75" customHeight="1" x14ac:dyDescent="0.2">
      <c r="A857" s="10" t="s">
        <v>654</v>
      </c>
      <c r="B857" s="9">
        <v>0</v>
      </c>
    </row>
    <row r="858" spans="1:2" ht="12.75" customHeight="1" x14ac:dyDescent="0.2">
      <c r="A858" s="10" t="s">
        <v>655</v>
      </c>
      <c r="B858" s="11">
        <f>B847*5</f>
        <v>597.5</v>
      </c>
    </row>
    <row r="859" spans="1:2" ht="12.75" customHeight="1" x14ac:dyDescent="0.2">
      <c r="A859" s="10" t="s">
        <v>655</v>
      </c>
      <c r="B859" s="9">
        <v>0</v>
      </c>
    </row>
    <row r="860" spans="1:2" ht="12.75" customHeight="1" x14ac:dyDescent="0.2">
      <c r="A860" s="10" t="s">
        <v>656</v>
      </c>
      <c r="B860" s="11">
        <f>(B847*2)+(B2524*2)</f>
        <v>254</v>
      </c>
    </row>
    <row r="861" spans="1:2" ht="12.75" customHeight="1" x14ac:dyDescent="0.2">
      <c r="A861" s="10" t="s">
        <v>656</v>
      </c>
      <c r="B861" s="9">
        <v>0</v>
      </c>
    </row>
    <row r="862" spans="1:2" ht="12.75" customHeight="1" x14ac:dyDescent="0.2">
      <c r="A862" s="10" t="s">
        <v>657</v>
      </c>
      <c r="B862" s="11">
        <f>(B847*7)+25</f>
        <v>861.5</v>
      </c>
    </row>
    <row r="863" spans="1:2" ht="12.75" customHeight="1" x14ac:dyDescent="0.2">
      <c r="A863" s="10" t="s">
        <v>657</v>
      </c>
      <c r="B863" s="9">
        <v>0</v>
      </c>
    </row>
    <row r="864" spans="1:2" ht="12.75" customHeight="1" x14ac:dyDescent="0.2">
      <c r="A864" s="10" t="s">
        <v>658</v>
      </c>
      <c r="B864" s="11">
        <f>(B847*5)</f>
        <v>597.5</v>
      </c>
    </row>
    <row r="865" spans="1:2" ht="12.75" customHeight="1" x14ac:dyDescent="0.2">
      <c r="A865" s="10" t="s">
        <v>658</v>
      </c>
      <c r="B865" s="9">
        <v>0</v>
      </c>
    </row>
    <row r="866" spans="1:2" ht="12.75" customHeight="1" x14ac:dyDescent="0.2">
      <c r="A866" s="10" t="s">
        <v>659</v>
      </c>
      <c r="B866" s="11">
        <f>B1309*7</f>
        <v>119</v>
      </c>
    </row>
    <row r="867" spans="1:2" ht="12.75" customHeight="1" x14ac:dyDescent="0.2">
      <c r="A867" s="10" t="s">
        <v>659</v>
      </c>
      <c r="B867" s="9">
        <v>0</v>
      </c>
    </row>
    <row r="868" spans="1:2" ht="12.75" customHeight="1" x14ac:dyDescent="0.2">
      <c r="A868" s="10" t="s">
        <v>659</v>
      </c>
      <c r="B868" s="9">
        <v>0</v>
      </c>
    </row>
    <row r="869" spans="1:2" ht="12.75" customHeight="1" x14ac:dyDescent="0.2">
      <c r="A869" s="10" t="s">
        <v>660</v>
      </c>
      <c r="B869" s="11">
        <f>(B847*3)+(B2524*2)</f>
        <v>373.5</v>
      </c>
    </row>
    <row r="870" spans="1:2" ht="12.75" customHeight="1" x14ac:dyDescent="0.2">
      <c r="A870" s="10" t="s">
        <v>660</v>
      </c>
      <c r="B870" s="9">
        <v>0</v>
      </c>
    </row>
    <row r="871" spans="1:2" ht="12.75" customHeight="1" x14ac:dyDescent="0.2">
      <c r="A871" s="10" t="s">
        <v>661</v>
      </c>
      <c r="B871" s="11">
        <f>(B847)+(B2524*2)</f>
        <v>134.5</v>
      </c>
    </row>
    <row r="872" spans="1:2" ht="12.75" customHeight="1" x14ac:dyDescent="0.2">
      <c r="A872" s="10" t="s">
        <v>661</v>
      </c>
      <c r="B872" s="9">
        <v>0</v>
      </c>
    </row>
    <row r="873" spans="1:2" ht="12.75" customHeight="1" x14ac:dyDescent="0.2">
      <c r="A873" s="10" t="s">
        <v>662</v>
      </c>
      <c r="B873" s="11">
        <f>(B847*2)+(B2524)</f>
        <v>246.5</v>
      </c>
    </row>
    <row r="874" spans="1:2" ht="12.75" customHeight="1" x14ac:dyDescent="0.2">
      <c r="A874" s="10" t="s">
        <v>662</v>
      </c>
      <c r="B874" s="9">
        <v>0</v>
      </c>
    </row>
    <row r="875" spans="1:2" ht="12.75" customHeight="1" x14ac:dyDescent="0.2">
      <c r="A875" s="10" t="s">
        <v>663</v>
      </c>
      <c r="B875" s="11">
        <f>((B509 *2)+(B2167*2))/2</f>
        <v>63.5</v>
      </c>
    </row>
    <row r="876" spans="1:2" ht="12.75" customHeight="1" x14ac:dyDescent="0.2">
      <c r="A876" s="10" t="s">
        <v>663</v>
      </c>
      <c r="B876" s="9">
        <v>0</v>
      </c>
    </row>
    <row r="877" spans="1:2" ht="12.75" customHeight="1" x14ac:dyDescent="0.2">
      <c r="A877" s="10" t="s">
        <v>663</v>
      </c>
      <c r="B877" s="9">
        <v>0</v>
      </c>
    </row>
    <row r="878" spans="1:2" ht="12.75" customHeight="1" x14ac:dyDescent="0.2">
      <c r="A878" s="10" t="s">
        <v>667</v>
      </c>
      <c r="B878" s="11">
        <f>B875/2</f>
        <v>31.75</v>
      </c>
    </row>
    <row r="879" spans="1:2" ht="12.75" customHeight="1" x14ac:dyDescent="0.2">
      <c r="A879" s="10" t="s">
        <v>667</v>
      </c>
      <c r="B879" s="9">
        <v>0</v>
      </c>
    </row>
    <row r="880" spans="1:2" ht="12.75" customHeight="1" x14ac:dyDescent="0.2">
      <c r="A880" s="10" t="s">
        <v>667</v>
      </c>
      <c r="B880" s="9">
        <v>0</v>
      </c>
    </row>
    <row r="881" spans="1:2" ht="12.75" customHeight="1" x14ac:dyDescent="0.2">
      <c r="A881" s="10" t="s">
        <v>668</v>
      </c>
      <c r="B881" s="11">
        <f>(B875*6)/4</f>
        <v>95.25</v>
      </c>
    </row>
    <row r="882" spans="1:2" ht="12.75" customHeight="1" x14ac:dyDescent="0.2">
      <c r="A882" s="10" t="s">
        <v>668</v>
      </c>
      <c r="B882" s="9">
        <v>0</v>
      </c>
    </row>
    <row r="883" spans="1:2" ht="12.75" customHeight="1" x14ac:dyDescent="0.2">
      <c r="A883" s="10" t="s">
        <v>668</v>
      </c>
      <c r="B883" s="9">
        <v>0</v>
      </c>
    </row>
    <row r="884" spans="1:2" ht="12.75" customHeight="1" x14ac:dyDescent="0.2">
      <c r="A884" s="10" t="s">
        <v>669</v>
      </c>
      <c r="B884" s="11">
        <f>B875</f>
        <v>63.5</v>
      </c>
    </row>
    <row r="885" spans="1:2" ht="12.75" customHeight="1" x14ac:dyDescent="0.2">
      <c r="A885" s="10" t="s">
        <v>669</v>
      </c>
      <c r="B885" s="9">
        <v>0</v>
      </c>
    </row>
    <row r="886" spans="1:2" ht="12.75" customHeight="1" x14ac:dyDescent="0.2">
      <c r="A886" s="10" t="s">
        <v>669</v>
      </c>
      <c r="B886" s="9">
        <v>0</v>
      </c>
    </row>
    <row r="887" spans="1:2" ht="12.75" customHeight="1" x14ac:dyDescent="0.2">
      <c r="A887" s="10" t="s">
        <v>670</v>
      </c>
      <c r="B887" s="11">
        <v>1</v>
      </c>
    </row>
    <row r="888" spans="1:2" ht="12.75" customHeight="1" x14ac:dyDescent="0.2">
      <c r="A888" s="10" t="s">
        <v>670</v>
      </c>
      <c r="B888" s="9">
        <v>0</v>
      </c>
    </row>
    <row r="889" spans="1:2" ht="12.75" customHeight="1" x14ac:dyDescent="0.2">
      <c r="A889" s="10" t="s">
        <v>670</v>
      </c>
      <c r="B889" s="9">
        <v>0</v>
      </c>
    </row>
    <row r="890" spans="1:2" ht="12.75" customHeight="1" x14ac:dyDescent="0.2">
      <c r="A890" s="10" t="s">
        <v>672</v>
      </c>
      <c r="B890" s="9">
        <v>0</v>
      </c>
    </row>
    <row r="891" spans="1:2" ht="12.75" customHeight="1" x14ac:dyDescent="0.2">
      <c r="A891" s="10" t="s">
        <v>672</v>
      </c>
      <c r="B891" s="9">
        <v>0</v>
      </c>
    </row>
    <row r="892" spans="1:2" ht="12.75" customHeight="1" x14ac:dyDescent="0.2">
      <c r="A892" s="10" t="s">
        <v>673</v>
      </c>
      <c r="B892" s="11">
        <f>(B509*7)+B302+B2284</f>
        <v>72.75</v>
      </c>
    </row>
    <row r="893" spans="1:2" ht="12.75" customHeight="1" x14ac:dyDescent="0.2">
      <c r="A893" s="10" t="s">
        <v>673</v>
      </c>
      <c r="B893" s="9">
        <v>0</v>
      </c>
    </row>
    <row r="894" spans="1:2" ht="12.75" customHeight="1" x14ac:dyDescent="0.2">
      <c r="A894" s="10" t="s">
        <v>673</v>
      </c>
      <c r="B894" s="9">
        <v>0</v>
      </c>
    </row>
    <row r="895" spans="1:2" ht="12.75" customHeight="1" x14ac:dyDescent="0.2">
      <c r="A895" s="10" t="s">
        <v>675</v>
      </c>
      <c r="B895" s="11">
        <v>0</v>
      </c>
    </row>
    <row r="896" spans="1:2" ht="12.75" customHeight="1" x14ac:dyDescent="0.2">
      <c r="A896" s="10" t="s">
        <v>675</v>
      </c>
      <c r="B896" s="9">
        <v>0</v>
      </c>
    </row>
    <row r="897" spans="1:2" ht="12.75" customHeight="1" x14ac:dyDescent="0.2">
      <c r="A897" s="10" t="s">
        <v>677</v>
      </c>
      <c r="B897" s="11">
        <v>0</v>
      </c>
    </row>
    <row r="898" spans="1:2" ht="12.75" customHeight="1" x14ac:dyDescent="0.2">
      <c r="A898" s="10" t="s">
        <v>677</v>
      </c>
      <c r="B898" s="9">
        <v>0</v>
      </c>
    </row>
    <row r="899" spans="1:2" ht="12.75" customHeight="1" x14ac:dyDescent="0.2">
      <c r="A899" s="10" t="s">
        <v>682</v>
      </c>
      <c r="B899" s="11">
        <v>100</v>
      </c>
    </row>
    <row r="900" spans="1:2" ht="12.75" customHeight="1" x14ac:dyDescent="0.2">
      <c r="A900" s="10" t="s">
        <v>682</v>
      </c>
      <c r="B900" s="9">
        <v>0</v>
      </c>
    </row>
    <row r="901" spans="1:2" ht="12.75" customHeight="1" x14ac:dyDescent="0.2">
      <c r="A901" s="10" t="s">
        <v>683</v>
      </c>
      <c r="B901" s="11">
        <f>B904*18</f>
        <v>25812</v>
      </c>
    </row>
    <row r="902" spans="1:2" ht="12.75" customHeight="1" x14ac:dyDescent="0.2">
      <c r="A902" s="10" t="s">
        <v>683</v>
      </c>
      <c r="B902" s="9">
        <v>0</v>
      </c>
    </row>
    <row r="903" spans="1:2" ht="12.75" customHeight="1" x14ac:dyDescent="0.2">
      <c r="A903" s="10" t="s">
        <v>683</v>
      </c>
      <c r="B903" s="9">
        <v>0</v>
      </c>
    </row>
    <row r="904" spans="1:2" ht="12.75" customHeight="1" x14ac:dyDescent="0.2">
      <c r="A904" s="10" t="s">
        <v>684</v>
      </c>
      <c r="B904" s="11">
        <f>B847*12</f>
        <v>1434</v>
      </c>
    </row>
    <row r="905" spans="1:2" ht="12.75" customHeight="1" x14ac:dyDescent="0.2">
      <c r="A905" s="10" t="s">
        <v>684</v>
      </c>
      <c r="B905" s="9">
        <v>0</v>
      </c>
    </row>
    <row r="906" spans="1:2" ht="12.75" customHeight="1" x14ac:dyDescent="0.2">
      <c r="A906" s="10" t="s">
        <v>684</v>
      </c>
      <c r="B906" s="9">
        <v>0</v>
      </c>
    </row>
    <row r="907" spans="1:2" ht="12.75" customHeight="1" x14ac:dyDescent="0.2">
      <c r="A907" s="10" t="s">
        <v>685</v>
      </c>
      <c r="B907" s="9">
        <v>0</v>
      </c>
    </row>
    <row r="908" spans="1:2" ht="12.75" customHeight="1" x14ac:dyDescent="0.2">
      <c r="A908" s="10" t="s">
        <v>688</v>
      </c>
      <c r="B908" s="11">
        <f>B1376+(B490/8)</f>
        <v>3</v>
      </c>
    </row>
    <row r="909" spans="1:2" ht="12.75" customHeight="1" x14ac:dyDescent="0.2">
      <c r="A909" s="10" t="s">
        <v>688</v>
      </c>
      <c r="B909" s="9">
        <v>0</v>
      </c>
    </row>
    <row r="910" spans="1:2" ht="12.75" customHeight="1" x14ac:dyDescent="0.2">
      <c r="A910" s="10" t="s">
        <v>689</v>
      </c>
      <c r="B910" s="11">
        <f>B908*9</f>
        <v>27</v>
      </c>
    </row>
    <row r="911" spans="1:2" ht="12.75" customHeight="1" x14ac:dyDescent="0.2">
      <c r="A911" s="10" t="s">
        <v>689</v>
      </c>
      <c r="B911" s="9">
        <v>0</v>
      </c>
    </row>
    <row r="912" spans="1:2" ht="12.75" customHeight="1" x14ac:dyDescent="0.2">
      <c r="A912" s="10" t="s">
        <v>689</v>
      </c>
      <c r="B912" s="9">
        <v>0</v>
      </c>
    </row>
    <row r="913" spans="1:2" ht="12.75" customHeight="1" x14ac:dyDescent="0.2">
      <c r="A913" s="10" t="s">
        <v>691</v>
      </c>
      <c r="B913" s="9">
        <v>0</v>
      </c>
    </row>
    <row r="914" spans="1:2" ht="12.75" customHeight="1" x14ac:dyDescent="0.2">
      <c r="A914" s="10" t="s">
        <v>691</v>
      </c>
      <c r="B914" s="9">
        <v>0</v>
      </c>
    </row>
    <row r="915" spans="1:2" ht="12.75" customHeight="1" x14ac:dyDescent="0.2">
      <c r="A915" s="10" t="s">
        <v>692</v>
      </c>
      <c r="B915" s="11">
        <f>(B509*7)+B2284</f>
        <v>65.25</v>
      </c>
    </row>
    <row r="916" spans="1:2" ht="12.75" customHeight="1" x14ac:dyDescent="0.2">
      <c r="A916" s="10" t="s">
        <v>692</v>
      </c>
      <c r="B916" s="9">
        <v>0</v>
      </c>
    </row>
    <row r="917" spans="1:2" ht="12.75" customHeight="1" x14ac:dyDescent="0.2">
      <c r="A917" s="10" t="s">
        <v>692</v>
      </c>
      <c r="B917" s="9">
        <v>0</v>
      </c>
    </row>
    <row r="918" spans="1:2" ht="12.75" customHeight="1" x14ac:dyDescent="0.2">
      <c r="A918" s="10" t="s">
        <v>694</v>
      </c>
      <c r="B918" s="11">
        <v>0</v>
      </c>
    </row>
    <row r="919" spans="1:2" ht="12.75" customHeight="1" x14ac:dyDescent="0.2">
      <c r="A919" s="10" t="s">
        <v>694</v>
      </c>
      <c r="B919" s="9">
        <v>0</v>
      </c>
    </row>
    <row r="920" spans="1:2" ht="12.75" customHeight="1" x14ac:dyDescent="0.2">
      <c r="A920" s="10" t="s">
        <v>695</v>
      </c>
      <c r="B920" s="11">
        <v>1</v>
      </c>
    </row>
    <row r="921" spans="1:2" ht="12.75" customHeight="1" x14ac:dyDescent="0.2">
      <c r="A921" s="10" t="s">
        <v>695</v>
      </c>
      <c r="B921" s="9">
        <v>0</v>
      </c>
    </row>
    <row r="922" spans="1:2" ht="12.75" customHeight="1" x14ac:dyDescent="0.2">
      <c r="A922" s="10" t="s">
        <v>697</v>
      </c>
      <c r="B922" s="11">
        <v>0</v>
      </c>
    </row>
    <row r="923" spans="1:2" ht="12.75" customHeight="1" x14ac:dyDescent="0.2">
      <c r="A923" s="10" t="s">
        <v>697</v>
      </c>
      <c r="B923" s="9">
        <v>0</v>
      </c>
    </row>
    <row r="924" spans="1:2" ht="12.75" customHeight="1" x14ac:dyDescent="0.2">
      <c r="A924" s="10" t="s">
        <v>698</v>
      </c>
      <c r="B924" s="11">
        <f>B847*20</f>
        <v>2390</v>
      </c>
    </row>
    <row r="925" spans="1:2" ht="12.75" customHeight="1" x14ac:dyDescent="0.2">
      <c r="A925" s="10" t="s">
        <v>698</v>
      </c>
      <c r="B925" s="9">
        <v>0</v>
      </c>
    </row>
    <row r="926" spans="1:2" ht="12.75" customHeight="1" x14ac:dyDescent="0.2">
      <c r="A926" s="10" t="s">
        <v>699</v>
      </c>
      <c r="B926" s="11">
        <f>B931</f>
        <v>59.5</v>
      </c>
    </row>
    <row r="927" spans="1:2" ht="12.75" customHeight="1" x14ac:dyDescent="0.2">
      <c r="A927" s="10" t="s">
        <v>699</v>
      </c>
      <c r="B927" s="9">
        <v>0</v>
      </c>
    </row>
    <row r="928" spans="1:2" ht="12.75" customHeight="1" x14ac:dyDescent="0.2">
      <c r="A928" s="10" t="s">
        <v>702</v>
      </c>
      <c r="B928" s="11">
        <f>B926*9</f>
        <v>535.5</v>
      </c>
    </row>
    <row r="929" spans="1:2" ht="12.75" customHeight="1" x14ac:dyDescent="0.2">
      <c r="A929" s="10" t="s">
        <v>702</v>
      </c>
      <c r="B929" s="9">
        <v>0</v>
      </c>
    </row>
    <row r="930" spans="1:2" ht="12.75" customHeight="1" x14ac:dyDescent="0.2">
      <c r="A930" s="10" t="s">
        <v>702</v>
      </c>
      <c r="B930" s="9">
        <v>0</v>
      </c>
    </row>
    <row r="931" spans="1:2" ht="12.75" customHeight="1" x14ac:dyDescent="0.2">
      <c r="A931" s="10" t="s">
        <v>703</v>
      </c>
      <c r="B931" s="11">
        <f>B1309*3.5</f>
        <v>59.5</v>
      </c>
    </row>
    <row r="932" spans="1:2" ht="12.75" customHeight="1" x14ac:dyDescent="0.2">
      <c r="A932" s="10" t="s">
        <v>703</v>
      </c>
      <c r="B932" s="9">
        <v>0</v>
      </c>
    </row>
    <row r="933" spans="1:2" ht="12.75" customHeight="1" x14ac:dyDescent="0.2">
      <c r="A933" s="10" t="s">
        <v>703</v>
      </c>
      <c r="B933" s="9">
        <v>0</v>
      </c>
    </row>
    <row r="934" spans="1:2" ht="12.75" customHeight="1" x14ac:dyDescent="0.2">
      <c r="A934" s="10" t="s">
        <v>706</v>
      </c>
      <c r="B934" s="11">
        <f>B847*4</f>
        <v>478</v>
      </c>
    </row>
    <row r="935" spans="1:2" ht="12.75" customHeight="1" x14ac:dyDescent="0.2">
      <c r="A935" s="10" t="s">
        <v>706</v>
      </c>
      <c r="B935" s="9">
        <v>0</v>
      </c>
    </row>
    <row r="936" spans="1:2" ht="12.75" customHeight="1" x14ac:dyDescent="0.2">
      <c r="A936" s="10" t="s">
        <v>707</v>
      </c>
      <c r="B936" s="9">
        <v>0</v>
      </c>
    </row>
    <row r="937" spans="1:2" ht="12.75" customHeight="1" x14ac:dyDescent="0.2">
      <c r="A937" s="10" t="s">
        <v>709</v>
      </c>
      <c r="B937" s="11">
        <f>B297+(B847*2)+(B1818*4)</f>
        <v>249</v>
      </c>
    </row>
    <row r="938" spans="1:2" ht="12.75" customHeight="1" x14ac:dyDescent="0.2">
      <c r="A938" s="10" t="s">
        <v>709</v>
      </c>
      <c r="B938" s="9">
        <v>0</v>
      </c>
    </row>
    <row r="939" spans="1:2" ht="12.75" customHeight="1" x14ac:dyDescent="0.2">
      <c r="A939" s="10" t="s">
        <v>709</v>
      </c>
      <c r="B939" s="9">
        <v>0</v>
      </c>
    </row>
    <row r="940" spans="1:2" ht="12.75" customHeight="1" x14ac:dyDescent="0.2">
      <c r="A940" s="10" t="s">
        <v>721</v>
      </c>
      <c r="B940" s="11">
        <v>4</v>
      </c>
    </row>
    <row r="941" spans="1:2" ht="12.75" customHeight="1" x14ac:dyDescent="0.2">
      <c r="A941" s="10" t="s">
        <v>722</v>
      </c>
      <c r="B941" s="11">
        <f>(B1053*7)+B946+B1048</f>
        <v>335.5</v>
      </c>
    </row>
    <row r="942" spans="1:2" ht="12.75" customHeight="1" x14ac:dyDescent="0.2">
      <c r="A942" s="10" t="s">
        <v>722</v>
      </c>
      <c r="B942" s="9">
        <v>0</v>
      </c>
    </row>
    <row r="943" spans="1:2" ht="12.75" customHeight="1" x14ac:dyDescent="0.2">
      <c r="A943" s="10" t="s">
        <v>726</v>
      </c>
      <c r="B943" s="11">
        <f>(B1818*8)+B946</f>
        <v>44.5</v>
      </c>
    </row>
    <row r="944" spans="1:2" ht="12.75" customHeight="1" x14ac:dyDescent="0.2">
      <c r="A944" s="10" t="s">
        <v>726</v>
      </c>
      <c r="B944" s="9">
        <v>0</v>
      </c>
    </row>
    <row r="945" spans="1:2" ht="12.75" customHeight="1" x14ac:dyDescent="0.2">
      <c r="A945" s="10" t="s">
        <v>726</v>
      </c>
      <c r="B945" s="9">
        <v>0</v>
      </c>
    </row>
    <row r="946" spans="1:2" ht="12.75" customHeight="1" x14ac:dyDescent="0.2">
      <c r="A946" s="10" t="s">
        <v>727</v>
      </c>
      <c r="B946" s="11">
        <f>B239+B952</f>
        <v>44.5</v>
      </c>
    </row>
    <row r="947" spans="1:2" ht="12.75" customHeight="1" x14ac:dyDescent="0.2">
      <c r="A947" s="10" t="s">
        <v>727</v>
      </c>
      <c r="B947" s="9">
        <v>0</v>
      </c>
    </row>
    <row r="948" spans="1:2" ht="12.75" customHeight="1" x14ac:dyDescent="0.2">
      <c r="A948" s="10" t="s">
        <v>729</v>
      </c>
      <c r="B948" s="11">
        <v>0</v>
      </c>
    </row>
    <row r="949" spans="1:2" ht="12.75" customHeight="1" x14ac:dyDescent="0.2">
      <c r="A949" s="10" t="s">
        <v>729</v>
      </c>
      <c r="B949" s="9">
        <v>0</v>
      </c>
    </row>
    <row r="950" spans="1:2" ht="12.75" customHeight="1" x14ac:dyDescent="0.2">
      <c r="A950" s="10" t="s">
        <v>731</v>
      </c>
      <c r="B950" s="11">
        <v>0</v>
      </c>
    </row>
    <row r="951" spans="1:2" ht="12.75" customHeight="1" x14ac:dyDescent="0.2">
      <c r="A951" s="10" t="s">
        <v>731</v>
      </c>
      <c r="B951" s="9">
        <v>0</v>
      </c>
    </row>
    <row r="952" spans="1:2" ht="12.75" customHeight="1" x14ac:dyDescent="0.2">
      <c r="A952" s="10" t="s">
        <v>732</v>
      </c>
      <c r="B952" s="11">
        <v>32</v>
      </c>
    </row>
    <row r="953" spans="1:2" ht="12.75" customHeight="1" x14ac:dyDescent="0.2">
      <c r="A953" s="10" t="s">
        <v>732</v>
      </c>
      <c r="B953" s="9">
        <v>0</v>
      </c>
    </row>
    <row r="954" spans="1:2" ht="12.75" customHeight="1" x14ac:dyDescent="0.2">
      <c r="A954" s="10" t="s">
        <v>733</v>
      </c>
      <c r="B954" s="11">
        <v>0</v>
      </c>
    </row>
    <row r="955" spans="1:2" ht="12.75" customHeight="1" x14ac:dyDescent="0.2">
      <c r="A955" s="10" t="s">
        <v>733</v>
      </c>
      <c r="B955" s="9">
        <v>0</v>
      </c>
    </row>
    <row r="956" spans="1:2" ht="12.75" customHeight="1" x14ac:dyDescent="0.2">
      <c r="A956" s="10" t="s">
        <v>734</v>
      </c>
      <c r="B956" s="9">
        <v>0</v>
      </c>
    </row>
    <row r="957" spans="1:2" ht="12.75" customHeight="1" x14ac:dyDescent="0.2">
      <c r="A957" s="10" t="s">
        <v>735</v>
      </c>
      <c r="B957" s="11">
        <v>0</v>
      </c>
    </row>
    <row r="958" spans="1:2" ht="12.75" customHeight="1" x14ac:dyDescent="0.2">
      <c r="A958" s="10" t="s">
        <v>735</v>
      </c>
      <c r="B958" s="9">
        <v>0</v>
      </c>
    </row>
    <row r="959" spans="1:2" ht="12.75" customHeight="1" x14ac:dyDescent="0.2">
      <c r="A959" s="10" t="s">
        <v>735</v>
      </c>
      <c r="B959" s="9">
        <v>0</v>
      </c>
    </row>
    <row r="960" spans="1:2" ht="12.75" customHeight="1" x14ac:dyDescent="0.2">
      <c r="A960" s="10" t="s">
        <v>736</v>
      </c>
      <c r="B960" s="11">
        <f>(B2027+B241)/4</f>
        <v>14.375</v>
      </c>
    </row>
    <row r="961" spans="1:2" ht="12.75" customHeight="1" x14ac:dyDescent="0.2">
      <c r="A961" s="10" t="s">
        <v>736</v>
      </c>
      <c r="B961" s="9">
        <v>0</v>
      </c>
    </row>
    <row r="962" spans="1:2" ht="12.75" customHeight="1" x14ac:dyDescent="0.2">
      <c r="A962" s="10" t="s">
        <v>736</v>
      </c>
      <c r="B962" s="9">
        <v>0</v>
      </c>
    </row>
    <row r="963" spans="1:2" ht="12.75" customHeight="1" x14ac:dyDescent="0.2">
      <c r="A963" s="10" t="s">
        <v>737</v>
      </c>
      <c r="B963" s="11">
        <f>B509*2</f>
        <v>15</v>
      </c>
    </row>
    <row r="964" spans="1:2" ht="12.75" customHeight="1" x14ac:dyDescent="0.2">
      <c r="A964" s="10" t="s">
        <v>737</v>
      </c>
      <c r="B964" s="9">
        <v>0</v>
      </c>
    </row>
    <row r="965" spans="1:2" ht="12.75" customHeight="1" x14ac:dyDescent="0.2">
      <c r="A965" s="10" t="s">
        <v>737</v>
      </c>
      <c r="B965" s="9">
        <v>0</v>
      </c>
    </row>
    <row r="966" spans="1:2" ht="12.75" customHeight="1" x14ac:dyDescent="0.2">
      <c r="A966" s="10" t="s">
        <v>738</v>
      </c>
      <c r="B966" s="9">
        <v>0</v>
      </c>
    </row>
    <row r="967" spans="1:2" ht="12.75" customHeight="1" x14ac:dyDescent="0.2">
      <c r="A967" s="10" t="s">
        <v>738</v>
      </c>
      <c r="B967" s="9">
        <v>0</v>
      </c>
    </row>
    <row r="968" spans="1:2" ht="12.75" customHeight="1" x14ac:dyDescent="0.2">
      <c r="A968" s="10" t="s">
        <v>739</v>
      </c>
      <c r="B968" s="11">
        <f>B963/2</f>
        <v>7.5</v>
      </c>
    </row>
    <row r="969" spans="1:2" ht="12.75" customHeight="1" x14ac:dyDescent="0.2">
      <c r="A969" s="10" t="s">
        <v>739</v>
      </c>
      <c r="B969" s="9">
        <v>0</v>
      </c>
    </row>
    <row r="970" spans="1:2" ht="12.75" customHeight="1" x14ac:dyDescent="0.2">
      <c r="A970" s="10" t="s">
        <v>739</v>
      </c>
      <c r="B970" s="9">
        <v>0</v>
      </c>
    </row>
    <row r="971" spans="1:2" ht="12.75" customHeight="1" x14ac:dyDescent="0.2">
      <c r="A971" s="10" t="s">
        <v>740</v>
      </c>
      <c r="B971" s="11">
        <f>(B963*6)/4</f>
        <v>22.5</v>
      </c>
    </row>
    <row r="972" spans="1:2" ht="12.75" customHeight="1" x14ac:dyDescent="0.2">
      <c r="A972" s="10" t="s">
        <v>740</v>
      </c>
      <c r="B972" s="9">
        <v>0</v>
      </c>
    </row>
    <row r="973" spans="1:2" ht="12.75" customHeight="1" x14ac:dyDescent="0.2">
      <c r="A973" s="10" t="s">
        <v>740</v>
      </c>
      <c r="B973" s="9">
        <v>0</v>
      </c>
    </row>
    <row r="974" spans="1:2" ht="12.75" customHeight="1" x14ac:dyDescent="0.2">
      <c r="A974" s="10" t="s">
        <v>741</v>
      </c>
      <c r="B974" s="11">
        <f>B963</f>
        <v>15</v>
      </c>
    </row>
    <row r="975" spans="1:2" ht="12.75" customHeight="1" x14ac:dyDescent="0.2">
      <c r="A975" s="10" t="s">
        <v>741</v>
      </c>
      <c r="B975" s="9">
        <v>0</v>
      </c>
    </row>
    <row r="976" spans="1:2" ht="12.75" customHeight="1" x14ac:dyDescent="0.2">
      <c r="A976" s="10" t="s">
        <v>741</v>
      </c>
      <c r="B976" s="9">
        <v>0</v>
      </c>
    </row>
    <row r="977" spans="1:2" ht="12.75" customHeight="1" x14ac:dyDescent="0.2">
      <c r="A977" s="10" t="s">
        <v>743</v>
      </c>
      <c r="B977" s="11">
        <v>0</v>
      </c>
    </row>
    <row r="978" spans="1:2" ht="12.75" customHeight="1" x14ac:dyDescent="0.2">
      <c r="A978" s="10" t="s">
        <v>743</v>
      </c>
      <c r="B978" s="9">
        <v>0</v>
      </c>
    </row>
    <row r="979" spans="1:2" ht="12.75" customHeight="1" x14ac:dyDescent="0.2">
      <c r="A979" s="10" t="s">
        <v>745</v>
      </c>
      <c r="B979" s="11">
        <v>200</v>
      </c>
    </row>
    <row r="980" spans="1:2" ht="12.75" customHeight="1" x14ac:dyDescent="0.2">
      <c r="A980" s="10" t="s">
        <v>745</v>
      </c>
      <c r="B980" s="9">
        <v>0</v>
      </c>
    </row>
    <row r="981" spans="1:2" ht="12.75" customHeight="1" x14ac:dyDescent="0.2">
      <c r="A981" s="10" t="s">
        <v>750</v>
      </c>
      <c r="B981" s="9">
        <v>0</v>
      </c>
    </row>
    <row r="982" spans="1:2" ht="12.75" customHeight="1" x14ac:dyDescent="0.2">
      <c r="A982" s="10" t="s">
        <v>750</v>
      </c>
      <c r="B982" s="9">
        <v>0</v>
      </c>
    </row>
    <row r="983" spans="1:2" ht="12.75" customHeight="1" x14ac:dyDescent="0.2">
      <c r="A983" s="10" t="s">
        <v>751</v>
      </c>
      <c r="B983" s="9">
        <v>0</v>
      </c>
    </row>
    <row r="984" spans="1:2" ht="12.75" customHeight="1" x14ac:dyDescent="0.2">
      <c r="A984" s="10" t="s">
        <v>751</v>
      </c>
      <c r="B984" s="9">
        <v>0</v>
      </c>
    </row>
    <row r="985" spans="1:2" ht="12.75" customHeight="1" x14ac:dyDescent="0.2">
      <c r="A985" s="10" t="s">
        <v>752</v>
      </c>
      <c r="B985" s="9">
        <v>0</v>
      </c>
    </row>
    <row r="986" spans="1:2" ht="12.75" customHeight="1" x14ac:dyDescent="0.2">
      <c r="A986" s="10" t="s">
        <v>752</v>
      </c>
      <c r="B986" s="9">
        <v>0</v>
      </c>
    </row>
    <row r="987" spans="1:2" ht="12.75" customHeight="1" x14ac:dyDescent="0.2">
      <c r="A987" s="10" t="s">
        <v>753</v>
      </c>
      <c r="B987" s="9">
        <v>0</v>
      </c>
    </row>
    <row r="988" spans="1:2" ht="12.75" customHeight="1" x14ac:dyDescent="0.2">
      <c r="A988" s="10" t="s">
        <v>753</v>
      </c>
      <c r="B988" s="9">
        <v>0</v>
      </c>
    </row>
    <row r="989" spans="1:2" ht="12.75" customHeight="1" x14ac:dyDescent="0.2">
      <c r="A989" s="10" t="s">
        <v>754</v>
      </c>
      <c r="B989" s="9">
        <v>0</v>
      </c>
    </row>
    <row r="990" spans="1:2" ht="12.75" customHeight="1" x14ac:dyDescent="0.2">
      <c r="A990" s="10" t="s">
        <v>754</v>
      </c>
      <c r="B990" s="9">
        <v>0</v>
      </c>
    </row>
    <row r="991" spans="1:2" ht="12.75" customHeight="1" x14ac:dyDescent="0.2">
      <c r="A991" s="10" t="s">
        <v>755</v>
      </c>
      <c r="B991" s="11">
        <v>3</v>
      </c>
    </row>
    <row r="992" spans="1:2" ht="12.75" customHeight="1" x14ac:dyDescent="0.2">
      <c r="A992" s="10" t="s">
        <v>755</v>
      </c>
      <c r="B992" s="9">
        <v>0</v>
      </c>
    </row>
    <row r="993" spans="1:2" ht="12.75" customHeight="1" x14ac:dyDescent="0.2">
      <c r="A993" s="10" t="s">
        <v>756</v>
      </c>
      <c r="B993" s="11">
        <v>3</v>
      </c>
    </row>
    <row r="994" spans="1:2" ht="12.75" customHeight="1" x14ac:dyDescent="0.2">
      <c r="A994" s="10" t="s">
        <v>758</v>
      </c>
      <c r="B994" s="11">
        <v>4</v>
      </c>
    </row>
    <row r="995" spans="1:2" ht="12.75" customHeight="1" x14ac:dyDescent="0.2">
      <c r="A995" s="10" t="s">
        <v>760</v>
      </c>
      <c r="B995" s="11">
        <f>B358+B2631+B2475</f>
        <v>9.5</v>
      </c>
    </row>
    <row r="996" spans="1:2" ht="12.75" customHeight="1" x14ac:dyDescent="0.2">
      <c r="A996" s="10" t="s">
        <v>760</v>
      </c>
      <c r="B996" s="9">
        <v>0</v>
      </c>
    </row>
    <row r="997" spans="1:2" ht="12.75" customHeight="1" x14ac:dyDescent="0.2">
      <c r="A997" s="10" t="s">
        <v>761</v>
      </c>
      <c r="B997" s="11">
        <v>0.3</v>
      </c>
    </row>
    <row r="998" spans="1:2" ht="12.75" customHeight="1" x14ac:dyDescent="0.2">
      <c r="A998" s="10" t="s">
        <v>761</v>
      </c>
      <c r="B998" s="9">
        <v>0</v>
      </c>
    </row>
    <row r="999" spans="1:2" ht="12.75" customHeight="1" x14ac:dyDescent="0.2">
      <c r="A999" s="10" t="s">
        <v>761</v>
      </c>
      <c r="B999" s="9">
        <v>0</v>
      </c>
    </row>
    <row r="1000" spans="1:2" ht="12.75" customHeight="1" x14ac:dyDescent="0.2">
      <c r="A1000" s="10" t="s">
        <v>763</v>
      </c>
      <c r="B1000" s="9">
        <v>0</v>
      </c>
    </row>
    <row r="1001" spans="1:2" ht="12.75" customHeight="1" x14ac:dyDescent="0.2">
      <c r="A1001" s="10" t="s">
        <v>764</v>
      </c>
      <c r="B1001" s="9">
        <v>0</v>
      </c>
    </row>
    <row r="1002" spans="1:2" ht="12.75" customHeight="1" x14ac:dyDescent="0.2">
      <c r="A1002" s="10" t="s">
        <v>770</v>
      </c>
      <c r="B1002" s="11">
        <f>(B239+B490+B1214)/3</f>
        <v>8.1666666666666661</v>
      </c>
    </row>
    <row r="1003" spans="1:2" ht="12.75" customHeight="1" x14ac:dyDescent="0.2">
      <c r="A1003" s="10" t="s">
        <v>770</v>
      </c>
      <c r="B1003" s="9">
        <v>0</v>
      </c>
    </row>
    <row r="1004" spans="1:2" ht="12.75" customHeight="1" x14ac:dyDescent="0.2">
      <c r="A1004" s="10" t="s">
        <v>771</v>
      </c>
      <c r="B1004" s="11">
        <v>20</v>
      </c>
    </row>
    <row r="1005" spans="1:2" ht="12.75" customHeight="1" x14ac:dyDescent="0.2">
      <c r="A1005" s="10" t="s">
        <v>771</v>
      </c>
      <c r="B1005" s="9">
        <v>0</v>
      </c>
    </row>
    <row r="1006" spans="1:2" ht="12.75" customHeight="1" x14ac:dyDescent="0.2">
      <c r="A1006" s="10" t="s">
        <v>771</v>
      </c>
      <c r="B1006" s="9">
        <v>0</v>
      </c>
    </row>
    <row r="1007" spans="1:2" ht="12.75" customHeight="1" x14ac:dyDescent="0.2">
      <c r="A1007" s="10" t="s">
        <v>772</v>
      </c>
      <c r="B1007" s="11">
        <v>70</v>
      </c>
    </row>
    <row r="1008" spans="1:2" ht="12.75" customHeight="1" x14ac:dyDescent="0.2">
      <c r="A1008" s="10" t="s">
        <v>772</v>
      </c>
      <c r="B1008" s="9">
        <v>0</v>
      </c>
    </row>
    <row r="1009" spans="1:2" ht="12.75" customHeight="1" x14ac:dyDescent="0.2">
      <c r="A1009" s="10" t="s">
        <v>772</v>
      </c>
      <c r="B1009" s="9">
        <v>0</v>
      </c>
    </row>
    <row r="1010" spans="1:2" ht="12.75" customHeight="1" x14ac:dyDescent="0.2">
      <c r="A1010" s="10" t="s">
        <v>773</v>
      </c>
      <c r="B1010" s="11">
        <v>20</v>
      </c>
    </row>
    <row r="1011" spans="1:2" ht="12.75" customHeight="1" x14ac:dyDescent="0.2">
      <c r="A1011" s="10" t="s">
        <v>773</v>
      </c>
      <c r="B1011" s="9">
        <v>0</v>
      </c>
    </row>
    <row r="1012" spans="1:2" ht="12.75" customHeight="1" x14ac:dyDescent="0.2">
      <c r="A1012" s="10" t="s">
        <v>773</v>
      </c>
      <c r="B1012" s="9">
        <v>0</v>
      </c>
    </row>
    <row r="1013" spans="1:2" ht="12.75" customHeight="1" x14ac:dyDescent="0.2">
      <c r="A1013" s="10" t="s">
        <v>774</v>
      </c>
      <c r="B1013" s="9">
        <v>0</v>
      </c>
    </row>
    <row r="1014" spans="1:2" ht="12.75" customHeight="1" x14ac:dyDescent="0.2">
      <c r="A1014" s="10" t="s">
        <v>778</v>
      </c>
      <c r="B1014" s="11">
        <v>25</v>
      </c>
    </row>
    <row r="1015" spans="1:2" ht="12.75" customHeight="1" x14ac:dyDescent="0.2">
      <c r="A1015" s="10" t="s">
        <v>779</v>
      </c>
      <c r="B1015" s="11">
        <v>45</v>
      </c>
    </row>
    <row r="1016" spans="1:2" ht="12.75" customHeight="1" x14ac:dyDescent="0.2">
      <c r="A1016" s="10" t="s">
        <v>779</v>
      </c>
      <c r="B1016" s="9">
        <v>0</v>
      </c>
    </row>
    <row r="1017" spans="1:2" ht="12.75" customHeight="1" x14ac:dyDescent="0.2">
      <c r="A1017" s="10" t="s">
        <v>780</v>
      </c>
      <c r="B1017" s="11">
        <v>45</v>
      </c>
    </row>
    <row r="1018" spans="1:2" ht="12.75" customHeight="1" x14ac:dyDescent="0.2">
      <c r="A1018" s="10" t="s">
        <v>781</v>
      </c>
      <c r="B1018" s="11">
        <v>25</v>
      </c>
    </row>
    <row r="1019" spans="1:2" ht="12.75" customHeight="1" x14ac:dyDescent="0.2">
      <c r="A1019" s="10" t="s">
        <v>781</v>
      </c>
      <c r="B1019" s="9">
        <v>0</v>
      </c>
    </row>
    <row r="1020" spans="1:2" ht="12.75" customHeight="1" x14ac:dyDescent="0.2">
      <c r="A1020" s="10" t="s">
        <v>783</v>
      </c>
      <c r="B1020" s="11">
        <f>(B2533*3)+(B2583*2)</f>
        <v>5</v>
      </c>
    </row>
    <row r="1021" spans="1:2" ht="12.75" customHeight="1" x14ac:dyDescent="0.2">
      <c r="A1021" s="10" t="s">
        <v>783</v>
      </c>
      <c r="B1021" s="9">
        <v>0</v>
      </c>
    </row>
    <row r="1022" spans="1:2" ht="12.75" customHeight="1" x14ac:dyDescent="0.2">
      <c r="A1022" s="10" t="s">
        <v>785</v>
      </c>
      <c r="B1022" s="11">
        <f>(B1025*2)+(B1787*4)</f>
        <v>10</v>
      </c>
    </row>
    <row r="1023" spans="1:2" ht="12.75" customHeight="1" x14ac:dyDescent="0.2">
      <c r="A1023" s="10" t="s">
        <v>785</v>
      </c>
      <c r="B1023" s="9">
        <v>0</v>
      </c>
    </row>
    <row r="1024" spans="1:2" ht="12.75" customHeight="1" x14ac:dyDescent="0.2">
      <c r="A1024" s="10" t="s">
        <v>785</v>
      </c>
      <c r="B1024" s="9">
        <v>0</v>
      </c>
    </row>
    <row r="1025" spans="1:2" ht="12.75" customHeight="1" x14ac:dyDescent="0.2">
      <c r="A1025" s="10" t="s">
        <v>786</v>
      </c>
      <c r="B1025" s="11">
        <v>1</v>
      </c>
    </row>
    <row r="1026" spans="1:2" ht="12.75" customHeight="1" x14ac:dyDescent="0.2">
      <c r="A1026" s="10" t="s">
        <v>786</v>
      </c>
      <c r="B1026" s="9">
        <v>0</v>
      </c>
    </row>
    <row r="1027" spans="1:2" ht="12.75" customHeight="1" x14ac:dyDescent="0.2">
      <c r="A1027" s="10" t="s">
        <v>788</v>
      </c>
      <c r="B1027" s="11">
        <f>B1025+B1303</f>
        <v>18.75</v>
      </c>
    </row>
    <row r="1028" spans="1:2" ht="12.75" customHeight="1" x14ac:dyDescent="0.2">
      <c r="A1028" s="10" t="s">
        <v>788</v>
      </c>
      <c r="B1028" s="9">
        <v>0</v>
      </c>
    </row>
    <row r="1029" spans="1:2" ht="12.75" customHeight="1" x14ac:dyDescent="0.2">
      <c r="A1029" s="10" t="s">
        <v>791</v>
      </c>
      <c r="B1029" s="9">
        <v>0</v>
      </c>
    </row>
    <row r="1030" spans="1:2" ht="12.75" customHeight="1" x14ac:dyDescent="0.2">
      <c r="A1030" s="10" t="s">
        <v>794</v>
      </c>
      <c r="B1030" s="9">
        <v>0</v>
      </c>
    </row>
    <row r="1031" spans="1:2" ht="12.75" customHeight="1" x14ac:dyDescent="0.2">
      <c r="A1031" s="10" t="s">
        <v>794</v>
      </c>
      <c r="B1031" s="9">
        <v>0</v>
      </c>
    </row>
    <row r="1032" spans="1:2" ht="12.75" customHeight="1" x14ac:dyDescent="0.2">
      <c r="A1032" s="10" t="s">
        <v>795</v>
      </c>
      <c r="B1032" s="9">
        <v>0</v>
      </c>
    </row>
    <row r="1033" spans="1:2" ht="12.75" customHeight="1" x14ac:dyDescent="0.2">
      <c r="A1033" s="10" t="s">
        <v>795</v>
      </c>
      <c r="B1033" s="9">
        <v>0</v>
      </c>
    </row>
    <row r="1034" spans="1:2" ht="12.75" customHeight="1" x14ac:dyDescent="0.2">
      <c r="A1034" s="10" t="s">
        <v>796</v>
      </c>
      <c r="B1034" s="11">
        <f>B321*3</f>
        <v>24</v>
      </c>
    </row>
    <row r="1035" spans="1:2" ht="12.75" customHeight="1" x14ac:dyDescent="0.2">
      <c r="A1035" s="10" t="s">
        <v>796</v>
      </c>
      <c r="B1035" s="9">
        <v>0</v>
      </c>
    </row>
    <row r="1036" spans="1:2" ht="12.75" customHeight="1" x14ac:dyDescent="0.2">
      <c r="A1036" s="10" t="s">
        <v>796</v>
      </c>
      <c r="B1036" s="9">
        <v>0</v>
      </c>
    </row>
    <row r="1037" spans="1:2" ht="12.75" customHeight="1" x14ac:dyDescent="0.2">
      <c r="A1037" s="10" t="s">
        <v>798</v>
      </c>
      <c r="B1037" s="11">
        <v>0</v>
      </c>
    </row>
    <row r="1038" spans="1:2" ht="12.75" customHeight="1" x14ac:dyDescent="0.2">
      <c r="A1038" s="10" t="s">
        <v>798</v>
      </c>
      <c r="B1038" s="9">
        <v>0</v>
      </c>
    </row>
    <row r="1039" spans="1:2" ht="12.75" customHeight="1" x14ac:dyDescent="0.2">
      <c r="A1039" s="10" t="s">
        <v>800</v>
      </c>
      <c r="B1039" s="11">
        <f>B1257</f>
        <v>5</v>
      </c>
    </row>
    <row r="1040" spans="1:2" ht="12.75" customHeight="1" x14ac:dyDescent="0.2">
      <c r="A1040" s="10" t="s">
        <v>800</v>
      </c>
      <c r="B1040" s="9">
        <v>0</v>
      </c>
    </row>
    <row r="1041" spans="1:2" ht="12.75" customHeight="1" x14ac:dyDescent="0.2">
      <c r="A1041" s="10" t="s">
        <v>801</v>
      </c>
      <c r="B1041" s="11">
        <f>(B509*8)</f>
        <v>60</v>
      </c>
    </row>
    <row r="1042" spans="1:2" ht="12.75" customHeight="1" x14ac:dyDescent="0.2">
      <c r="A1042" s="10" t="s">
        <v>801</v>
      </c>
      <c r="B1042" s="9">
        <v>0</v>
      </c>
    </row>
    <row r="1043" spans="1:2" ht="12.75" customHeight="1" x14ac:dyDescent="0.2">
      <c r="A1043" s="10" t="s">
        <v>801</v>
      </c>
      <c r="B1043" s="9">
        <v>0</v>
      </c>
    </row>
    <row r="1044" spans="1:2" ht="12.75" customHeight="1" x14ac:dyDescent="0.2">
      <c r="A1044" s="10" t="s">
        <v>803</v>
      </c>
      <c r="B1044" s="11">
        <f>B1041+B1627</f>
        <v>806.25</v>
      </c>
    </row>
    <row r="1045" spans="1:2" ht="12.75" customHeight="1" x14ac:dyDescent="0.2">
      <c r="A1045" s="10" t="s">
        <v>803</v>
      </c>
      <c r="B1045" s="9">
        <v>0</v>
      </c>
    </row>
    <row r="1046" spans="1:2" ht="12.75" customHeight="1" x14ac:dyDescent="0.2">
      <c r="A1046" s="10" t="s">
        <v>806</v>
      </c>
      <c r="B1046" s="11">
        <v>0</v>
      </c>
    </row>
    <row r="1047" spans="1:2" ht="12.75" customHeight="1" x14ac:dyDescent="0.2">
      <c r="A1047" s="10" t="s">
        <v>806</v>
      </c>
      <c r="B1047" s="9">
        <v>0</v>
      </c>
    </row>
    <row r="1048" spans="1:2" ht="12.75" customHeight="1" x14ac:dyDescent="0.2">
      <c r="A1048" s="10" t="s">
        <v>807</v>
      </c>
      <c r="B1048" s="11">
        <f>B847</f>
        <v>119.5</v>
      </c>
    </row>
    <row r="1049" spans="1:2" ht="12.75" customHeight="1" x14ac:dyDescent="0.2">
      <c r="A1049" s="10" t="s">
        <v>807</v>
      </c>
      <c r="B1049" s="9">
        <v>0</v>
      </c>
    </row>
    <row r="1050" spans="1:2" ht="12.75" customHeight="1" x14ac:dyDescent="0.2">
      <c r="A1050" s="10" t="s">
        <v>809</v>
      </c>
      <c r="B1050" s="11">
        <f>B1718*2</f>
        <v>68</v>
      </c>
    </row>
    <row r="1051" spans="1:2" ht="12.75" customHeight="1" x14ac:dyDescent="0.2">
      <c r="A1051" s="10" t="s">
        <v>809</v>
      </c>
      <c r="B1051" s="9">
        <v>0</v>
      </c>
    </row>
    <row r="1052" spans="1:2" ht="12.75" customHeight="1" x14ac:dyDescent="0.2">
      <c r="A1052" s="10" t="s">
        <v>809</v>
      </c>
      <c r="B1052" s="9">
        <v>0</v>
      </c>
    </row>
    <row r="1053" spans="1:2" ht="12.75" customHeight="1" x14ac:dyDescent="0.2">
      <c r="A1053" s="10" t="s">
        <v>810</v>
      </c>
      <c r="B1053" s="11">
        <f>B2330+(B490/8)</f>
        <v>24.5</v>
      </c>
    </row>
    <row r="1054" spans="1:2" ht="12.75" customHeight="1" x14ac:dyDescent="0.2">
      <c r="A1054" s="10" t="s">
        <v>810</v>
      </c>
      <c r="B1054" s="9">
        <v>0</v>
      </c>
    </row>
    <row r="1055" spans="1:2" ht="12.75" customHeight="1" x14ac:dyDescent="0.2">
      <c r="A1055" s="10" t="s">
        <v>810</v>
      </c>
      <c r="B1055" s="9">
        <v>0</v>
      </c>
    </row>
    <row r="1056" spans="1:2" ht="12.75" customHeight="1" x14ac:dyDescent="0.2">
      <c r="A1056" s="10" t="s">
        <v>813</v>
      </c>
      <c r="B1056" s="11">
        <f>B1053</f>
        <v>24.5</v>
      </c>
    </row>
    <row r="1057" spans="1:2" ht="12.75" customHeight="1" x14ac:dyDescent="0.2">
      <c r="A1057" s="10" t="s">
        <v>813</v>
      </c>
      <c r="B1057" s="9">
        <v>0</v>
      </c>
    </row>
    <row r="1058" spans="1:2" ht="12.75" customHeight="1" x14ac:dyDescent="0.2">
      <c r="A1058" s="10" t="s">
        <v>814</v>
      </c>
      <c r="B1058" s="11">
        <f>(B1053*6)/16</f>
        <v>9.1875</v>
      </c>
    </row>
    <row r="1059" spans="1:2" ht="12.75" customHeight="1" x14ac:dyDescent="0.2">
      <c r="A1059" s="10" t="s">
        <v>814</v>
      </c>
      <c r="B1059" s="9">
        <v>0</v>
      </c>
    </row>
    <row r="1060" spans="1:2" ht="12.75" customHeight="1" x14ac:dyDescent="0.2">
      <c r="A1060" s="10" t="s">
        <v>814</v>
      </c>
      <c r="B1060" s="9">
        <v>0</v>
      </c>
    </row>
    <row r="1061" spans="1:2" ht="12.75" customHeight="1" x14ac:dyDescent="0.2">
      <c r="A1061" s="10" t="s">
        <v>816</v>
      </c>
      <c r="B1061" s="11">
        <f>(B1106*8)+B1622</f>
        <v>69.772222222222211</v>
      </c>
    </row>
    <row r="1062" spans="1:2" ht="12.75" customHeight="1" x14ac:dyDescent="0.2">
      <c r="A1062" s="10" t="s">
        <v>816</v>
      </c>
      <c r="B1062" s="9">
        <v>0</v>
      </c>
    </row>
    <row r="1063" spans="1:2" ht="12.75" customHeight="1" x14ac:dyDescent="0.2">
      <c r="A1063" s="10" t="s">
        <v>818</v>
      </c>
      <c r="B1063" s="9">
        <v>0</v>
      </c>
    </row>
    <row r="1064" spans="1:2" ht="12.75" customHeight="1" x14ac:dyDescent="0.2">
      <c r="A1064" s="10" t="s">
        <v>824</v>
      </c>
      <c r="B1064" s="9">
        <v>0</v>
      </c>
    </row>
    <row r="1065" spans="1:2" ht="12.75" customHeight="1" x14ac:dyDescent="0.2">
      <c r="A1065" s="10" t="s">
        <v>825</v>
      </c>
      <c r="B1065" s="9">
        <v>0</v>
      </c>
    </row>
    <row r="1066" spans="1:2" ht="12.75" customHeight="1" x14ac:dyDescent="0.2">
      <c r="A1066" s="10" t="s">
        <v>826</v>
      </c>
      <c r="B1066" s="9">
        <v>0</v>
      </c>
    </row>
    <row r="1067" spans="1:2" ht="12.75" customHeight="1" x14ac:dyDescent="0.2">
      <c r="A1067" s="10" t="s">
        <v>827</v>
      </c>
      <c r="B1067" s="9">
        <v>0</v>
      </c>
    </row>
    <row r="1068" spans="1:2" ht="12.75" customHeight="1" x14ac:dyDescent="0.2">
      <c r="A1068" s="10" t="s">
        <v>827</v>
      </c>
      <c r="B1068" s="9">
        <v>0</v>
      </c>
    </row>
    <row r="1069" spans="1:2" ht="12.75" customHeight="1" x14ac:dyDescent="0.2">
      <c r="A1069" s="10" t="s">
        <v>828</v>
      </c>
      <c r="B1069" s="9">
        <v>0</v>
      </c>
    </row>
    <row r="1070" spans="1:2" ht="12.75" customHeight="1" x14ac:dyDescent="0.2">
      <c r="A1070" s="10" t="s">
        <v>829</v>
      </c>
      <c r="B1070" s="11">
        <v>80</v>
      </c>
    </row>
    <row r="1071" spans="1:2" ht="12.75" customHeight="1" x14ac:dyDescent="0.2">
      <c r="A1071" s="10" t="s">
        <v>829</v>
      </c>
      <c r="B1071" s="9">
        <v>0</v>
      </c>
    </row>
    <row r="1072" spans="1:2" ht="12.75" customHeight="1" x14ac:dyDescent="0.2">
      <c r="A1072" s="10" t="s">
        <v>829</v>
      </c>
      <c r="B1072" s="9">
        <v>0</v>
      </c>
    </row>
    <row r="1073" spans="1:2" ht="12.75" customHeight="1" x14ac:dyDescent="0.2">
      <c r="A1073" s="10" t="s">
        <v>831</v>
      </c>
      <c r="B1073" s="11">
        <f>B1070/4</f>
        <v>20</v>
      </c>
    </row>
    <row r="1074" spans="1:2" ht="12.75" customHeight="1" x14ac:dyDescent="0.2">
      <c r="A1074" s="10" t="s">
        <v>831</v>
      </c>
      <c r="B1074" s="9">
        <v>0</v>
      </c>
    </row>
    <row r="1075" spans="1:2" ht="12.75" customHeight="1" x14ac:dyDescent="0.2">
      <c r="A1075" s="10" t="s">
        <v>833</v>
      </c>
      <c r="B1075" s="9">
        <v>0</v>
      </c>
    </row>
    <row r="1076" spans="1:2" ht="12.75" customHeight="1" x14ac:dyDescent="0.2">
      <c r="A1076" s="10" t="s">
        <v>838</v>
      </c>
      <c r="B1076" s="11">
        <f>B1104*9</f>
        <v>310.5</v>
      </c>
    </row>
    <row r="1077" spans="1:2" ht="12.75" customHeight="1" x14ac:dyDescent="0.2">
      <c r="A1077" s="10" t="s">
        <v>838</v>
      </c>
      <c r="B1077" s="9">
        <v>0</v>
      </c>
    </row>
    <row r="1078" spans="1:2" ht="12.75" customHeight="1" x14ac:dyDescent="0.2">
      <c r="A1078" s="10" t="s">
        <v>838</v>
      </c>
      <c r="B1078" s="9">
        <v>0</v>
      </c>
    </row>
    <row r="1079" spans="1:2" ht="12.75" customHeight="1" x14ac:dyDescent="0.2">
      <c r="A1079" s="10" t="s">
        <v>852</v>
      </c>
      <c r="B1079" s="11">
        <f>(B1104*8)+B78</f>
        <v>292</v>
      </c>
    </row>
    <row r="1080" spans="1:2" ht="12.75" customHeight="1" x14ac:dyDescent="0.2">
      <c r="A1080" s="10" t="s">
        <v>852</v>
      </c>
      <c r="B1080" s="9">
        <v>0</v>
      </c>
    </row>
    <row r="1081" spans="1:2" ht="12.75" customHeight="1" x14ac:dyDescent="0.2">
      <c r="A1081" s="10" t="s">
        <v>853</v>
      </c>
      <c r="B1081" s="11">
        <f>(B1104*3)+(B2524*2)</f>
        <v>118.5</v>
      </c>
    </row>
    <row r="1082" spans="1:2" ht="12.75" customHeight="1" x14ac:dyDescent="0.2">
      <c r="A1082" s="10" t="s">
        <v>853</v>
      </c>
      <c r="B1082" s="9">
        <v>0</v>
      </c>
    </row>
    <row r="1083" spans="1:2" ht="12.75" customHeight="1" x14ac:dyDescent="0.2">
      <c r="A1083" s="10" t="s">
        <v>854</v>
      </c>
      <c r="B1083" s="11">
        <f>B1104*4</f>
        <v>138</v>
      </c>
    </row>
    <row r="1084" spans="1:2" ht="12.75" customHeight="1" x14ac:dyDescent="0.2">
      <c r="A1084" s="10" t="s">
        <v>854</v>
      </c>
      <c r="B1084" s="9">
        <v>0</v>
      </c>
    </row>
    <row r="1085" spans="1:2" ht="12.75" customHeight="1" x14ac:dyDescent="0.2">
      <c r="A1085" s="10" t="s">
        <v>855</v>
      </c>
      <c r="B1085" s="11">
        <f>(B1106*8)+B410</f>
        <v>31.222222222222221</v>
      </c>
    </row>
    <row r="1086" spans="1:2" ht="12.75" customHeight="1" x14ac:dyDescent="0.2">
      <c r="A1086" s="10" t="s">
        <v>855</v>
      </c>
      <c r="B1086" s="9">
        <v>0</v>
      </c>
    </row>
    <row r="1087" spans="1:2" ht="12.75" customHeight="1" x14ac:dyDescent="0.2">
      <c r="A1087" s="10" t="s">
        <v>856</v>
      </c>
      <c r="B1087" s="11">
        <f>B1104*8</f>
        <v>276</v>
      </c>
    </row>
    <row r="1088" spans="1:2" ht="12.75" customHeight="1" x14ac:dyDescent="0.2">
      <c r="A1088" s="10" t="s">
        <v>856</v>
      </c>
      <c r="B1088" s="9">
        <v>0</v>
      </c>
    </row>
    <row r="1089" spans="1:2" ht="12.75" customHeight="1" x14ac:dyDescent="0.2">
      <c r="A1089" s="10" t="s">
        <v>857</v>
      </c>
      <c r="B1089" s="11">
        <f>B1104*5</f>
        <v>172.5</v>
      </c>
    </row>
    <row r="1090" spans="1:2" ht="12.75" customHeight="1" x14ac:dyDescent="0.2">
      <c r="A1090" s="10" t="s">
        <v>857</v>
      </c>
      <c r="B1090" s="9">
        <v>0</v>
      </c>
    </row>
    <row r="1091" spans="1:2" ht="12.75" customHeight="1" x14ac:dyDescent="0.2">
      <c r="A1091" s="10" t="s">
        <v>858</v>
      </c>
      <c r="B1091" s="11">
        <f>(B1104*2)+(B2524*2)</f>
        <v>84</v>
      </c>
    </row>
    <row r="1092" spans="1:2" ht="12.75" customHeight="1" x14ac:dyDescent="0.2">
      <c r="A1092" s="10" t="s">
        <v>858</v>
      </c>
      <c r="B1092" s="9">
        <v>0</v>
      </c>
    </row>
    <row r="1093" spans="1:2" ht="12.75" customHeight="1" x14ac:dyDescent="0.2">
      <c r="A1093" s="10" t="s">
        <v>859</v>
      </c>
      <c r="B1093" s="11">
        <f>(B1104*7)+25</f>
        <v>266.5</v>
      </c>
    </row>
    <row r="1094" spans="1:2" ht="12.75" customHeight="1" x14ac:dyDescent="0.2">
      <c r="A1094" s="10" t="s">
        <v>859</v>
      </c>
      <c r="B1094" s="9">
        <v>0</v>
      </c>
    </row>
    <row r="1095" spans="1:2" ht="12.75" customHeight="1" x14ac:dyDescent="0.2">
      <c r="A1095" s="10" t="s">
        <v>860</v>
      </c>
      <c r="B1095" s="11">
        <f>B1104*7</f>
        <v>241.5</v>
      </c>
    </row>
    <row r="1096" spans="1:2" ht="12.75" customHeight="1" x14ac:dyDescent="0.2">
      <c r="A1096" s="10" t="s">
        <v>860</v>
      </c>
      <c r="B1096" s="9">
        <v>0</v>
      </c>
    </row>
    <row r="1097" spans="1:2" ht="12.75" customHeight="1" x14ac:dyDescent="0.2">
      <c r="A1097" s="10" t="s">
        <v>861</v>
      </c>
      <c r="B1097" s="11">
        <f>(B1104*3)+(B2524*2)</f>
        <v>118.5</v>
      </c>
    </row>
    <row r="1098" spans="1:2" ht="12.75" customHeight="1" x14ac:dyDescent="0.2">
      <c r="A1098" s="10" t="s">
        <v>861</v>
      </c>
      <c r="B1098" s="9">
        <v>0</v>
      </c>
    </row>
    <row r="1099" spans="1:2" ht="12.75" customHeight="1" x14ac:dyDescent="0.2">
      <c r="A1099" s="10" t="s">
        <v>862</v>
      </c>
      <c r="B1099" s="11">
        <f>B2034</f>
        <v>1</v>
      </c>
    </row>
    <row r="1100" spans="1:2" ht="12.75" customHeight="1" x14ac:dyDescent="0.2">
      <c r="A1100" s="10" t="s">
        <v>863</v>
      </c>
      <c r="B1100" s="11">
        <f>(B1104*1)+(B2524*2)</f>
        <v>49.5</v>
      </c>
    </row>
    <row r="1101" spans="1:2" ht="12.75" customHeight="1" x14ac:dyDescent="0.2">
      <c r="A1101" s="10" t="s">
        <v>863</v>
      </c>
      <c r="B1101" s="9">
        <v>0</v>
      </c>
    </row>
    <row r="1102" spans="1:2" ht="12.75" customHeight="1" x14ac:dyDescent="0.2">
      <c r="A1102" s="10" t="s">
        <v>864</v>
      </c>
      <c r="B1102" s="11">
        <f>(B1104*2)+(B2524*1)</f>
        <v>76.5</v>
      </c>
    </row>
    <row r="1103" spans="1:2" ht="12.75" customHeight="1" x14ac:dyDescent="0.2">
      <c r="A1103" s="10" t="s">
        <v>864</v>
      </c>
      <c r="B1103" s="9">
        <v>0</v>
      </c>
    </row>
    <row r="1104" spans="1:2" ht="12.75" customHeight="1" x14ac:dyDescent="0.2">
      <c r="A1104" s="10" t="s">
        <v>865</v>
      </c>
      <c r="B1104" s="11">
        <f>B1108+(B490/8)</f>
        <v>34.5</v>
      </c>
    </row>
    <row r="1105" spans="1:2" ht="12.75" customHeight="1" x14ac:dyDescent="0.2">
      <c r="A1105" s="10" t="s">
        <v>865</v>
      </c>
      <c r="B1105" s="9">
        <v>0</v>
      </c>
    </row>
    <row r="1106" spans="1:2" ht="12.75" customHeight="1" x14ac:dyDescent="0.2">
      <c r="A1106" s="10" t="s">
        <v>866</v>
      </c>
      <c r="B1106" s="11">
        <f>B1108/9</f>
        <v>3.7777777777777777</v>
      </c>
    </row>
    <row r="1107" spans="1:2" ht="12.75" customHeight="1" x14ac:dyDescent="0.2">
      <c r="A1107" s="10" t="s">
        <v>866</v>
      </c>
      <c r="B1107" s="9">
        <v>0</v>
      </c>
    </row>
    <row r="1108" spans="1:2" ht="12.75" customHeight="1" x14ac:dyDescent="0.2">
      <c r="A1108" s="10" t="s">
        <v>867</v>
      </c>
      <c r="B1108" s="11">
        <f>B1309*2</f>
        <v>34</v>
      </c>
    </row>
    <row r="1109" spans="1:2" ht="12.75" customHeight="1" x14ac:dyDescent="0.2">
      <c r="A1109" s="10" t="s">
        <v>867</v>
      </c>
      <c r="B1109" s="9">
        <v>0</v>
      </c>
    </row>
    <row r="1110" spans="1:2" ht="12.75" customHeight="1" x14ac:dyDescent="0.2">
      <c r="A1110" s="10" t="s">
        <v>867</v>
      </c>
      <c r="B1110" s="9">
        <v>0</v>
      </c>
    </row>
    <row r="1111" spans="1:2" ht="12.75" customHeight="1" x14ac:dyDescent="0.2">
      <c r="A1111" s="10" t="s">
        <v>868</v>
      </c>
      <c r="B1111" s="11">
        <f>B875+B2159</f>
        <v>79.75</v>
      </c>
    </row>
    <row r="1112" spans="1:2" ht="12.75" customHeight="1" x14ac:dyDescent="0.2">
      <c r="A1112" s="10" t="s">
        <v>868</v>
      </c>
      <c r="B1112" s="9">
        <v>0</v>
      </c>
    </row>
    <row r="1113" spans="1:2" ht="12.75" customHeight="1" x14ac:dyDescent="0.2">
      <c r="A1113" s="10" t="s">
        <v>868</v>
      </c>
      <c r="B1113" s="9">
        <v>0</v>
      </c>
    </row>
    <row r="1114" spans="1:2" ht="12.75" customHeight="1" x14ac:dyDescent="0.2">
      <c r="A1114" s="10" t="s">
        <v>872</v>
      </c>
      <c r="B1114" s="11">
        <f>B1111/2</f>
        <v>39.875</v>
      </c>
    </row>
    <row r="1115" spans="1:2" ht="12.75" customHeight="1" x14ac:dyDescent="0.2">
      <c r="A1115" s="10" t="s">
        <v>872</v>
      </c>
      <c r="B1115" s="9">
        <v>0</v>
      </c>
    </row>
    <row r="1116" spans="1:2" ht="12.75" customHeight="1" x14ac:dyDescent="0.2">
      <c r="A1116" s="10" t="s">
        <v>872</v>
      </c>
      <c r="B1116" s="9">
        <v>0</v>
      </c>
    </row>
    <row r="1117" spans="1:2" ht="12.75" customHeight="1" x14ac:dyDescent="0.2">
      <c r="A1117" s="10" t="s">
        <v>873</v>
      </c>
      <c r="B1117" s="11">
        <f>(B1111*6)/4</f>
        <v>119.625</v>
      </c>
    </row>
    <row r="1118" spans="1:2" ht="12.75" customHeight="1" x14ac:dyDescent="0.2">
      <c r="A1118" s="10" t="s">
        <v>873</v>
      </c>
      <c r="B1118" s="9">
        <v>0</v>
      </c>
    </row>
    <row r="1119" spans="1:2" ht="12.75" customHeight="1" x14ac:dyDescent="0.2">
      <c r="A1119" s="10" t="s">
        <v>873</v>
      </c>
      <c r="B1119" s="9">
        <v>0</v>
      </c>
    </row>
    <row r="1120" spans="1:2" ht="12.75" customHeight="1" x14ac:dyDescent="0.2">
      <c r="A1120" s="10" t="s">
        <v>874</v>
      </c>
      <c r="B1120" s="11">
        <f>B1111</f>
        <v>79.75</v>
      </c>
    </row>
    <row r="1121" spans="1:2" ht="12.75" customHeight="1" x14ac:dyDescent="0.2">
      <c r="A1121" s="10" t="s">
        <v>874</v>
      </c>
      <c r="B1121" s="9">
        <v>0</v>
      </c>
    </row>
    <row r="1122" spans="1:2" ht="12.75" customHeight="1" x14ac:dyDescent="0.2">
      <c r="A1122" s="10" t="s">
        <v>874</v>
      </c>
      <c r="B1122" s="9">
        <v>0</v>
      </c>
    </row>
    <row r="1123" spans="1:2" ht="12.75" customHeight="1" x14ac:dyDescent="0.2">
      <c r="A1123" s="10" t="s">
        <v>875</v>
      </c>
      <c r="B1123" s="11">
        <v>0.3</v>
      </c>
    </row>
    <row r="1124" spans="1:2" ht="12.75" customHeight="1" x14ac:dyDescent="0.2">
      <c r="A1124" s="10" t="s">
        <v>875</v>
      </c>
      <c r="B1124" s="9">
        <v>0</v>
      </c>
    </row>
    <row r="1125" spans="1:2" ht="12.75" customHeight="1" x14ac:dyDescent="0.2">
      <c r="A1125" s="10" t="s">
        <v>875</v>
      </c>
      <c r="B1125" s="9">
        <v>0</v>
      </c>
    </row>
    <row r="1126" spans="1:2" ht="12.75" customHeight="1" x14ac:dyDescent="0.2">
      <c r="A1126" s="10" t="s">
        <v>877</v>
      </c>
      <c r="B1126" s="11">
        <v>1.5</v>
      </c>
    </row>
    <row r="1127" spans="1:2" ht="12.75" customHeight="1" x14ac:dyDescent="0.2">
      <c r="A1127" s="10" t="s">
        <v>877</v>
      </c>
      <c r="B1127" s="9">
        <v>0</v>
      </c>
    </row>
    <row r="1128" spans="1:2" ht="12.75" customHeight="1" x14ac:dyDescent="0.2">
      <c r="A1128" s="10" t="s">
        <v>877</v>
      </c>
      <c r="B1128" s="9">
        <v>0</v>
      </c>
    </row>
    <row r="1129" spans="1:2" ht="12.75" customHeight="1" x14ac:dyDescent="0.2">
      <c r="A1129" s="10" t="s">
        <v>878</v>
      </c>
      <c r="B1129" s="11">
        <v>3</v>
      </c>
    </row>
    <row r="1130" spans="1:2" ht="12.75" customHeight="1" x14ac:dyDescent="0.2">
      <c r="A1130" s="10" t="s">
        <v>878</v>
      </c>
      <c r="B1130" s="9">
        <v>0</v>
      </c>
    </row>
    <row r="1131" spans="1:2" ht="12.75" customHeight="1" x14ac:dyDescent="0.2">
      <c r="A1131" s="10" t="s">
        <v>878</v>
      </c>
      <c r="B1131" s="9">
        <v>0</v>
      </c>
    </row>
    <row r="1132" spans="1:2" ht="12.75" customHeight="1" x14ac:dyDescent="0.2">
      <c r="A1132" s="10" t="s">
        <v>894</v>
      </c>
      <c r="B1132" s="11">
        <f>B102+B1150</f>
        <v>30</v>
      </c>
    </row>
    <row r="1133" spans="1:2" ht="12.75" customHeight="1" x14ac:dyDescent="0.2">
      <c r="A1133" s="10" t="s">
        <v>894</v>
      </c>
      <c r="B1133" s="9">
        <v>0</v>
      </c>
    </row>
    <row r="1134" spans="1:2" ht="12.75" customHeight="1" x14ac:dyDescent="0.2">
      <c r="A1134" s="10" t="s">
        <v>894</v>
      </c>
      <c r="B1134" s="9">
        <v>0</v>
      </c>
    </row>
    <row r="1135" spans="1:2" ht="12.75" customHeight="1" x14ac:dyDescent="0.2">
      <c r="A1135" s="10" t="s">
        <v>895</v>
      </c>
      <c r="B1135" s="11">
        <f>B116+B1150</f>
        <v>29</v>
      </c>
    </row>
    <row r="1136" spans="1:2" ht="12.75" customHeight="1" x14ac:dyDescent="0.2">
      <c r="A1136" s="10" t="s">
        <v>895</v>
      </c>
      <c r="B1136" s="9">
        <v>0</v>
      </c>
    </row>
    <row r="1137" spans="1:2" ht="12.75" customHeight="1" x14ac:dyDescent="0.2">
      <c r="A1137" s="10" t="s">
        <v>895</v>
      </c>
      <c r="B1137" s="9">
        <v>0</v>
      </c>
    </row>
    <row r="1138" spans="1:2" ht="12.75" customHeight="1" x14ac:dyDescent="0.2">
      <c r="A1138" s="10" t="s">
        <v>896</v>
      </c>
      <c r="B1138" s="9">
        <v>0</v>
      </c>
    </row>
    <row r="1139" spans="1:2" ht="12.75" customHeight="1" x14ac:dyDescent="0.2">
      <c r="A1139" s="10" t="s">
        <v>896</v>
      </c>
      <c r="B1139" s="9">
        <v>0</v>
      </c>
    </row>
    <row r="1140" spans="1:2" ht="12.75" customHeight="1" x14ac:dyDescent="0.2">
      <c r="A1140" s="10" t="s">
        <v>897</v>
      </c>
      <c r="B1140" s="9">
        <v>0</v>
      </c>
    </row>
    <row r="1141" spans="1:2" ht="12.75" customHeight="1" x14ac:dyDescent="0.2">
      <c r="A1141" s="10" t="s">
        <v>898</v>
      </c>
      <c r="B1141" s="11">
        <f>(B1168*2)/3</f>
        <v>3.3333333333333335</v>
      </c>
    </row>
    <row r="1142" spans="1:2" ht="12.75" customHeight="1" x14ac:dyDescent="0.2">
      <c r="A1142" s="10" t="s">
        <v>898</v>
      </c>
      <c r="B1142" s="9">
        <v>0</v>
      </c>
    </row>
    <row r="1143" spans="1:2" ht="12.75" customHeight="1" x14ac:dyDescent="0.2">
      <c r="A1143" s="10" t="s">
        <v>898</v>
      </c>
      <c r="B1143" s="9">
        <v>0</v>
      </c>
    </row>
    <row r="1144" spans="1:2" ht="12.75" customHeight="1" x14ac:dyDescent="0.2">
      <c r="A1144" s="10" t="s">
        <v>899</v>
      </c>
      <c r="B1144" s="11">
        <f>B1147</f>
        <v>25</v>
      </c>
    </row>
    <row r="1145" spans="1:2" ht="12.75" customHeight="1" x14ac:dyDescent="0.2">
      <c r="A1145" s="10" t="s">
        <v>899</v>
      </c>
      <c r="B1145" s="9">
        <v>0</v>
      </c>
    </row>
    <row r="1146" spans="1:2" ht="12.75" customHeight="1" x14ac:dyDescent="0.2">
      <c r="A1146" s="10" t="s">
        <v>899</v>
      </c>
      <c r="B1146" s="9">
        <v>0</v>
      </c>
    </row>
    <row r="1147" spans="1:2" ht="12.75" customHeight="1" x14ac:dyDescent="0.2">
      <c r="A1147" s="10" t="s">
        <v>900</v>
      </c>
      <c r="B1147" s="11">
        <f>(B2333*4+(B1129*4)+B1150)</f>
        <v>25</v>
      </c>
    </row>
    <row r="1148" spans="1:2" ht="12.75" customHeight="1" x14ac:dyDescent="0.2">
      <c r="A1148" s="10" t="s">
        <v>900</v>
      </c>
      <c r="B1148" s="9">
        <v>0</v>
      </c>
    </row>
    <row r="1149" spans="1:2" ht="12.75" customHeight="1" x14ac:dyDescent="0.2">
      <c r="A1149" s="10" t="s">
        <v>900</v>
      </c>
      <c r="B1149" s="9">
        <v>0</v>
      </c>
    </row>
    <row r="1150" spans="1:2" ht="12.75" customHeight="1" x14ac:dyDescent="0.2">
      <c r="A1150" s="10" t="s">
        <v>901</v>
      </c>
      <c r="B1150" s="11">
        <f>B203+B2845</f>
        <v>5</v>
      </c>
    </row>
    <row r="1151" spans="1:2" ht="12.75" customHeight="1" x14ac:dyDescent="0.2">
      <c r="A1151" s="10" t="s">
        <v>901</v>
      </c>
      <c r="B1151" s="9">
        <v>0</v>
      </c>
    </row>
    <row r="1152" spans="1:2" ht="12.75" customHeight="1" x14ac:dyDescent="0.2">
      <c r="A1152" s="10" t="s">
        <v>902</v>
      </c>
      <c r="B1152" s="11">
        <f>B1164+(B490/8)</f>
        <v>2</v>
      </c>
    </row>
    <row r="1153" spans="1:2" ht="12.75" customHeight="1" x14ac:dyDescent="0.2">
      <c r="A1153" s="10" t="s">
        <v>902</v>
      </c>
      <c r="B1153" s="9">
        <v>0</v>
      </c>
    </row>
    <row r="1154" spans="1:2" ht="12.75" customHeight="1" x14ac:dyDescent="0.2">
      <c r="A1154" s="10" t="s">
        <v>902</v>
      </c>
      <c r="B1154" s="9">
        <v>0</v>
      </c>
    </row>
    <row r="1155" spans="1:2" ht="12.75" customHeight="1" x14ac:dyDescent="0.2">
      <c r="A1155" s="10" t="s">
        <v>903</v>
      </c>
      <c r="B1155" s="11">
        <f>B2376+8</f>
        <v>508</v>
      </c>
    </row>
    <row r="1156" spans="1:2" ht="12.75" customHeight="1" x14ac:dyDescent="0.2">
      <c r="A1156" s="10" t="s">
        <v>903</v>
      </c>
      <c r="B1156" s="9">
        <v>0</v>
      </c>
    </row>
    <row r="1157" spans="1:2" ht="12.75" customHeight="1" x14ac:dyDescent="0.2">
      <c r="A1157" s="10" t="s">
        <v>903</v>
      </c>
      <c r="B1157" s="9">
        <v>0</v>
      </c>
    </row>
    <row r="1158" spans="1:2" ht="12.75" customHeight="1" x14ac:dyDescent="0.2">
      <c r="A1158" s="10" t="s">
        <v>904</v>
      </c>
      <c r="B1158" s="11">
        <f>B1053+1</f>
        <v>25.5</v>
      </c>
    </row>
    <row r="1159" spans="1:2" ht="12.75" customHeight="1" x14ac:dyDescent="0.2">
      <c r="A1159" s="10" t="s">
        <v>904</v>
      </c>
      <c r="B1159" s="9">
        <v>0</v>
      </c>
    </row>
    <row r="1160" spans="1:2" ht="12.75" customHeight="1" x14ac:dyDescent="0.2">
      <c r="A1160" s="10" t="s">
        <v>904</v>
      </c>
      <c r="B1160" s="9">
        <v>0</v>
      </c>
    </row>
    <row r="1161" spans="1:2" ht="12.75" customHeight="1" x14ac:dyDescent="0.2">
      <c r="A1161" s="10" t="s">
        <v>905</v>
      </c>
      <c r="B1161" s="11">
        <f>(B1158*6)/16</f>
        <v>9.5625</v>
      </c>
    </row>
    <row r="1162" spans="1:2" ht="12.75" customHeight="1" x14ac:dyDescent="0.2">
      <c r="A1162" s="10" t="s">
        <v>905</v>
      </c>
      <c r="B1162" s="9">
        <v>0</v>
      </c>
    </row>
    <row r="1163" spans="1:2" ht="12.75" customHeight="1" x14ac:dyDescent="0.2">
      <c r="A1163" s="10" t="s">
        <v>905</v>
      </c>
      <c r="B1163" s="9">
        <v>0</v>
      </c>
    </row>
    <row r="1164" spans="1:2" ht="12.75" customHeight="1" x14ac:dyDescent="0.2">
      <c r="A1164" s="10" t="s">
        <v>906</v>
      </c>
      <c r="B1164" s="11">
        <f>B2641+1</f>
        <v>1.5</v>
      </c>
    </row>
    <row r="1165" spans="1:2" ht="12.75" customHeight="1" x14ac:dyDescent="0.2">
      <c r="A1165" s="10" t="s">
        <v>906</v>
      </c>
      <c r="B1165" s="9">
        <v>0</v>
      </c>
    </row>
    <row r="1166" spans="1:2" ht="12.75" customHeight="1" x14ac:dyDescent="0.2">
      <c r="A1166" s="10" t="s">
        <v>906</v>
      </c>
      <c r="B1166" s="9">
        <v>0</v>
      </c>
    </row>
    <row r="1167" spans="1:2" ht="12.75" customHeight="1" x14ac:dyDescent="0.2">
      <c r="A1167" s="10" t="s">
        <v>907</v>
      </c>
      <c r="B1167" s="9">
        <v>0</v>
      </c>
    </row>
    <row r="1168" spans="1:2" ht="12.75" customHeight="1" x14ac:dyDescent="0.2">
      <c r="A1168" s="10" t="s">
        <v>908</v>
      </c>
      <c r="B1168" s="11">
        <f>B2866+1</f>
        <v>5</v>
      </c>
    </row>
    <row r="1169" spans="1:2" ht="12.75" customHeight="1" x14ac:dyDescent="0.2">
      <c r="A1169" s="10" t="s">
        <v>908</v>
      </c>
      <c r="B1169" s="9">
        <v>0</v>
      </c>
    </row>
    <row r="1170" spans="1:2" ht="12.75" customHeight="1" x14ac:dyDescent="0.2">
      <c r="A1170" s="10" t="s">
        <v>908</v>
      </c>
      <c r="B1170" s="9">
        <v>0</v>
      </c>
    </row>
    <row r="1171" spans="1:2" ht="12.75" customHeight="1" x14ac:dyDescent="0.2">
      <c r="A1171" s="10" t="s">
        <v>924</v>
      </c>
      <c r="B1171" s="9">
        <v>0</v>
      </c>
    </row>
    <row r="1172" spans="1:2" ht="12.75" customHeight="1" x14ac:dyDescent="0.2">
      <c r="A1172" s="10" t="s">
        <v>924</v>
      </c>
      <c r="B1172" s="9">
        <v>0</v>
      </c>
    </row>
    <row r="1173" spans="1:2" ht="12.75" customHeight="1" x14ac:dyDescent="0.2">
      <c r="A1173" s="10" t="s">
        <v>925</v>
      </c>
      <c r="B1173" s="11">
        <f>B116+B1188</f>
        <v>27.5</v>
      </c>
    </row>
    <row r="1174" spans="1:2" ht="12.75" customHeight="1" x14ac:dyDescent="0.2">
      <c r="A1174" s="10" t="s">
        <v>925</v>
      </c>
      <c r="B1174" s="9">
        <v>0</v>
      </c>
    </row>
    <row r="1175" spans="1:2" ht="12.75" customHeight="1" x14ac:dyDescent="0.2">
      <c r="A1175" s="10" t="s">
        <v>925</v>
      </c>
      <c r="B1175" s="9">
        <v>0</v>
      </c>
    </row>
    <row r="1176" spans="1:2" ht="12.75" customHeight="1" x14ac:dyDescent="0.2">
      <c r="A1176" s="10" t="s">
        <v>926</v>
      </c>
      <c r="B1176" s="9">
        <v>0</v>
      </c>
    </row>
    <row r="1177" spans="1:2" ht="12.75" customHeight="1" x14ac:dyDescent="0.2">
      <c r="A1177" s="10" t="s">
        <v>926</v>
      </c>
      <c r="B1177" s="9">
        <v>0</v>
      </c>
    </row>
    <row r="1178" spans="1:2" ht="12.75" customHeight="1" x14ac:dyDescent="0.2">
      <c r="A1178" s="10" t="s">
        <v>927</v>
      </c>
      <c r="B1178" s="9">
        <v>0</v>
      </c>
    </row>
    <row r="1179" spans="1:2" ht="12.75" customHeight="1" x14ac:dyDescent="0.2">
      <c r="A1179" s="10" t="s">
        <v>928</v>
      </c>
      <c r="B1179" s="11">
        <f>(B1206*2)/3</f>
        <v>3.3333333333333335</v>
      </c>
    </row>
    <row r="1180" spans="1:2" ht="12.75" customHeight="1" x14ac:dyDescent="0.2">
      <c r="A1180" s="10" t="s">
        <v>928</v>
      </c>
      <c r="B1180" s="9">
        <v>0</v>
      </c>
    </row>
    <row r="1181" spans="1:2" ht="12.75" customHeight="1" x14ac:dyDescent="0.2">
      <c r="A1181" s="10" t="s">
        <v>928</v>
      </c>
      <c r="B1181" s="9">
        <v>0</v>
      </c>
    </row>
    <row r="1182" spans="1:2" ht="12.75" customHeight="1" x14ac:dyDescent="0.2">
      <c r="A1182" s="10" t="s">
        <v>929</v>
      </c>
      <c r="B1182" s="11">
        <f>B1185</f>
        <v>23.5</v>
      </c>
    </row>
    <row r="1183" spans="1:2" ht="12.75" customHeight="1" x14ac:dyDescent="0.2">
      <c r="A1183" s="10" t="s">
        <v>929</v>
      </c>
      <c r="B1183" s="9">
        <v>0</v>
      </c>
    </row>
    <row r="1184" spans="1:2" ht="12.75" customHeight="1" x14ac:dyDescent="0.2">
      <c r="A1184" s="10" t="s">
        <v>929</v>
      </c>
      <c r="B1184" s="9">
        <v>0</v>
      </c>
    </row>
    <row r="1185" spans="1:2" ht="12.75" customHeight="1" x14ac:dyDescent="0.2">
      <c r="A1185" s="10" t="s">
        <v>930</v>
      </c>
      <c r="B1185" s="11">
        <f>(B2333*4+(B1129*4)+B1188)</f>
        <v>23.5</v>
      </c>
    </row>
    <row r="1186" spans="1:2" ht="12.75" customHeight="1" x14ac:dyDescent="0.2">
      <c r="A1186" s="10" t="s">
        <v>930</v>
      </c>
      <c r="B1186" s="9">
        <v>0</v>
      </c>
    </row>
    <row r="1187" spans="1:2" ht="12.75" customHeight="1" x14ac:dyDescent="0.2">
      <c r="A1187" s="10" t="s">
        <v>930</v>
      </c>
      <c r="B1187" s="9">
        <v>0</v>
      </c>
    </row>
    <row r="1188" spans="1:2" ht="12.75" customHeight="1" x14ac:dyDescent="0.2">
      <c r="A1188" s="10" t="s">
        <v>931</v>
      </c>
      <c r="B1188" s="11">
        <f>B396+(B490/8)</f>
        <v>3.5</v>
      </c>
    </row>
    <row r="1189" spans="1:2" ht="12.75" customHeight="1" x14ac:dyDescent="0.2">
      <c r="A1189" s="10" t="s">
        <v>931</v>
      </c>
      <c r="B1189" s="9">
        <v>0</v>
      </c>
    </row>
    <row r="1190" spans="1:2" ht="12.75" customHeight="1" x14ac:dyDescent="0.2">
      <c r="A1190" s="10" t="s">
        <v>932</v>
      </c>
      <c r="B1190" s="11">
        <f>B1202++(B490/8)</f>
        <v>2</v>
      </c>
    </row>
    <row r="1191" spans="1:2" ht="12.75" customHeight="1" x14ac:dyDescent="0.2">
      <c r="A1191" s="10" t="s">
        <v>932</v>
      </c>
      <c r="B1191" s="9">
        <v>0</v>
      </c>
    </row>
    <row r="1192" spans="1:2" ht="12.75" customHeight="1" x14ac:dyDescent="0.2">
      <c r="A1192" s="10" t="s">
        <v>932</v>
      </c>
      <c r="B1192" s="9">
        <v>0</v>
      </c>
    </row>
    <row r="1193" spans="1:2" ht="12.75" customHeight="1" x14ac:dyDescent="0.2">
      <c r="A1193" s="10" t="s">
        <v>933</v>
      </c>
      <c r="B1193" s="11">
        <f>B2376+8</f>
        <v>508</v>
      </c>
    </row>
    <row r="1194" spans="1:2" ht="12.75" customHeight="1" x14ac:dyDescent="0.2">
      <c r="A1194" s="10" t="s">
        <v>933</v>
      </c>
      <c r="B1194" s="9">
        <v>0</v>
      </c>
    </row>
    <row r="1195" spans="1:2" ht="12.75" customHeight="1" x14ac:dyDescent="0.2">
      <c r="A1195" s="10" t="s">
        <v>933</v>
      </c>
      <c r="B1195" s="9">
        <v>0</v>
      </c>
    </row>
    <row r="1196" spans="1:2" ht="12.75" customHeight="1" x14ac:dyDescent="0.2">
      <c r="A1196" s="10" t="s">
        <v>934</v>
      </c>
      <c r="B1196" s="11">
        <f>B1053+1</f>
        <v>25.5</v>
      </c>
    </row>
    <row r="1197" spans="1:2" ht="12.75" customHeight="1" x14ac:dyDescent="0.2">
      <c r="A1197" s="10" t="s">
        <v>934</v>
      </c>
      <c r="B1197" s="9">
        <v>0</v>
      </c>
    </row>
    <row r="1198" spans="1:2" ht="12.75" customHeight="1" x14ac:dyDescent="0.2">
      <c r="A1198" s="10" t="s">
        <v>934</v>
      </c>
      <c r="B1198" s="9">
        <v>0</v>
      </c>
    </row>
    <row r="1199" spans="1:2" ht="12.75" customHeight="1" x14ac:dyDescent="0.2">
      <c r="A1199" s="10" t="s">
        <v>935</v>
      </c>
      <c r="B1199" s="11">
        <f>(B1196*6)/16</f>
        <v>9.5625</v>
      </c>
    </row>
    <row r="1200" spans="1:2" ht="12.75" customHeight="1" x14ac:dyDescent="0.2">
      <c r="A1200" s="10" t="s">
        <v>935</v>
      </c>
      <c r="B1200" s="9">
        <v>0</v>
      </c>
    </row>
    <row r="1201" spans="1:2" ht="12.75" customHeight="1" x14ac:dyDescent="0.2">
      <c r="A1201" s="10" t="s">
        <v>935</v>
      </c>
      <c r="B1201" s="9">
        <v>0</v>
      </c>
    </row>
    <row r="1202" spans="1:2" ht="12.75" customHeight="1" x14ac:dyDescent="0.2">
      <c r="A1202" s="10" t="s">
        <v>936</v>
      </c>
      <c r="B1202" s="11">
        <f>B2641+1</f>
        <v>1.5</v>
      </c>
    </row>
    <row r="1203" spans="1:2" ht="12.75" customHeight="1" x14ac:dyDescent="0.2">
      <c r="A1203" s="10" t="s">
        <v>936</v>
      </c>
      <c r="B1203" s="9">
        <v>0</v>
      </c>
    </row>
    <row r="1204" spans="1:2" ht="12.75" customHeight="1" x14ac:dyDescent="0.2">
      <c r="A1204" s="10" t="s">
        <v>936</v>
      </c>
      <c r="B1204" s="9">
        <v>0</v>
      </c>
    </row>
    <row r="1205" spans="1:2" ht="12.75" customHeight="1" x14ac:dyDescent="0.2">
      <c r="A1205" s="10" t="s">
        <v>937</v>
      </c>
      <c r="B1205" s="9">
        <v>0</v>
      </c>
    </row>
    <row r="1206" spans="1:2" ht="12.75" customHeight="1" x14ac:dyDescent="0.2">
      <c r="A1206" s="10" t="s">
        <v>938</v>
      </c>
      <c r="B1206" s="11">
        <f>B2866+1</f>
        <v>5</v>
      </c>
    </row>
    <row r="1207" spans="1:2" ht="12.75" customHeight="1" x14ac:dyDescent="0.2">
      <c r="A1207" s="10" t="s">
        <v>938</v>
      </c>
      <c r="B1207" s="9">
        <v>0</v>
      </c>
    </row>
    <row r="1208" spans="1:2" ht="12.75" customHeight="1" x14ac:dyDescent="0.2">
      <c r="A1208" s="10" t="s">
        <v>938</v>
      </c>
      <c r="B1208" s="9">
        <v>0</v>
      </c>
    </row>
    <row r="1209" spans="1:2" ht="12.75" customHeight="1" x14ac:dyDescent="0.2">
      <c r="A1209" s="10" t="s">
        <v>939</v>
      </c>
      <c r="B1209" s="11">
        <f>(B2535+2)+B2573+(B1790*2)</f>
        <v>376.85312499999998</v>
      </c>
    </row>
    <row r="1210" spans="1:2" ht="12.75" customHeight="1" x14ac:dyDescent="0.2">
      <c r="A1210" s="10" t="s">
        <v>939</v>
      </c>
      <c r="B1210" s="9">
        <v>0</v>
      </c>
    </row>
    <row r="1211" spans="1:2" ht="12.75" customHeight="1" x14ac:dyDescent="0.2">
      <c r="A1211" s="10" t="s">
        <v>939</v>
      </c>
      <c r="B1211" s="9">
        <v>0</v>
      </c>
    </row>
    <row r="1212" spans="1:2" ht="12.75" customHeight="1" x14ac:dyDescent="0.2">
      <c r="A1212" s="10" t="s">
        <v>941</v>
      </c>
      <c r="B1212" s="11">
        <v>0</v>
      </c>
    </row>
    <row r="1213" spans="1:2" ht="12.75" customHeight="1" x14ac:dyDescent="0.2">
      <c r="A1213" s="10" t="s">
        <v>941</v>
      </c>
      <c r="B1213" s="9">
        <v>0</v>
      </c>
    </row>
    <row r="1214" spans="1:2" ht="12.75" customHeight="1" x14ac:dyDescent="0.2">
      <c r="A1214" s="10" t="s">
        <v>942</v>
      </c>
      <c r="B1214" s="11">
        <v>8</v>
      </c>
    </row>
    <row r="1215" spans="1:2" ht="12.75" customHeight="1" x14ac:dyDescent="0.2">
      <c r="A1215" s="10" t="s">
        <v>942</v>
      </c>
      <c r="B1215" s="9">
        <v>0</v>
      </c>
    </row>
    <row r="1216" spans="1:2" ht="12.75" customHeight="1" x14ac:dyDescent="0.2">
      <c r="A1216" s="10" t="s">
        <v>944</v>
      </c>
      <c r="B1216" s="9">
        <v>0</v>
      </c>
    </row>
    <row r="1217" spans="1:2" ht="12.75" customHeight="1" x14ac:dyDescent="0.2">
      <c r="A1217" s="10" t="s">
        <v>944</v>
      </c>
      <c r="B1217" s="9">
        <v>0</v>
      </c>
    </row>
    <row r="1218" spans="1:2" ht="12.75" customHeight="1" x14ac:dyDescent="0.2">
      <c r="A1218" s="10" t="s">
        <v>946</v>
      </c>
      <c r="B1218" s="11">
        <f>B2822*9</f>
        <v>18</v>
      </c>
    </row>
    <row r="1219" spans="1:2" ht="12.75" customHeight="1" x14ac:dyDescent="0.2">
      <c r="A1219" s="10" t="s">
        <v>946</v>
      </c>
      <c r="B1219" s="9">
        <v>0</v>
      </c>
    </row>
    <row r="1220" spans="1:2" ht="12.75" customHeight="1" x14ac:dyDescent="0.2">
      <c r="A1220" s="10" t="s">
        <v>946</v>
      </c>
      <c r="B1220" s="9">
        <v>0</v>
      </c>
    </row>
    <row r="1221" spans="1:2" ht="12.75" customHeight="1" x14ac:dyDescent="0.2">
      <c r="A1221" s="10" t="s">
        <v>948</v>
      </c>
      <c r="B1221" s="11">
        <f>B847*25</f>
        <v>2987.5</v>
      </c>
    </row>
    <row r="1222" spans="1:2" ht="12.75" customHeight="1" x14ac:dyDescent="0.2">
      <c r="A1222" s="10" t="s">
        <v>948</v>
      </c>
      <c r="B1222" s="9">
        <v>0</v>
      </c>
    </row>
    <row r="1223" spans="1:2" ht="12.75" customHeight="1" x14ac:dyDescent="0.2">
      <c r="A1223" s="10" t="s">
        <v>950</v>
      </c>
      <c r="B1223" s="11">
        <f>B1303*2</f>
        <v>35.5</v>
      </c>
    </row>
    <row r="1224" spans="1:2" ht="12.75" customHeight="1" x14ac:dyDescent="0.2">
      <c r="A1224" s="10" t="s">
        <v>950</v>
      </c>
      <c r="B1224" s="9">
        <v>0</v>
      </c>
    </row>
    <row r="1225" spans="1:2" ht="12.75" customHeight="1" x14ac:dyDescent="0.2">
      <c r="A1225" s="10" t="s">
        <v>950</v>
      </c>
      <c r="B1225" s="9">
        <v>0</v>
      </c>
    </row>
    <row r="1226" spans="1:2" ht="12.75" customHeight="1" x14ac:dyDescent="0.2">
      <c r="A1226" s="10" t="s">
        <v>952</v>
      </c>
      <c r="B1226" s="9">
        <v>0</v>
      </c>
    </row>
    <row r="1227" spans="1:2" ht="12.75" customHeight="1" x14ac:dyDescent="0.2">
      <c r="A1227" s="10" t="s">
        <v>955</v>
      </c>
      <c r="B1227" s="11">
        <f>B1230*4</f>
        <v>100</v>
      </c>
    </row>
    <row r="1228" spans="1:2" ht="12.75" customHeight="1" x14ac:dyDescent="0.2">
      <c r="A1228" s="10" t="s">
        <v>955</v>
      </c>
      <c r="B1228" s="9">
        <v>0</v>
      </c>
    </row>
    <row r="1229" spans="1:2" ht="12.75" customHeight="1" x14ac:dyDescent="0.2">
      <c r="A1229" s="10" t="s">
        <v>955</v>
      </c>
      <c r="B1229" s="9">
        <v>0</v>
      </c>
    </row>
    <row r="1230" spans="1:2" ht="12.75" customHeight="1" x14ac:dyDescent="0.2">
      <c r="A1230" s="10" t="s">
        <v>956</v>
      </c>
      <c r="B1230" s="11">
        <f>B1056+(B2633/3)</f>
        <v>25</v>
      </c>
    </row>
    <row r="1231" spans="1:2" ht="12.75" customHeight="1" x14ac:dyDescent="0.2">
      <c r="A1231" s="10" t="s">
        <v>956</v>
      </c>
      <c r="B1231" s="9">
        <v>0</v>
      </c>
    </row>
    <row r="1232" spans="1:2" ht="12.75" customHeight="1" x14ac:dyDescent="0.2">
      <c r="A1232" s="10" t="s">
        <v>957</v>
      </c>
      <c r="B1232" s="11">
        <f>B1230/2</f>
        <v>12.5</v>
      </c>
    </row>
    <row r="1233" spans="1:2" ht="12.75" customHeight="1" x14ac:dyDescent="0.2">
      <c r="A1233" s="10" t="s">
        <v>957</v>
      </c>
      <c r="B1233" s="9">
        <v>0</v>
      </c>
    </row>
    <row r="1234" spans="1:2" ht="12.75" customHeight="1" x14ac:dyDescent="0.2">
      <c r="A1234" s="10" t="s">
        <v>959</v>
      </c>
      <c r="B1234" s="11">
        <f>B1232*4</f>
        <v>50</v>
      </c>
    </row>
    <row r="1235" spans="1:2" ht="12.75" customHeight="1" x14ac:dyDescent="0.2">
      <c r="A1235" s="10" t="s">
        <v>959</v>
      </c>
      <c r="B1235" s="9">
        <v>0</v>
      </c>
    </row>
    <row r="1236" spans="1:2" ht="12.75" customHeight="1" x14ac:dyDescent="0.2">
      <c r="A1236" s="10" t="s">
        <v>959</v>
      </c>
      <c r="B1236" s="9">
        <v>0</v>
      </c>
    </row>
    <row r="1237" spans="1:2" ht="12.75" customHeight="1" x14ac:dyDescent="0.2">
      <c r="A1237" s="10" t="s">
        <v>960</v>
      </c>
      <c r="B1237" s="11">
        <f>(B1303*5)+B444</f>
        <v>104.75</v>
      </c>
    </row>
    <row r="1238" spans="1:2" ht="12.75" customHeight="1" x14ac:dyDescent="0.2">
      <c r="A1238" s="10" t="s">
        <v>960</v>
      </c>
      <c r="B1238" s="9">
        <v>0</v>
      </c>
    </row>
    <row r="1239" spans="1:2" ht="12.75" customHeight="1" x14ac:dyDescent="0.2">
      <c r="A1239" s="10" t="s">
        <v>960</v>
      </c>
      <c r="B1239" s="9">
        <v>0</v>
      </c>
    </row>
    <row r="1240" spans="1:2" ht="12.75" customHeight="1" x14ac:dyDescent="0.2">
      <c r="A1240" s="10" t="s">
        <v>962</v>
      </c>
      <c r="B1240" s="11">
        <f>B1627+B1237</f>
        <v>851</v>
      </c>
    </row>
    <row r="1241" spans="1:2" ht="12.75" customHeight="1" x14ac:dyDescent="0.2">
      <c r="A1241" s="10" t="s">
        <v>962</v>
      </c>
      <c r="B1241" s="9">
        <v>0</v>
      </c>
    </row>
    <row r="1242" spans="1:2" ht="12.75" customHeight="1" x14ac:dyDescent="0.2">
      <c r="A1242" s="10" t="s">
        <v>967</v>
      </c>
      <c r="B1242" s="11">
        <v>20</v>
      </c>
    </row>
    <row r="1243" spans="1:2" ht="12.75" customHeight="1" x14ac:dyDescent="0.2">
      <c r="A1243" s="10" t="s">
        <v>967</v>
      </c>
      <c r="B1243" s="9">
        <v>0</v>
      </c>
    </row>
    <row r="1244" spans="1:2" ht="12.75" customHeight="1" x14ac:dyDescent="0.2">
      <c r="A1244" s="10" t="s">
        <v>967</v>
      </c>
      <c r="B1244" s="9">
        <v>0</v>
      </c>
    </row>
    <row r="1245" spans="1:2" ht="12.75" customHeight="1" x14ac:dyDescent="0.2">
      <c r="A1245" s="10" t="s">
        <v>968</v>
      </c>
      <c r="B1245" s="11">
        <v>70</v>
      </c>
    </row>
    <row r="1246" spans="1:2" ht="12.75" customHeight="1" x14ac:dyDescent="0.2">
      <c r="A1246" s="10" t="s">
        <v>968</v>
      </c>
      <c r="B1246" s="9">
        <v>0</v>
      </c>
    </row>
    <row r="1247" spans="1:2" ht="12.75" customHeight="1" x14ac:dyDescent="0.2">
      <c r="A1247" s="10" t="s">
        <v>968</v>
      </c>
      <c r="B1247" s="9">
        <v>0</v>
      </c>
    </row>
    <row r="1248" spans="1:2" ht="12.75" customHeight="1" x14ac:dyDescent="0.2">
      <c r="A1248" s="10" t="s">
        <v>969</v>
      </c>
      <c r="B1248" s="11">
        <v>20</v>
      </c>
    </row>
    <row r="1249" spans="1:2" ht="12.75" customHeight="1" x14ac:dyDescent="0.2">
      <c r="A1249" s="10" t="s">
        <v>969</v>
      </c>
      <c r="B1249" s="9">
        <v>0</v>
      </c>
    </row>
    <row r="1250" spans="1:2" ht="12.75" customHeight="1" x14ac:dyDescent="0.2">
      <c r="A1250" s="10" t="s">
        <v>969</v>
      </c>
      <c r="B1250" s="9">
        <v>0</v>
      </c>
    </row>
    <row r="1251" spans="1:2" ht="12.75" customHeight="1" x14ac:dyDescent="0.2">
      <c r="A1251" s="10" t="s">
        <v>970</v>
      </c>
      <c r="B1251" s="9">
        <v>0</v>
      </c>
    </row>
    <row r="1252" spans="1:2" ht="12.75" customHeight="1" x14ac:dyDescent="0.2">
      <c r="A1252" s="10" t="s">
        <v>2347</v>
      </c>
      <c r="B1252" s="11">
        <v>0</v>
      </c>
    </row>
    <row r="1253" spans="1:2" ht="12.75" customHeight="1" x14ac:dyDescent="0.2">
      <c r="A1253" s="10" t="s">
        <v>2347</v>
      </c>
      <c r="B1253" s="9">
        <v>0</v>
      </c>
    </row>
    <row r="1254" spans="1:2" ht="12.75" customHeight="1" x14ac:dyDescent="0.2">
      <c r="A1254" s="10" t="s">
        <v>971</v>
      </c>
      <c r="B1254" s="11">
        <v>4</v>
      </c>
    </row>
    <row r="1255" spans="1:2" ht="12.75" customHeight="1" x14ac:dyDescent="0.2">
      <c r="A1255" s="10" t="s">
        <v>2348</v>
      </c>
      <c r="B1255" s="11">
        <v>0</v>
      </c>
    </row>
    <row r="1256" spans="1:2" ht="12.75" customHeight="1" x14ac:dyDescent="0.2">
      <c r="A1256" s="10" t="s">
        <v>2348</v>
      </c>
      <c r="B1256" s="9">
        <v>0</v>
      </c>
    </row>
    <row r="1257" spans="1:2" ht="12.75" customHeight="1" x14ac:dyDescent="0.2">
      <c r="A1257" s="10" t="s">
        <v>972</v>
      </c>
      <c r="B1257" s="11">
        <v>5</v>
      </c>
    </row>
    <row r="1258" spans="1:2" ht="12.75" customHeight="1" x14ac:dyDescent="0.2">
      <c r="A1258" s="10" t="s">
        <v>972</v>
      </c>
      <c r="B1258" s="9">
        <v>0</v>
      </c>
    </row>
    <row r="1259" spans="1:2" ht="12.75" customHeight="1" x14ac:dyDescent="0.2">
      <c r="A1259" s="10" t="s">
        <v>972</v>
      </c>
      <c r="B1259" s="9">
        <v>0</v>
      </c>
    </row>
    <row r="1260" spans="1:2" ht="12.75" customHeight="1" x14ac:dyDescent="0.2">
      <c r="A1260" s="10" t="s">
        <v>980</v>
      </c>
      <c r="B1260" s="11">
        <v>0</v>
      </c>
    </row>
    <row r="1261" spans="1:2" ht="12.75" customHeight="1" x14ac:dyDescent="0.2">
      <c r="A1261" s="10" t="s">
        <v>980</v>
      </c>
      <c r="B1261" s="9">
        <v>0</v>
      </c>
    </row>
    <row r="1262" spans="1:2" ht="12.75" customHeight="1" x14ac:dyDescent="0.2">
      <c r="A1262" s="10" t="s">
        <v>980</v>
      </c>
      <c r="B1262" s="9">
        <v>0</v>
      </c>
    </row>
    <row r="1263" spans="1:2" ht="12.75" customHeight="1" x14ac:dyDescent="0.2">
      <c r="A1263" s="10" t="s">
        <v>981</v>
      </c>
      <c r="B1263" s="11">
        <v>0</v>
      </c>
    </row>
    <row r="1264" spans="1:2" ht="12.75" customHeight="1" x14ac:dyDescent="0.2">
      <c r="A1264" s="10" t="s">
        <v>981</v>
      </c>
      <c r="B1264" s="9">
        <v>0</v>
      </c>
    </row>
    <row r="1265" spans="1:2" ht="12.75" customHeight="1" x14ac:dyDescent="0.2">
      <c r="A1265" s="10" t="s">
        <v>981</v>
      </c>
      <c r="B1265" s="9">
        <v>0</v>
      </c>
    </row>
    <row r="1266" spans="1:2" ht="12.75" customHeight="1" x14ac:dyDescent="0.2">
      <c r="A1266" s="10" t="s">
        <v>982</v>
      </c>
      <c r="B1266" s="11">
        <v>0</v>
      </c>
    </row>
    <row r="1267" spans="1:2" ht="12.75" customHeight="1" x14ac:dyDescent="0.2">
      <c r="A1267" s="10" t="s">
        <v>982</v>
      </c>
      <c r="B1267" s="9">
        <v>0</v>
      </c>
    </row>
    <row r="1268" spans="1:2" ht="12.75" customHeight="1" x14ac:dyDescent="0.2">
      <c r="A1268" s="10" t="s">
        <v>982</v>
      </c>
      <c r="B1268" s="9">
        <v>0</v>
      </c>
    </row>
    <row r="1269" spans="1:2" ht="12.75" customHeight="1" x14ac:dyDescent="0.2">
      <c r="A1269" s="10" t="s">
        <v>983</v>
      </c>
      <c r="B1269" s="9">
        <v>0</v>
      </c>
    </row>
    <row r="1270" spans="1:2" ht="12.75" customHeight="1" x14ac:dyDescent="0.2">
      <c r="A1270" s="10" t="s">
        <v>983</v>
      </c>
      <c r="B1270" s="9">
        <v>0</v>
      </c>
    </row>
    <row r="1271" spans="1:2" ht="12.75" customHeight="1" x14ac:dyDescent="0.2">
      <c r="A1271" s="10" t="s">
        <v>984</v>
      </c>
      <c r="B1271" s="11">
        <v>0</v>
      </c>
    </row>
    <row r="1272" spans="1:2" ht="12.75" customHeight="1" x14ac:dyDescent="0.2">
      <c r="A1272" s="10" t="s">
        <v>984</v>
      </c>
      <c r="B1272" s="9">
        <v>0</v>
      </c>
    </row>
    <row r="1273" spans="1:2" ht="12.75" customHeight="1" x14ac:dyDescent="0.2">
      <c r="A1273" s="10" t="s">
        <v>984</v>
      </c>
      <c r="B1273" s="9">
        <v>0</v>
      </c>
    </row>
    <row r="1274" spans="1:2" ht="12.75" customHeight="1" x14ac:dyDescent="0.2">
      <c r="A1274" s="10" t="s">
        <v>985</v>
      </c>
      <c r="B1274" s="11">
        <v>0</v>
      </c>
    </row>
    <row r="1275" spans="1:2" ht="12.75" customHeight="1" x14ac:dyDescent="0.2">
      <c r="A1275" s="10" t="s">
        <v>985</v>
      </c>
      <c r="B1275" s="9">
        <v>0</v>
      </c>
    </row>
    <row r="1276" spans="1:2" ht="12.75" customHeight="1" x14ac:dyDescent="0.2">
      <c r="A1276" s="10" t="s">
        <v>985</v>
      </c>
      <c r="B1276" s="9">
        <v>0</v>
      </c>
    </row>
    <row r="1277" spans="1:2" ht="12.75" customHeight="1" x14ac:dyDescent="0.2">
      <c r="A1277" s="10" t="s">
        <v>986</v>
      </c>
      <c r="B1277" s="11">
        <v>0</v>
      </c>
    </row>
    <row r="1278" spans="1:2" ht="12.75" customHeight="1" x14ac:dyDescent="0.2">
      <c r="A1278" s="10" t="s">
        <v>986</v>
      </c>
      <c r="B1278" s="9">
        <v>0</v>
      </c>
    </row>
    <row r="1279" spans="1:2" ht="12.75" customHeight="1" x14ac:dyDescent="0.2">
      <c r="A1279" s="10" t="s">
        <v>986</v>
      </c>
      <c r="B1279" s="9">
        <v>0</v>
      </c>
    </row>
    <row r="1280" spans="1:2" ht="12.75" customHeight="1" x14ac:dyDescent="0.2">
      <c r="A1280" s="10" t="s">
        <v>988</v>
      </c>
      <c r="B1280" s="11">
        <v>3</v>
      </c>
    </row>
    <row r="1281" spans="1:2" ht="12.75" customHeight="1" x14ac:dyDescent="0.2">
      <c r="A1281" s="10" t="s">
        <v>988</v>
      </c>
      <c r="B1281" s="9">
        <v>0</v>
      </c>
    </row>
    <row r="1282" spans="1:2" ht="12.75" customHeight="1" x14ac:dyDescent="0.2">
      <c r="A1282" s="10" t="s">
        <v>1006</v>
      </c>
      <c r="B1282" s="11">
        <f>(B1303*3)+(B2533*2)</f>
        <v>55.25</v>
      </c>
    </row>
    <row r="1283" spans="1:2" ht="12.75" customHeight="1" x14ac:dyDescent="0.2">
      <c r="A1283" s="10" t="s">
        <v>1006</v>
      </c>
      <c r="B1283" s="9">
        <v>0</v>
      </c>
    </row>
    <row r="1284" spans="1:2" ht="12.75" customHeight="1" x14ac:dyDescent="0.2">
      <c r="A1284" s="10" t="s">
        <v>1007</v>
      </c>
      <c r="B1284" s="11">
        <f>(B1303*6)/16</f>
        <v>6.65625</v>
      </c>
    </row>
    <row r="1285" spans="1:2" ht="12.75" customHeight="1" x14ac:dyDescent="0.2">
      <c r="A1285" s="10" t="s">
        <v>1007</v>
      </c>
      <c r="B1285" s="9">
        <v>0</v>
      </c>
    </row>
    <row r="1286" spans="1:2" ht="12.75" customHeight="1" x14ac:dyDescent="0.2">
      <c r="A1286" s="10" t="s">
        <v>1007</v>
      </c>
      <c r="B1286" s="9">
        <v>0</v>
      </c>
    </row>
    <row r="1287" spans="1:2" ht="12.75" customHeight="1" x14ac:dyDescent="0.2">
      <c r="A1287" s="10" t="s">
        <v>1008</v>
      </c>
      <c r="B1287" s="11">
        <f>(B1303*9)</f>
        <v>159.75</v>
      </c>
    </row>
    <row r="1288" spans="1:2" ht="12.75" customHeight="1" x14ac:dyDescent="0.2">
      <c r="A1288" s="10" t="s">
        <v>1008</v>
      </c>
      <c r="B1288" s="9">
        <v>0</v>
      </c>
    </row>
    <row r="1289" spans="1:2" ht="12.75" customHeight="1" x14ac:dyDescent="0.2">
      <c r="A1289" s="10" t="s">
        <v>1008</v>
      </c>
      <c r="B1289" s="9">
        <v>0</v>
      </c>
    </row>
    <row r="1290" spans="1:2" ht="12.75" customHeight="1" x14ac:dyDescent="0.2">
      <c r="A1290" s="10" t="s">
        <v>1009</v>
      </c>
      <c r="B1290" s="11">
        <f>(B1303*4)</f>
        <v>71</v>
      </c>
    </row>
    <row r="1291" spans="1:2" ht="12.75" customHeight="1" x14ac:dyDescent="0.2">
      <c r="A1291" s="10" t="s">
        <v>1009</v>
      </c>
      <c r="B1291" s="9">
        <v>0</v>
      </c>
    </row>
    <row r="1292" spans="1:2" ht="12.75" customHeight="1" x14ac:dyDescent="0.2">
      <c r="A1292" s="10" t="s">
        <v>1010</v>
      </c>
      <c r="B1292" s="11">
        <f>B1303*8</f>
        <v>142</v>
      </c>
    </row>
    <row r="1293" spans="1:2" ht="12.75" customHeight="1" x14ac:dyDescent="0.2">
      <c r="A1293" s="10" t="s">
        <v>1010</v>
      </c>
      <c r="B1293" s="9">
        <v>0</v>
      </c>
    </row>
    <row r="1294" spans="1:2" ht="12.75" customHeight="1" x14ac:dyDescent="0.2">
      <c r="A1294" s="10" t="s">
        <v>1011</v>
      </c>
      <c r="B1294" s="11">
        <f>(B1303*6)/3</f>
        <v>35.5</v>
      </c>
    </row>
    <row r="1295" spans="1:2" ht="12.75" customHeight="1" x14ac:dyDescent="0.2">
      <c r="A1295" s="10" t="s">
        <v>1011</v>
      </c>
      <c r="B1295" s="9">
        <v>0</v>
      </c>
    </row>
    <row r="1296" spans="1:2" ht="12.75" customHeight="1" x14ac:dyDescent="0.2">
      <c r="A1296" s="10" t="s">
        <v>1011</v>
      </c>
      <c r="B1296" s="9">
        <v>0</v>
      </c>
    </row>
    <row r="1297" spans="1:2" ht="12.75" customHeight="1" x14ac:dyDescent="0.2">
      <c r="A1297" s="10" t="s">
        <v>1012</v>
      </c>
      <c r="B1297" s="11">
        <f>(B1303*5)</f>
        <v>88.75</v>
      </c>
    </row>
    <row r="1298" spans="1:2" ht="12.75" customHeight="1" x14ac:dyDescent="0.2">
      <c r="A1298" s="10" t="s">
        <v>1012</v>
      </c>
      <c r="B1298" s="9">
        <v>0</v>
      </c>
    </row>
    <row r="1299" spans="1:2" ht="12.75" customHeight="1" x14ac:dyDescent="0.2">
      <c r="A1299" s="10" t="s">
        <v>1013</v>
      </c>
      <c r="B1299" s="11">
        <f>(B1303*2)+(B2533*2)</f>
        <v>37.5</v>
      </c>
    </row>
    <row r="1300" spans="1:2" ht="12.75" customHeight="1" x14ac:dyDescent="0.2">
      <c r="A1300" s="10" t="s">
        <v>1013</v>
      </c>
      <c r="B1300" s="9">
        <v>0</v>
      </c>
    </row>
    <row r="1301" spans="1:2" ht="12.75" customHeight="1" x14ac:dyDescent="0.2">
      <c r="A1301" s="10" t="s">
        <v>1014</v>
      </c>
      <c r="B1301" s="11">
        <f>(B1303*7)+25</f>
        <v>149.25</v>
      </c>
    </row>
    <row r="1302" spans="1:2" ht="12.75" customHeight="1" x14ac:dyDescent="0.2">
      <c r="A1302" s="10" t="s">
        <v>1014</v>
      </c>
      <c r="B1302" s="9">
        <v>0</v>
      </c>
    </row>
    <row r="1303" spans="1:2" ht="12.75" customHeight="1" x14ac:dyDescent="0.2">
      <c r="A1303" s="10" t="s">
        <v>1015</v>
      </c>
      <c r="B1303" s="11">
        <f>B1309+(B495/8)</f>
        <v>17.75</v>
      </c>
    </row>
    <row r="1304" spans="1:2" ht="12.75" customHeight="1" x14ac:dyDescent="0.2">
      <c r="A1304" s="10" t="s">
        <v>1015</v>
      </c>
      <c r="B1304" s="9">
        <v>0</v>
      </c>
    </row>
    <row r="1305" spans="1:2" ht="12.75" customHeight="1" x14ac:dyDescent="0.2">
      <c r="A1305" s="10" t="s">
        <v>1016</v>
      </c>
      <c r="B1305" s="11">
        <f>(B1303*7)</f>
        <v>124.25</v>
      </c>
    </row>
    <row r="1306" spans="1:2" ht="12.75" customHeight="1" x14ac:dyDescent="0.2">
      <c r="A1306" s="10" t="s">
        <v>1016</v>
      </c>
      <c r="B1306" s="9">
        <v>0</v>
      </c>
    </row>
    <row r="1307" spans="1:2" ht="12.75" customHeight="1" x14ac:dyDescent="0.2">
      <c r="A1307" s="10" t="s">
        <v>1017</v>
      </c>
      <c r="B1307" s="11">
        <f>B1303/9</f>
        <v>1.9722222222222223</v>
      </c>
    </row>
    <row r="1308" spans="1:2" ht="12.75" customHeight="1" x14ac:dyDescent="0.2">
      <c r="A1308" s="10" t="s">
        <v>1017</v>
      </c>
      <c r="B1308" s="9">
        <v>0</v>
      </c>
    </row>
    <row r="1309" spans="1:2" ht="12.75" customHeight="1" x14ac:dyDescent="0.2">
      <c r="A1309" s="10" t="s">
        <v>1018</v>
      </c>
      <c r="B1309" s="11">
        <v>17</v>
      </c>
    </row>
    <row r="1310" spans="1:2" ht="12.75" customHeight="1" x14ac:dyDescent="0.2">
      <c r="A1310" s="10" t="s">
        <v>1018</v>
      </c>
      <c r="B1310" s="9">
        <v>0</v>
      </c>
    </row>
    <row r="1311" spans="1:2" ht="12.75" customHeight="1" x14ac:dyDescent="0.2">
      <c r="A1311" s="10" t="s">
        <v>1018</v>
      </c>
      <c r="B1311" s="9">
        <v>0</v>
      </c>
    </row>
    <row r="1312" spans="1:2" ht="12.75" customHeight="1" x14ac:dyDescent="0.2">
      <c r="A1312" s="10" t="s">
        <v>1019</v>
      </c>
      <c r="B1312" s="11">
        <f>(B1303*3)+(B2533*2)</f>
        <v>55.25</v>
      </c>
    </row>
    <row r="1313" spans="1:2" ht="12.75" customHeight="1" x14ac:dyDescent="0.2">
      <c r="A1313" s="10" t="s">
        <v>1019</v>
      </c>
      <c r="B1313" s="9">
        <v>0</v>
      </c>
    </row>
    <row r="1314" spans="1:2" ht="12.75" customHeight="1" x14ac:dyDescent="0.2">
      <c r="A1314" s="10" t="s">
        <v>1020</v>
      </c>
      <c r="B1314" s="11">
        <f>(B1303*1)+(B2533*2)</f>
        <v>19.75</v>
      </c>
    </row>
    <row r="1315" spans="1:2" ht="12.75" customHeight="1" x14ac:dyDescent="0.2">
      <c r="A1315" s="10" t="s">
        <v>1020</v>
      </c>
      <c r="B1315" s="9">
        <v>0</v>
      </c>
    </row>
    <row r="1316" spans="1:2" ht="12.75" customHeight="1" x14ac:dyDescent="0.2">
      <c r="A1316" s="10" t="s">
        <v>1021</v>
      </c>
      <c r="B1316" s="11">
        <f>(B1303*2)+(B2533)</f>
        <v>36.5</v>
      </c>
    </row>
    <row r="1317" spans="1:2" ht="12.75" customHeight="1" x14ac:dyDescent="0.2">
      <c r="A1317" s="10" t="s">
        <v>1021</v>
      </c>
      <c r="B1317" s="9">
        <v>0</v>
      </c>
    </row>
    <row r="1318" spans="1:2" ht="12.75" customHeight="1" x14ac:dyDescent="0.2">
      <c r="A1318" s="10" t="s">
        <v>1022</v>
      </c>
      <c r="B1318" s="11">
        <f>B1303*4</f>
        <v>71</v>
      </c>
    </row>
    <row r="1319" spans="1:2" ht="12.75" customHeight="1" x14ac:dyDescent="0.2">
      <c r="A1319" s="10" t="s">
        <v>1022</v>
      </c>
      <c r="B1319" s="9">
        <v>0</v>
      </c>
    </row>
    <row r="1320" spans="1:2" ht="12.75" customHeight="1" x14ac:dyDescent="0.2">
      <c r="A1320" s="10" t="s">
        <v>1022</v>
      </c>
      <c r="B1320" s="9">
        <v>0</v>
      </c>
    </row>
    <row r="1321" spans="1:2" ht="12.75" customHeight="1" x14ac:dyDescent="0.2">
      <c r="A1321" s="10" t="s">
        <v>1024</v>
      </c>
      <c r="B1321" s="11">
        <f>(B2533*8)+B1405</f>
        <v>18</v>
      </c>
    </row>
    <row r="1322" spans="1:2" ht="12.75" customHeight="1" x14ac:dyDescent="0.2">
      <c r="A1322" s="10" t="s">
        <v>1024</v>
      </c>
      <c r="B1322" s="9">
        <v>0</v>
      </c>
    </row>
    <row r="1323" spans="1:2" ht="12.75" customHeight="1" x14ac:dyDescent="0.2">
      <c r="A1323" s="10" t="s">
        <v>1026</v>
      </c>
      <c r="B1323" s="11">
        <f>B418+B2662</f>
        <v>12.5</v>
      </c>
    </row>
    <row r="1324" spans="1:2" ht="12.75" customHeight="1" x14ac:dyDescent="0.2">
      <c r="A1324" s="10" t="s">
        <v>1026</v>
      </c>
      <c r="B1324" s="9">
        <v>0</v>
      </c>
    </row>
    <row r="1325" spans="1:2" ht="12.75" customHeight="1" x14ac:dyDescent="0.2">
      <c r="A1325" s="10" t="s">
        <v>1026</v>
      </c>
      <c r="B1325" s="9">
        <v>0</v>
      </c>
    </row>
    <row r="1326" spans="1:2" ht="12.75" customHeight="1" x14ac:dyDescent="0.2">
      <c r="A1326" s="10" t="s">
        <v>1027</v>
      </c>
      <c r="B1326" s="9">
        <v>0</v>
      </c>
    </row>
    <row r="1327" spans="1:2" ht="12.75" customHeight="1" x14ac:dyDescent="0.2">
      <c r="A1327" s="10" t="s">
        <v>1027</v>
      </c>
      <c r="B1327" s="9">
        <v>0</v>
      </c>
    </row>
    <row r="1328" spans="1:2" ht="12.75" customHeight="1" x14ac:dyDescent="0.2">
      <c r="A1328" s="10" t="s">
        <v>1028</v>
      </c>
      <c r="B1328" s="11">
        <f>B847+(B1787*8)</f>
        <v>135.5</v>
      </c>
    </row>
    <row r="1329" spans="1:2" ht="12.75" customHeight="1" x14ac:dyDescent="0.2">
      <c r="A1329" s="10" t="s">
        <v>1028</v>
      </c>
      <c r="B1329" s="9">
        <v>0</v>
      </c>
    </row>
    <row r="1330" spans="1:2" ht="12.75" customHeight="1" x14ac:dyDescent="0.2">
      <c r="A1330" s="10" t="s">
        <v>1028</v>
      </c>
      <c r="B1330" s="9">
        <v>0</v>
      </c>
    </row>
    <row r="1331" spans="1:2" ht="12.75" customHeight="1" x14ac:dyDescent="0.2">
      <c r="A1331" s="10" t="s">
        <v>1045</v>
      </c>
      <c r="B1331" s="11">
        <f>B1351*5</f>
        <v>15</v>
      </c>
    </row>
    <row r="1332" spans="1:2" ht="12.75" customHeight="1" x14ac:dyDescent="0.2">
      <c r="A1332" s="10" t="s">
        <v>1045</v>
      </c>
      <c r="B1332" s="9">
        <v>0</v>
      </c>
    </row>
    <row r="1333" spans="1:2" ht="12.75" customHeight="1" x14ac:dyDescent="0.2">
      <c r="A1333" s="10" t="s">
        <v>1046</v>
      </c>
      <c r="B1333" s="11">
        <f>B1351</f>
        <v>3</v>
      </c>
    </row>
    <row r="1334" spans="1:2" ht="12.75" customHeight="1" x14ac:dyDescent="0.2">
      <c r="A1334" s="10" t="s">
        <v>1046</v>
      </c>
      <c r="B1334" s="9">
        <v>0</v>
      </c>
    </row>
    <row r="1335" spans="1:2" ht="12.75" customHeight="1" x14ac:dyDescent="0.2">
      <c r="A1335" s="10" t="s">
        <v>1046</v>
      </c>
      <c r="B1335" s="9">
        <v>0</v>
      </c>
    </row>
    <row r="1336" spans="1:2" ht="12.75" customHeight="1" x14ac:dyDescent="0.2">
      <c r="A1336" s="10" t="s">
        <v>1047</v>
      </c>
      <c r="B1336" s="11">
        <f>B1351*6</f>
        <v>18</v>
      </c>
    </row>
    <row r="1337" spans="1:2" ht="12.75" customHeight="1" x14ac:dyDescent="0.2">
      <c r="A1337" s="10" t="s">
        <v>1047</v>
      </c>
      <c r="B1337" s="9">
        <v>0</v>
      </c>
    </row>
    <row r="1338" spans="1:2" ht="12.75" customHeight="1" x14ac:dyDescent="0.2">
      <c r="A1338" s="10" t="s">
        <v>1047</v>
      </c>
      <c r="B1338" s="9">
        <v>0</v>
      </c>
    </row>
    <row r="1339" spans="1:2" ht="12.75" customHeight="1" x14ac:dyDescent="0.2">
      <c r="A1339" s="10" t="s">
        <v>1048</v>
      </c>
      <c r="B1339" s="11">
        <f>(B1351*4)+(B2528*2)</f>
        <v>38.666666666666671</v>
      </c>
    </row>
    <row r="1340" spans="1:2" ht="12.75" customHeight="1" x14ac:dyDescent="0.2">
      <c r="A1340" s="10" t="s">
        <v>1048</v>
      </c>
      <c r="B1340" s="9">
        <v>0</v>
      </c>
    </row>
    <row r="1341" spans="1:2" ht="12.75" customHeight="1" x14ac:dyDescent="0.2">
      <c r="A1341" s="10" t="s">
        <v>1048</v>
      </c>
      <c r="B1341" s="9">
        <v>0</v>
      </c>
    </row>
    <row r="1342" spans="1:2" ht="12.75" customHeight="1" x14ac:dyDescent="0.2">
      <c r="A1342" s="10" t="s">
        <v>1049</v>
      </c>
      <c r="B1342" s="11">
        <f>(B1351*2)+(B2528*4)</f>
        <v>59.333333333333336</v>
      </c>
    </row>
    <row r="1343" spans="1:2" ht="12.75" customHeight="1" x14ac:dyDescent="0.2">
      <c r="A1343" s="10" t="s">
        <v>1049</v>
      </c>
      <c r="B1343" s="9">
        <v>0</v>
      </c>
    </row>
    <row r="1344" spans="1:2" ht="12.75" customHeight="1" x14ac:dyDescent="0.2">
      <c r="A1344" s="10" t="s">
        <v>1049</v>
      </c>
      <c r="B1344" s="9">
        <v>0</v>
      </c>
    </row>
    <row r="1345" spans="1:2" ht="12.75" customHeight="1" x14ac:dyDescent="0.2">
      <c r="A1345" s="10" t="s">
        <v>1050</v>
      </c>
      <c r="B1345" s="11">
        <v>1</v>
      </c>
    </row>
    <row r="1346" spans="1:2" ht="12.75" customHeight="1" x14ac:dyDescent="0.2">
      <c r="A1346" s="10" t="s">
        <v>1050</v>
      </c>
      <c r="B1346" s="9">
        <v>0</v>
      </c>
    </row>
    <row r="1347" spans="1:2" ht="12.75" customHeight="1" x14ac:dyDescent="0.2">
      <c r="A1347" s="10" t="s">
        <v>1050</v>
      </c>
      <c r="B1347" s="9">
        <v>0</v>
      </c>
    </row>
    <row r="1348" spans="1:2" ht="12.75" customHeight="1" x14ac:dyDescent="0.2">
      <c r="A1348" s="10" t="s">
        <v>1051</v>
      </c>
      <c r="B1348" s="11">
        <v>12</v>
      </c>
    </row>
    <row r="1349" spans="1:2" ht="12.75" customHeight="1" x14ac:dyDescent="0.2">
      <c r="A1349" s="10" t="s">
        <v>1051</v>
      </c>
      <c r="B1349" s="9">
        <v>0</v>
      </c>
    </row>
    <row r="1350" spans="1:2" ht="12.75" customHeight="1" x14ac:dyDescent="0.2">
      <c r="A1350" s="10" t="s">
        <v>1051</v>
      </c>
      <c r="B1350" s="9">
        <v>0</v>
      </c>
    </row>
    <row r="1351" spans="1:2" ht="12.75" customHeight="1" x14ac:dyDescent="0.2">
      <c r="A1351" s="10" t="s">
        <v>1052</v>
      </c>
      <c r="B1351" s="11">
        <f>B1348/4</f>
        <v>3</v>
      </c>
    </row>
    <row r="1352" spans="1:2" ht="12.75" customHeight="1" x14ac:dyDescent="0.2">
      <c r="A1352" s="10" t="s">
        <v>1052</v>
      </c>
      <c r="B1352" s="9">
        <v>0</v>
      </c>
    </row>
    <row r="1353" spans="1:2" ht="12.75" customHeight="1" x14ac:dyDescent="0.2">
      <c r="A1353" s="10" t="s">
        <v>1052</v>
      </c>
      <c r="B1353" s="9">
        <v>0</v>
      </c>
    </row>
    <row r="1354" spans="1:2" ht="12.75" customHeight="1" x14ac:dyDescent="0.2">
      <c r="A1354" s="10" t="s">
        <v>1053</v>
      </c>
      <c r="B1354" s="11">
        <f>B1351*2</f>
        <v>6</v>
      </c>
    </row>
    <row r="1355" spans="1:2" ht="12.75" customHeight="1" x14ac:dyDescent="0.2">
      <c r="A1355" s="10" t="s">
        <v>1053</v>
      </c>
      <c r="B1355" s="9">
        <v>0</v>
      </c>
    </row>
    <row r="1356" spans="1:2" ht="12.75" customHeight="1" x14ac:dyDescent="0.2">
      <c r="A1356" s="10" t="s">
        <v>1053</v>
      </c>
      <c r="B1356" s="9">
        <v>0</v>
      </c>
    </row>
    <row r="1357" spans="1:2" ht="12.75" customHeight="1" x14ac:dyDescent="0.2">
      <c r="A1357" s="10" t="s">
        <v>1054</v>
      </c>
      <c r="B1357" s="11">
        <f>B1348*3</f>
        <v>36</v>
      </c>
    </row>
    <row r="1358" spans="1:2" ht="12.75" customHeight="1" x14ac:dyDescent="0.2">
      <c r="A1358" s="10" t="s">
        <v>1054</v>
      </c>
      <c r="B1358" s="9">
        <v>0</v>
      </c>
    </row>
    <row r="1359" spans="1:2" ht="12.75" customHeight="1" x14ac:dyDescent="0.2">
      <c r="A1359" s="10" t="s">
        <v>1054</v>
      </c>
      <c r="B1359" s="9">
        <v>0</v>
      </c>
    </row>
    <row r="1360" spans="1:2" ht="12.75" customHeight="1" x14ac:dyDescent="0.2">
      <c r="A1360" s="10" t="s">
        <v>1055</v>
      </c>
      <c r="B1360" s="11">
        <f>(B1351*6)+B2528</f>
        <v>31.333333333333336</v>
      </c>
    </row>
    <row r="1361" spans="1:2" ht="12.75" customHeight="1" x14ac:dyDescent="0.2">
      <c r="A1361" s="10" t="s">
        <v>1055</v>
      </c>
      <c r="B1361" s="9">
        <v>0</v>
      </c>
    </row>
    <row r="1362" spans="1:2" ht="12.75" customHeight="1" x14ac:dyDescent="0.2">
      <c r="A1362" s="10" t="s">
        <v>1055</v>
      </c>
      <c r="B1362" s="9">
        <v>0</v>
      </c>
    </row>
    <row r="1363" spans="1:2" ht="12.75" customHeight="1" x14ac:dyDescent="0.2">
      <c r="A1363" s="10" t="s">
        <v>1056</v>
      </c>
      <c r="B1363" s="11">
        <f>B1351/2</f>
        <v>1.5</v>
      </c>
    </row>
    <row r="1364" spans="1:2" ht="12.75" customHeight="1" x14ac:dyDescent="0.2">
      <c r="A1364" s="10" t="s">
        <v>1056</v>
      </c>
      <c r="B1364" s="9">
        <v>0</v>
      </c>
    </row>
    <row r="1365" spans="1:2" ht="12.75" customHeight="1" x14ac:dyDescent="0.2">
      <c r="A1365" s="10" t="s">
        <v>1056</v>
      </c>
      <c r="B1365" s="9">
        <v>0</v>
      </c>
    </row>
    <row r="1366" spans="1:2" ht="12.75" customHeight="1" x14ac:dyDescent="0.2">
      <c r="A1366" s="10" t="s">
        <v>1057</v>
      </c>
      <c r="B1366" s="11">
        <f>(B1351*6)/4</f>
        <v>4.5</v>
      </c>
    </row>
    <row r="1367" spans="1:2" ht="12.75" customHeight="1" x14ac:dyDescent="0.2">
      <c r="A1367" s="10" t="s">
        <v>1057</v>
      </c>
      <c r="B1367" s="9">
        <v>0</v>
      </c>
    </row>
    <row r="1368" spans="1:2" ht="12.75" customHeight="1" x14ac:dyDescent="0.2">
      <c r="A1368" s="10" t="s">
        <v>1057</v>
      </c>
      <c r="B1368" s="9">
        <v>0</v>
      </c>
    </row>
    <row r="1369" spans="1:2" ht="12.75" customHeight="1" x14ac:dyDescent="0.2">
      <c r="A1369" s="10" t="s">
        <v>1058</v>
      </c>
      <c r="B1369" s="11">
        <f>(B1351*6)/2</f>
        <v>9</v>
      </c>
    </row>
    <row r="1370" spans="1:2" ht="12.75" customHeight="1" x14ac:dyDescent="0.2">
      <c r="A1370" s="10" t="s">
        <v>1058</v>
      </c>
      <c r="B1370" s="9">
        <v>0</v>
      </c>
    </row>
    <row r="1371" spans="1:2" ht="12.75" customHeight="1" x14ac:dyDescent="0.2">
      <c r="A1371" s="10" t="s">
        <v>1058</v>
      </c>
      <c r="B1371" s="9">
        <v>0</v>
      </c>
    </row>
    <row r="1372" spans="1:2" ht="12.75" customHeight="1" x14ac:dyDescent="0.2">
      <c r="A1372" s="10" t="s">
        <v>1059</v>
      </c>
      <c r="B1372" s="9">
        <v>0</v>
      </c>
    </row>
    <row r="1373" spans="1:2" ht="12.75" customHeight="1" x14ac:dyDescent="0.2">
      <c r="A1373" s="10" t="s">
        <v>1060</v>
      </c>
      <c r="B1373" s="11">
        <f>(B1348*4)/3</f>
        <v>16</v>
      </c>
    </row>
    <row r="1374" spans="1:2" ht="12.75" customHeight="1" x14ac:dyDescent="0.2">
      <c r="A1374" s="10" t="s">
        <v>1060</v>
      </c>
      <c r="B1374" s="9">
        <v>0</v>
      </c>
    </row>
    <row r="1375" spans="1:2" ht="12.75" customHeight="1" x14ac:dyDescent="0.2">
      <c r="A1375" s="10" t="s">
        <v>1060</v>
      </c>
      <c r="B1375" s="9">
        <v>0</v>
      </c>
    </row>
    <row r="1376" spans="1:2" ht="12.75" customHeight="1" x14ac:dyDescent="0.2">
      <c r="A1376" s="10" t="s">
        <v>1061</v>
      </c>
      <c r="B1376" s="11">
        <v>2.5</v>
      </c>
    </row>
    <row r="1377" spans="1:2" ht="12.75" customHeight="1" x14ac:dyDescent="0.2">
      <c r="A1377" s="10" t="s">
        <v>1061</v>
      </c>
      <c r="B1377" s="9">
        <v>0</v>
      </c>
    </row>
    <row r="1378" spans="1:2" ht="12.75" customHeight="1" x14ac:dyDescent="0.2">
      <c r="A1378" s="10" t="s">
        <v>1061</v>
      </c>
      <c r="B1378" s="9">
        <v>0</v>
      </c>
    </row>
    <row r="1379" spans="1:2" ht="12.75" customHeight="1" x14ac:dyDescent="0.2">
      <c r="A1379" s="10" t="s">
        <v>2349</v>
      </c>
      <c r="B1379" s="9">
        <v>0</v>
      </c>
    </row>
    <row r="1380" spans="1:2" ht="12.75" customHeight="1" x14ac:dyDescent="0.2">
      <c r="A1380" s="10" t="s">
        <v>1063</v>
      </c>
      <c r="B1380" s="9">
        <v>0</v>
      </c>
    </row>
    <row r="1381" spans="1:2" ht="12.75" customHeight="1" x14ac:dyDescent="0.2">
      <c r="A1381" s="10" t="s">
        <v>1064</v>
      </c>
      <c r="B1381" s="11">
        <f>(B2533*7)/3</f>
        <v>2.3333333333333335</v>
      </c>
    </row>
    <row r="1382" spans="1:2" ht="12.75" customHeight="1" x14ac:dyDescent="0.2">
      <c r="A1382" s="10" t="s">
        <v>1064</v>
      </c>
      <c r="B1382" s="9">
        <v>0</v>
      </c>
    </row>
    <row r="1383" spans="1:2" ht="12.75" customHeight="1" x14ac:dyDescent="0.2">
      <c r="A1383" s="10" t="s">
        <v>1064</v>
      </c>
      <c r="B1383" s="9">
        <v>0</v>
      </c>
    </row>
    <row r="1384" spans="1:2" ht="12.75" customHeight="1" x14ac:dyDescent="0.2">
      <c r="A1384" s="10" t="s">
        <v>1065</v>
      </c>
      <c r="B1384" s="11">
        <f>(B1307*8)+B2662</f>
        <v>20.777777777777779</v>
      </c>
    </row>
    <row r="1385" spans="1:2" ht="12.75" customHeight="1" x14ac:dyDescent="0.2">
      <c r="A1385" s="10" t="s">
        <v>1065</v>
      </c>
      <c r="B1385" s="9">
        <v>0</v>
      </c>
    </row>
    <row r="1386" spans="1:2" ht="12.75" customHeight="1" x14ac:dyDescent="0.2">
      <c r="A1386" s="10" t="s">
        <v>1065</v>
      </c>
      <c r="B1386" s="9">
        <v>0</v>
      </c>
    </row>
    <row r="1387" spans="1:2" ht="12.75" customHeight="1" x14ac:dyDescent="0.2">
      <c r="A1387" s="10" t="s">
        <v>1069</v>
      </c>
      <c r="B1387" s="11">
        <f>B1390*9</f>
        <v>164.76923076923077</v>
      </c>
    </row>
    <row r="1388" spans="1:2" ht="12.75" customHeight="1" x14ac:dyDescent="0.2">
      <c r="A1388" s="10" t="s">
        <v>1069</v>
      </c>
      <c r="B1388" s="9">
        <v>0</v>
      </c>
    </row>
    <row r="1389" spans="1:2" ht="12.75" customHeight="1" x14ac:dyDescent="0.2">
      <c r="A1389" s="10" t="s">
        <v>1069</v>
      </c>
      <c r="B1389" s="9">
        <v>0</v>
      </c>
    </row>
    <row r="1390" spans="1:2" ht="12.75" customHeight="1" x14ac:dyDescent="0.2">
      <c r="A1390" s="10" t="s">
        <v>1070</v>
      </c>
      <c r="B1390" s="11">
        <f>B1392/6.5</f>
        <v>18.307692307692307</v>
      </c>
    </row>
    <row r="1391" spans="1:2" ht="12.75" customHeight="1" x14ac:dyDescent="0.2">
      <c r="A1391" s="10" t="s">
        <v>1070</v>
      </c>
      <c r="B1391" s="9">
        <v>0</v>
      </c>
    </row>
    <row r="1392" spans="1:2" ht="12.75" customHeight="1" x14ac:dyDescent="0.2">
      <c r="A1392" s="10" t="s">
        <v>1071</v>
      </c>
      <c r="B1392" s="11">
        <f>B1309*7</f>
        <v>119</v>
      </c>
    </row>
    <row r="1393" spans="1:2" ht="12.75" customHeight="1" x14ac:dyDescent="0.2">
      <c r="A1393" s="10" t="s">
        <v>1071</v>
      </c>
      <c r="B1393" s="9">
        <v>0</v>
      </c>
    </row>
    <row r="1394" spans="1:2" ht="12.75" customHeight="1" x14ac:dyDescent="0.2">
      <c r="A1394" s="10" t="s">
        <v>1071</v>
      </c>
      <c r="B1394" s="9">
        <v>0</v>
      </c>
    </row>
    <row r="1395" spans="1:2" ht="12.75" customHeight="1" x14ac:dyDescent="0.2">
      <c r="A1395" s="10" t="s">
        <v>1074</v>
      </c>
      <c r="B1395" s="9">
        <v>0</v>
      </c>
    </row>
    <row r="1396" spans="1:2" ht="12.75" customHeight="1" x14ac:dyDescent="0.2">
      <c r="A1396" s="10" t="s">
        <v>1074</v>
      </c>
      <c r="B1396" s="9">
        <v>0</v>
      </c>
    </row>
    <row r="1397" spans="1:2" ht="12.75" customHeight="1" x14ac:dyDescent="0.2">
      <c r="A1397" s="10" t="s">
        <v>1075</v>
      </c>
      <c r="B1397" s="9">
        <v>0</v>
      </c>
    </row>
    <row r="1398" spans="1:2" ht="12.75" customHeight="1" x14ac:dyDescent="0.2">
      <c r="A1398" s="10" t="s">
        <v>1075</v>
      </c>
      <c r="B1398" s="9">
        <v>0</v>
      </c>
    </row>
    <row r="1399" spans="1:2" ht="12.75" customHeight="1" x14ac:dyDescent="0.2">
      <c r="A1399" s="10" t="s">
        <v>1076</v>
      </c>
      <c r="B1399" s="9">
        <v>0</v>
      </c>
    </row>
    <row r="1400" spans="1:2" ht="12.75" customHeight="1" x14ac:dyDescent="0.2">
      <c r="A1400" s="10" t="s">
        <v>1079</v>
      </c>
      <c r="B1400" s="11">
        <f>B391</f>
        <v>53.25</v>
      </c>
    </row>
    <row r="1401" spans="1:2" ht="12.75" customHeight="1" x14ac:dyDescent="0.2">
      <c r="A1401" s="10" t="s">
        <v>1079</v>
      </c>
      <c r="B1401" s="9">
        <v>0</v>
      </c>
    </row>
    <row r="1402" spans="1:2" ht="12.75" customHeight="1" x14ac:dyDescent="0.2">
      <c r="A1402" s="10" t="s">
        <v>1080</v>
      </c>
      <c r="B1402" s="9">
        <v>0</v>
      </c>
    </row>
    <row r="1403" spans="1:2" ht="12.75" customHeight="1" x14ac:dyDescent="0.2">
      <c r="A1403" s="10" t="s">
        <v>1081</v>
      </c>
      <c r="B1403" s="11">
        <f>((B2583*4)+B2395)/2</f>
        <v>69.5</v>
      </c>
    </row>
    <row r="1404" spans="1:2" ht="12.75" customHeight="1" x14ac:dyDescent="0.2">
      <c r="A1404" s="10" t="s">
        <v>1081</v>
      </c>
      <c r="B1404" s="9">
        <v>0</v>
      </c>
    </row>
    <row r="1405" spans="1:2" ht="12.75" customHeight="1" x14ac:dyDescent="0.2">
      <c r="A1405" s="10" t="s">
        <v>1082</v>
      </c>
      <c r="B1405" s="11">
        <v>10</v>
      </c>
    </row>
    <row r="1406" spans="1:2" ht="12.75" customHeight="1" x14ac:dyDescent="0.2">
      <c r="A1406" s="10" t="s">
        <v>1082</v>
      </c>
      <c r="B1406" s="9">
        <v>0</v>
      </c>
    </row>
    <row r="1407" spans="1:2" ht="12.75" customHeight="1" x14ac:dyDescent="0.2">
      <c r="A1407" s="10" t="s">
        <v>1088</v>
      </c>
      <c r="B1407" s="11">
        <f>B1405*4</f>
        <v>40</v>
      </c>
    </row>
    <row r="1408" spans="1:2" ht="12.75" customHeight="1" x14ac:dyDescent="0.2">
      <c r="A1408" s="10" t="s">
        <v>1088</v>
      </c>
      <c r="B1408" s="9">
        <v>0</v>
      </c>
    </row>
    <row r="1409" spans="1:2" ht="12.75" customHeight="1" x14ac:dyDescent="0.2">
      <c r="A1409" s="10" t="s">
        <v>1089</v>
      </c>
      <c r="B1409" s="11">
        <f>B1405*8</f>
        <v>80</v>
      </c>
    </row>
    <row r="1410" spans="1:2" ht="12.75" customHeight="1" x14ac:dyDescent="0.2">
      <c r="A1410" s="10" t="s">
        <v>1089</v>
      </c>
      <c r="B1410" s="9">
        <v>0</v>
      </c>
    </row>
    <row r="1411" spans="1:2" ht="12.75" customHeight="1" x14ac:dyDescent="0.2">
      <c r="A1411" s="10" t="s">
        <v>1090</v>
      </c>
      <c r="B1411" s="11">
        <f>B1405*5</f>
        <v>50</v>
      </c>
    </row>
    <row r="1412" spans="1:2" ht="12.75" customHeight="1" x14ac:dyDescent="0.2">
      <c r="A1412" s="10" t="s">
        <v>1090</v>
      </c>
      <c r="B1412" s="9">
        <v>0</v>
      </c>
    </row>
    <row r="1413" spans="1:2" ht="12.75" customHeight="1" x14ac:dyDescent="0.2">
      <c r="A1413" s="10" t="s">
        <v>1091</v>
      </c>
      <c r="B1413" s="11">
        <f>B1405*7</f>
        <v>70</v>
      </c>
    </row>
    <row r="1414" spans="1:2" ht="12.75" customHeight="1" x14ac:dyDescent="0.2">
      <c r="A1414" s="10" t="s">
        <v>1091</v>
      </c>
      <c r="B1414" s="9">
        <v>0</v>
      </c>
    </row>
    <row r="1415" spans="1:2" ht="12.75" customHeight="1" x14ac:dyDescent="0.2">
      <c r="A1415" s="10" t="s">
        <v>1092</v>
      </c>
      <c r="B1415" s="11">
        <f>B1405*7</f>
        <v>70</v>
      </c>
    </row>
    <row r="1416" spans="1:2" ht="12.75" customHeight="1" x14ac:dyDescent="0.2">
      <c r="A1416" s="10" t="s">
        <v>1092</v>
      </c>
      <c r="B1416" s="9">
        <v>0</v>
      </c>
    </row>
    <row r="1417" spans="1:2" ht="12.75" customHeight="1" x14ac:dyDescent="0.2">
      <c r="A1417" s="10" t="s">
        <v>1093</v>
      </c>
      <c r="B1417" s="11">
        <f>(B1802*4)+B299</f>
        <v>66</v>
      </c>
    </row>
    <row r="1418" spans="1:2" ht="12.75" customHeight="1" x14ac:dyDescent="0.2">
      <c r="A1418" s="10" t="s">
        <v>1093</v>
      </c>
      <c r="B1418" s="9">
        <v>0</v>
      </c>
    </row>
    <row r="1419" spans="1:2" ht="12.75" customHeight="1" x14ac:dyDescent="0.2">
      <c r="A1419" s="10" t="s">
        <v>1093</v>
      </c>
      <c r="B1419" s="9">
        <v>0</v>
      </c>
    </row>
    <row r="1420" spans="1:2" ht="12.75" customHeight="1" x14ac:dyDescent="0.2">
      <c r="A1420" s="10" t="s">
        <v>1094</v>
      </c>
      <c r="B1420" s="11">
        <f>B509+B2533</f>
        <v>8.5</v>
      </c>
    </row>
    <row r="1421" spans="1:2" ht="12.75" customHeight="1" x14ac:dyDescent="0.2">
      <c r="A1421" s="10" t="s">
        <v>1094</v>
      </c>
      <c r="B1421" s="9">
        <v>0</v>
      </c>
    </row>
    <row r="1422" spans="1:2" ht="12.75" customHeight="1" x14ac:dyDescent="0.2">
      <c r="A1422" s="10" t="s">
        <v>1094</v>
      </c>
      <c r="B1422" s="9">
        <v>0</v>
      </c>
    </row>
    <row r="1423" spans="1:2" ht="12.75" customHeight="1" x14ac:dyDescent="0.2">
      <c r="A1423" s="10" t="s">
        <v>1095</v>
      </c>
      <c r="B1423" s="9">
        <v>0</v>
      </c>
    </row>
    <row r="1424" spans="1:2" ht="12.75" customHeight="1" x14ac:dyDescent="0.2">
      <c r="A1424" s="10" t="s">
        <v>1095</v>
      </c>
      <c r="B1424" s="9">
        <v>0</v>
      </c>
    </row>
    <row r="1425" spans="1:2" ht="12.75" customHeight="1" x14ac:dyDescent="0.2">
      <c r="A1425" s="10" t="s">
        <v>1127</v>
      </c>
      <c r="B1425" s="11">
        <f>B102+B1443</f>
        <v>31</v>
      </c>
    </row>
    <row r="1426" spans="1:2" ht="12.75" customHeight="1" x14ac:dyDescent="0.2">
      <c r="A1426" s="10" t="s">
        <v>1127</v>
      </c>
      <c r="B1426" s="9">
        <v>0</v>
      </c>
    </row>
    <row r="1427" spans="1:2" ht="12.75" customHeight="1" x14ac:dyDescent="0.2">
      <c r="A1427" s="10" t="s">
        <v>1127</v>
      </c>
      <c r="B1427" s="9">
        <v>0</v>
      </c>
    </row>
    <row r="1428" spans="1:2" ht="12.75" customHeight="1" x14ac:dyDescent="0.2">
      <c r="A1428" s="10" t="s">
        <v>1128</v>
      </c>
      <c r="B1428" s="11">
        <f>B116+B1443</f>
        <v>30</v>
      </c>
    </row>
    <row r="1429" spans="1:2" ht="12.75" customHeight="1" x14ac:dyDescent="0.2">
      <c r="A1429" s="10" t="s">
        <v>1128</v>
      </c>
      <c r="B1429" s="9">
        <v>0</v>
      </c>
    </row>
    <row r="1430" spans="1:2" ht="12.75" customHeight="1" x14ac:dyDescent="0.2">
      <c r="A1430" s="10" t="s">
        <v>1128</v>
      </c>
      <c r="B1430" s="9">
        <v>0</v>
      </c>
    </row>
    <row r="1431" spans="1:2" ht="12.75" customHeight="1" x14ac:dyDescent="0.2">
      <c r="A1431" s="10" t="s">
        <v>1129</v>
      </c>
      <c r="B1431" s="9">
        <v>0</v>
      </c>
    </row>
    <row r="1432" spans="1:2" ht="12.75" customHeight="1" x14ac:dyDescent="0.2">
      <c r="A1432" s="10" t="s">
        <v>1129</v>
      </c>
      <c r="B1432" s="9">
        <v>0</v>
      </c>
    </row>
    <row r="1433" spans="1:2" ht="12.75" customHeight="1" x14ac:dyDescent="0.2">
      <c r="A1433" s="10" t="s">
        <v>1130</v>
      </c>
      <c r="B1433" s="9">
        <v>0</v>
      </c>
    </row>
    <row r="1434" spans="1:2" ht="12.75" customHeight="1" x14ac:dyDescent="0.2">
      <c r="A1434" s="10" t="s">
        <v>1131</v>
      </c>
      <c r="B1434" s="11">
        <f>(B1461*2)/3</f>
        <v>3.3333333333333335</v>
      </c>
    </row>
    <row r="1435" spans="1:2" ht="12.75" customHeight="1" x14ac:dyDescent="0.2">
      <c r="A1435" s="10" t="s">
        <v>1131</v>
      </c>
      <c r="B1435" s="9">
        <v>0</v>
      </c>
    </row>
    <row r="1436" spans="1:2" ht="12.75" customHeight="1" x14ac:dyDescent="0.2">
      <c r="A1436" s="10" t="s">
        <v>1131</v>
      </c>
      <c r="B1436" s="9">
        <v>0</v>
      </c>
    </row>
    <row r="1437" spans="1:2" ht="12.75" customHeight="1" x14ac:dyDescent="0.2">
      <c r="A1437" s="10" t="s">
        <v>1132</v>
      </c>
      <c r="B1437" s="11">
        <f>B1440</f>
        <v>26</v>
      </c>
    </row>
    <row r="1438" spans="1:2" ht="12.75" customHeight="1" x14ac:dyDescent="0.2">
      <c r="A1438" s="10" t="s">
        <v>1132</v>
      </c>
      <c r="B1438" s="9">
        <v>0</v>
      </c>
    </row>
    <row r="1439" spans="1:2" ht="12.75" customHeight="1" x14ac:dyDescent="0.2">
      <c r="A1439" s="10" t="s">
        <v>1132</v>
      </c>
      <c r="B1439" s="9">
        <v>0</v>
      </c>
    </row>
    <row r="1440" spans="1:2" ht="12.75" customHeight="1" x14ac:dyDescent="0.2">
      <c r="A1440" s="10" t="s">
        <v>1133</v>
      </c>
      <c r="B1440" s="11">
        <f>(B2333*4+(B1129*4)+B1443)</f>
        <v>26</v>
      </c>
    </row>
    <row r="1441" spans="1:2" ht="12.75" customHeight="1" x14ac:dyDescent="0.2">
      <c r="A1441" s="10" t="s">
        <v>1133</v>
      </c>
      <c r="B1441" s="9">
        <v>0</v>
      </c>
    </row>
    <row r="1442" spans="1:2" ht="12.75" customHeight="1" x14ac:dyDescent="0.2">
      <c r="A1442" s="10" t="s">
        <v>1133</v>
      </c>
      <c r="B1442" s="9">
        <v>0</v>
      </c>
    </row>
    <row r="1443" spans="1:2" ht="12.75" customHeight="1" x14ac:dyDescent="0.2">
      <c r="A1443" s="10" t="s">
        <v>1134</v>
      </c>
      <c r="B1443" s="11">
        <f>B262+B2845</f>
        <v>6</v>
      </c>
    </row>
    <row r="1444" spans="1:2" ht="12.75" customHeight="1" x14ac:dyDescent="0.2">
      <c r="A1444" s="10" t="s">
        <v>1134</v>
      </c>
      <c r="B1444" s="9">
        <v>0</v>
      </c>
    </row>
    <row r="1445" spans="1:2" ht="12.75" customHeight="1" x14ac:dyDescent="0.2">
      <c r="A1445" s="10" t="s">
        <v>1135</v>
      </c>
      <c r="B1445" s="11">
        <f>B1457+(B490/8)</f>
        <v>2</v>
      </c>
    </row>
    <row r="1446" spans="1:2" ht="12.75" customHeight="1" x14ac:dyDescent="0.2">
      <c r="A1446" s="10" t="s">
        <v>1135</v>
      </c>
      <c r="B1446" s="9">
        <v>0</v>
      </c>
    </row>
    <row r="1447" spans="1:2" ht="12.75" customHeight="1" x14ac:dyDescent="0.2">
      <c r="A1447" s="10" t="s">
        <v>1135</v>
      </c>
      <c r="B1447" s="9">
        <v>0</v>
      </c>
    </row>
    <row r="1448" spans="1:2" ht="12.75" customHeight="1" x14ac:dyDescent="0.2">
      <c r="A1448" s="10" t="s">
        <v>1136</v>
      </c>
      <c r="B1448" s="11">
        <f>B2376+8</f>
        <v>508</v>
      </c>
    </row>
    <row r="1449" spans="1:2" ht="12.75" customHeight="1" x14ac:dyDescent="0.2">
      <c r="A1449" s="10" t="s">
        <v>1136</v>
      </c>
      <c r="B1449" s="9">
        <v>0</v>
      </c>
    </row>
    <row r="1450" spans="1:2" ht="12.75" customHeight="1" x14ac:dyDescent="0.2">
      <c r="A1450" s="10" t="s">
        <v>1136</v>
      </c>
      <c r="B1450" s="9">
        <v>0</v>
      </c>
    </row>
    <row r="1451" spans="1:2" ht="12.75" customHeight="1" x14ac:dyDescent="0.2">
      <c r="A1451" s="10" t="s">
        <v>1137</v>
      </c>
      <c r="B1451" s="11">
        <f>B1053+1</f>
        <v>25.5</v>
      </c>
    </row>
    <row r="1452" spans="1:2" ht="12.75" customHeight="1" x14ac:dyDescent="0.2">
      <c r="A1452" s="10" t="s">
        <v>1137</v>
      </c>
      <c r="B1452" s="9">
        <v>0</v>
      </c>
    </row>
    <row r="1453" spans="1:2" ht="12.75" customHeight="1" x14ac:dyDescent="0.2">
      <c r="A1453" s="10" t="s">
        <v>1137</v>
      </c>
      <c r="B1453" s="9">
        <v>0</v>
      </c>
    </row>
    <row r="1454" spans="1:2" ht="12.75" customHeight="1" x14ac:dyDescent="0.2">
      <c r="A1454" s="10" t="s">
        <v>1138</v>
      </c>
      <c r="B1454" s="11">
        <f>(B1451*6)/16</f>
        <v>9.5625</v>
      </c>
    </row>
    <row r="1455" spans="1:2" ht="12.75" customHeight="1" x14ac:dyDescent="0.2">
      <c r="A1455" s="10" t="s">
        <v>1138</v>
      </c>
      <c r="B1455" s="9">
        <v>0</v>
      </c>
    </row>
    <row r="1456" spans="1:2" ht="12.75" customHeight="1" x14ac:dyDescent="0.2">
      <c r="A1456" s="10" t="s">
        <v>1138</v>
      </c>
      <c r="B1456" s="9">
        <v>0</v>
      </c>
    </row>
    <row r="1457" spans="1:2" ht="12.75" customHeight="1" x14ac:dyDescent="0.2">
      <c r="A1457" s="10" t="s">
        <v>1139</v>
      </c>
      <c r="B1457" s="11">
        <f>B2641+1</f>
        <v>1.5</v>
      </c>
    </row>
    <row r="1458" spans="1:2" ht="12.75" customHeight="1" x14ac:dyDescent="0.2">
      <c r="A1458" s="10" t="s">
        <v>1139</v>
      </c>
      <c r="B1458" s="9">
        <v>0</v>
      </c>
    </row>
    <row r="1459" spans="1:2" ht="12.75" customHeight="1" x14ac:dyDescent="0.2">
      <c r="A1459" s="10" t="s">
        <v>1139</v>
      </c>
      <c r="B1459" s="9">
        <v>0</v>
      </c>
    </row>
    <row r="1460" spans="1:2" ht="12.75" customHeight="1" x14ac:dyDescent="0.2">
      <c r="A1460" s="10" t="s">
        <v>1140</v>
      </c>
      <c r="B1460" s="9">
        <v>0</v>
      </c>
    </row>
    <row r="1461" spans="1:2" ht="12.75" customHeight="1" x14ac:dyDescent="0.2">
      <c r="A1461" s="10" t="s">
        <v>1141</v>
      </c>
      <c r="B1461" s="11">
        <f>B2866+1</f>
        <v>5</v>
      </c>
    </row>
    <row r="1462" spans="1:2" ht="12.75" customHeight="1" x14ac:dyDescent="0.2">
      <c r="A1462" s="10" t="s">
        <v>1141</v>
      </c>
      <c r="B1462" s="9">
        <v>0</v>
      </c>
    </row>
    <row r="1463" spans="1:2" ht="12.75" customHeight="1" x14ac:dyDescent="0.2">
      <c r="A1463" s="10" t="s">
        <v>1141</v>
      </c>
      <c r="B1463" s="9">
        <v>0</v>
      </c>
    </row>
    <row r="1464" spans="1:2" ht="12.75" customHeight="1" x14ac:dyDescent="0.2">
      <c r="A1464" s="10" t="s">
        <v>1142</v>
      </c>
      <c r="B1464" s="11">
        <f>B102+B1482</f>
        <v>32</v>
      </c>
    </row>
    <row r="1465" spans="1:2" ht="12.75" customHeight="1" x14ac:dyDescent="0.2">
      <c r="A1465" s="10" t="s">
        <v>1142</v>
      </c>
      <c r="B1465" s="9">
        <v>0</v>
      </c>
    </row>
    <row r="1466" spans="1:2" ht="12.75" customHeight="1" x14ac:dyDescent="0.2">
      <c r="A1466" s="10" t="s">
        <v>1142</v>
      </c>
      <c r="B1466" s="9">
        <v>0</v>
      </c>
    </row>
    <row r="1467" spans="1:2" ht="12.75" customHeight="1" x14ac:dyDescent="0.2">
      <c r="A1467" s="10" t="s">
        <v>1143</v>
      </c>
      <c r="B1467" s="11">
        <f>B116+B1482</f>
        <v>31</v>
      </c>
    </row>
    <row r="1468" spans="1:2" ht="12.75" customHeight="1" x14ac:dyDescent="0.2">
      <c r="A1468" s="10" t="s">
        <v>1143</v>
      </c>
      <c r="B1468" s="9">
        <v>0</v>
      </c>
    </row>
    <row r="1469" spans="1:2" ht="12.75" customHeight="1" x14ac:dyDescent="0.2">
      <c r="A1469" s="10" t="s">
        <v>1143</v>
      </c>
      <c r="B1469" s="9">
        <v>0</v>
      </c>
    </row>
    <row r="1470" spans="1:2" ht="12.75" customHeight="1" x14ac:dyDescent="0.2">
      <c r="A1470" s="10" t="s">
        <v>1144</v>
      </c>
      <c r="B1470" s="9">
        <v>0</v>
      </c>
    </row>
    <row r="1471" spans="1:2" ht="12.75" customHeight="1" x14ac:dyDescent="0.2">
      <c r="A1471" s="10" t="s">
        <v>1144</v>
      </c>
      <c r="B1471" s="9">
        <v>0</v>
      </c>
    </row>
    <row r="1472" spans="1:2" ht="12.75" customHeight="1" x14ac:dyDescent="0.2">
      <c r="A1472" s="10" t="s">
        <v>1145</v>
      </c>
      <c r="B1472" s="9">
        <v>0</v>
      </c>
    </row>
    <row r="1473" spans="1:2" ht="12.75" customHeight="1" x14ac:dyDescent="0.2">
      <c r="A1473" s="10" t="s">
        <v>1146</v>
      </c>
      <c r="B1473" s="11">
        <f>(B1499*2)/3</f>
        <v>3.3333333333333335</v>
      </c>
    </row>
    <row r="1474" spans="1:2" ht="12.75" customHeight="1" x14ac:dyDescent="0.2">
      <c r="A1474" s="10" t="s">
        <v>1146</v>
      </c>
      <c r="B1474" s="9">
        <v>0</v>
      </c>
    </row>
    <row r="1475" spans="1:2" ht="12.75" customHeight="1" x14ac:dyDescent="0.2">
      <c r="A1475" s="10" t="s">
        <v>1146</v>
      </c>
      <c r="B1475" s="9">
        <v>0</v>
      </c>
    </row>
    <row r="1476" spans="1:2" ht="12.75" customHeight="1" x14ac:dyDescent="0.2">
      <c r="A1476" s="10" t="s">
        <v>1147</v>
      </c>
      <c r="B1476" s="11">
        <f>B1479</f>
        <v>27</v>
      </c>
    </row>
    <row r="1477" spans="1:2" ht="12.75" customHeight="1" x14ac:dyDescent="0.2">
      <c r="A1477" s="10" t="s">
        <v>1147</v>
      </c>
      <c r="B1477" s="9">
        <v>0</v>
      </c>
    </row>
    <row r="1478" spans="1:2" ht="12.75" customHeight="1" x14ac:dyDescent="0.2">
      <c r="A1478" s="10" t="s">
        <v>1147</v>
      </c>
      <c r="B1478" s="9">
        <v>0</v>
      </c>
    </row>
    <row r="1479" spans="1:2" ht="12.75" customHeight="1" x14ac:dyDescent="0.2">
      <c r="A1479" s="10" t="s">
        <v>1148</v>
      </c>
      <c r="B1479" s="11">
        <f>(B2333*4+(B1129*4)+B1482)</f>
        <v>27</v>
      </c>
    </row>
    <row r="1480" spans="1:2" ht="12.75" customHeight="1" x14ac:dyDescent="0.2">
      <c r="A1480" s="10" t="s">
        <v>1148</v>
      </c>
      <c r="B1480" s="9">
        <v>0</v>
      </c>
    </row>
    <row r="1481" spans="1:2" ht="12.75" customHeight="1" x14ac:dyDescent="0.2">
      <c r="A1481" s="10" t="s">
        <v>1148</v>
      </c>
      <c r="B1481" s="9">
        <v>0</v>
      </c>
    </row>
    <row r="1482" spans="1:2" ht="12.75" customHeight="1" x14ac:dyDescent="0.2">
      <c r="A1482" s="10" t="s">
        <v>1149</v>
      </c>
      <c r="B1482" s="11">
        <f>B1150+B2845</f>
        <v>7</v>
      </c>
    </row>
    <row r="1483" spans="1:2" ht="12.75" customHeight="1" x14ac:dyDescent="0.2">
      <c r="A1483" s="10" t="s">
        <v>1149</v>
      </c>
      <c r="B1483" s="9">
        <v>0</v>
      </c>
    </row>
    <row r="1484" spans="1:2" ht="12.75" customHeight="1" x14ac:dyDescent="0.2">
      <c r="A1484" s="10" t="s">
        <v>1150</v>
      </c>
      <c r="B1484" s="11">
        <f>B1495+(B490/8)</f>
        <v>2</v>
      </c>
    </row>
    <row r="1485" spans="1:2" ht="12.75" customHeight="1" x14ac:dyDescent="0.2">
      <c r="A1485" s="10" t="s">
        <v>1150</v>
      </c>
      <c r="B1485" s="9">
        <v>0</v>
      </c>
    </row>
    <row r="1486" spans="1:2" ht="12.75" customHeight="1" x14ac:dyDescent="0.2">
      <c r="A1486" s="10" t="s">
        <v>1150</v>
      </c>
      <c r="B1486" s="9">
        <v>0</v>
      </c>
    </row>
    <row r="1487" spans="1:2" ht="12.75" customHeight="1" x14ac:dyDescent="0.2">
      <c r="A1487" s="10" t="s">
        <v>1151</v>
      </c>
      <c r="B1487" s="9">
        <v>0</v>
      </c>
    </row>
    <row r="1488" spans="1:2" ht="12.75" customHeight="1" x14ac:dyDescent="0.2">
      <c r="A1488" s="10" t="s">
        <v>1151</v>
      </c>
      <c r="B1488" s="9">
        <v>0</v>
      </c>
    </row>
    <row r="1489" spans="1:2" ht="12.75" customHeight="1" x14ac:dyDescent="0.2">
      <c r="A1489" s="10" t="s">
        <v>1152</v>
      </c>
      <c r="B1489" s="11">
        <f>B1053+1</f>
        <v>25.5</v>
      </c>
    </row>
    <row r="1490" spans="1:2" ht="12.75" customHeight="1" x14ac:dyDescent="0.2">
      <c r="A1490" s="10" t="s">
        <v>1152</v>
      </c>
      <c r="B1490" s="9">
        <v>0</v>
      </c>
    </row>
    <row r="1491" spans="1:2" ht="12.75" customHeight="1" x14ac:dyDescent="0.2">
      <c r="A1491" s="10" t="s">
        <v>1152</v>
      </c>
      <c r="B1491" s="9">
        <v>0</v>
      </c>
    </row>
    <row r="1492" spans="1:2" ht="12.75" customHeight="1" x14ac:dyDescent="0.2">
      <c r="A1492" s="10" t="s">
        <v>1153</v>
      </c>
      <c r="B1492" s="11">
        <f>(B1489*6)/16</f>
        <v>9.5625</v>
      </c>
    </row>
    <row r="1493" spans="1:2" ht="12.75" customHeight="1" x14ac:dyDescent="0.2">
      <c r="A1493" s="10" t="s">
        <v>1153</v>
      </c>
      <c r="B1493" s="9">
        <v>0</v>
      </c>
    </row>
    <row r="1494" spans="1:2" ht="12.75" customHeight="1" x14ac:dyDescent="0.2">
      <c r="A1494" s="10" t="s">
        <v>1153</v>
      </c>
      <c r="B1494" s="9">
        <v>0</v>
      </c>
    </row>
    <row r="1495" spans="1:2" ht="12.75" customHeight="1" x14ac:dyDescent="0.2">
      <c r="A1495" s="10" t="s">
        <v>1154</v>
      </c>
      <c r="B1495" s="11">
        <f>B2641+1</f>
        <v>1.5</v>
      </c>
    </row>
    <row r="1496" spans="1:2" ht="12.75" customHeight="1" x14ac:dyDescent="0.2">
      <c r="A1496" s="10" t="s">
        <v>1154</v>
      </c>
      <c r="B1496" s="9">
        <v>0</v>
      </c>
    </row>
    <row r="1497" spans="1:2" ht="12.75" customHeight="1" x14ac:dyDescent="0.2">
      <c r="A1497" s="10" t="s">
        <v>1154</v>
      </c>
      <c r="B1497" s="9">
        <v>0</v>
      </c>
    </row>
    <row r="1498" spans="1:2" ht="12.75" customHeight="1" x14ac:dyDescent="0.2">
      <c r="A1498" s="10" t="s">
        <v>1155</v>
      </c>
      <c r="B1498" s="9">
        <v>0</v>
      </c>
    </row>
    <row r="1499" spans="1:2" ht="12.75" customHeight="1" x14ac:dyDescent="0.2">
      <c r="A1499" s="10" t="s">
        <v>1156</v>
      </c>
      <c r="B1499" s="11">
        <f>B2866+1</f>
        <v>5</v>
      </c>
    </row>
    <row r="1500" spans="1:2" ht="12.75" customHeight="1" x14ac:dyDescent="0.2">
      <c r="A1500" s="10" t="s">
        <v>1156</v>
      </c>
      <c r="B1500" s="9">
        <v>0</v>
      </c>
    </row>
    <row r="1501" spans="1:2" ht="12.75" customHeight="1" x14ac:dyDescent="0.2">
      <c r="A1501" s="10" t="s">
        <v>1156</v>
      </c>
      <c r="B1501" s="9">
        <v>0</v>
      </c>
    </row>
    <row r="1502" spans="1:2" ht="12.75" customHeight="1" x14ac:dyDescent="0.2">
      <c r="A1502" s="10" t="s">
        <v>1158</v>
      </c>
      <c r="B1502" s="9">
        <v>0</v>
      </c>
    </row>
    <row r="1503" spans="1:2" ht="12.75" customHeight="1" x14ac:dyDescent="0.2">
      <c r="A1503" s="10" t="s">
        <v>1158</v>
      </c>
      <c r="B1503" s="9">
        <v>0</v>
      </c>
    </row>
    <row r="1504" spans="1:2" ht="12.75" customHeight="1" x14ac:dyDescent="0.2">
      <c r="A1504" s="10" t="s">
        <v>1159</v>
      </c>
      <c r="B1504" s="11">
        <f>B1104*2</f>
        <v>69</v>
      </c>
    </row>
    <row r="1505" spans="1:2" ht="12.75" customHeight="1" x14ac:dyDescent="0.2">
      <c r="A1505" s="10" t="s">
        <v>1159</v>
      </c>
      <c r="B1505" s="9">
        <v>0</v>
      </c>
    </row>
    <row r="1506" spans="1:2" ht="12.75" customHeight="1" x14ac:dyDescent="0.2">
      <c r="A1506" s="10" t="s">
        <v>1159</v>
      </c>
      <c r="B1506" s="9">
        <v>0</v>
      </c>
    </row>
    <row r="1507" spans="1:2" ht="12.75" customHeight="1" x14ac:dyDescent="0.2">
      <c r="A1507" s="10" t="s">
        <v>1160</v>
      </c>
      <c r="B1507" s="11">
        <v>8</v>
      </c>
    </row>
    <row r="1508" spans="1:2" ht="12.75" customHeight="1" x14ac:dyDescent="0.2">
      <c r="A1508" s="10" t="s">
        <v>1160</v>
      </c>
      <c r="B1508" s="9">
        <v>0</v>
      </c>
    </row>
    <row r="1509" spans="1:2" ht="12.75" customHeight="1" x14ac:dyDescent="0.2">
      <c r="A1509" s="10" t="s">
        <v>1160</v>
      </c>
      <c r="B1509" s="9">
        <v>0</v>
      </c>
    </row>
    <row r="1510" spans="1:2" ht="12.75" customHeight="1" x14ac:dyDescent="0.2">
      <c r="A1510" s="10" t="s">
        <v>1163</v>
      </c>
      <c r="B1510" s="11">
        <v>4</v>
      </c>
    </row>
    <row r="1511" spans="1:2" ht="12.75" customHeight="1" x14ac:dyDescent="0.2">
      <c r="A1511" s="10" t="s">
        <v>1163</v>
      </c>
      <c r="B1511" s="9">
        <v>0</v>
      </c>
    </row>
    <row r="1512" spans="1:2" ht="12.75" customHeight="1" x14ac:dyDescent="0.2">
      <c r="A1512" s="10" t="s">
        <v>1163</v>
      </c>
      <c r="B1512" s="9">
        <v>0</v>
      </c>
    </row>
    <row r="1513" spans="1:2" ht="12.75" customHeight="1" x14ac:dyDescent="0.2">
      <c r="A1513" s="10" t="s">
        <v>1164</v>
      </c>
      <c r="B1513" s="11">
        <v>3</v>
      </c>
    </row>
    <row r="1514" spans="1:2" ht="12.75" customHeight="1" x14ac:dyDescent="0.2">
      <c r="A1514" s="10" t="s">
        <v>1164</v>
      </c>
      <c r="B1514" s="9">
        <v>0</v>
      </c>
    </row>
    <row r="1515" spans="1:2" ht="12.75" customHeight="1" x14ac:dyDescent="0.2">
      <c r="A1515" s="10" t="s">
        <v>1164</v>
      </c>
      <c r="B1515" s="9">
        <v>0</v>
      </c>
    </row>
    <row r="1516" spans="1:2" ht="12.75" customHeight="1" x14ac:dyDescent="0.2">
      <c r="A1516" s="10" t="s">
        <v>1180</v>
      </c>
      <c r="B1516" s="11">
        <f>B102+B1534</f>
        <v>33</v>
      </c>
    </row>
    <row r="1517" spans="1:2" ht="12.75" customHeight="1" x14ac:dyDescent="0.2">
      <c r="A1517" s="10" t="s">
        <v>1180</v>
      </c>
      <c r="B1517" s="9">
        <v>0</v>
      </c>
    </row>
    <row r="1518" spans="1:2" ht="12.75" customHeight="1" x14ac:dyDescent="0.2">
      <c r="A1518" s="10" t="s">
        <v>1180</v>
      </c>
      <c r="B1518" s="9">
        <v>0</v>
      </c>
    </row>
    <row r="1519" spans="1:2" ht="12.75" customHeight="1" x14ac:dyDescent="0.2">
      <c r="A1519" s="10" t="s">
        <v>1181</v>
      </c>
      <c r="B1519" s="11">
        <f>B116+B1534</f>
        <v>32</v>
      </c>
    </row>
    <row r="1520" spans="1:2" ht="12.75" customHeight="1" x14ac:dyDescent="0.2">
      <c r="A1520" s="10" t="s">
        <v>1181</v>
      </c>
      <c r="B1520" s="9">
        <v>0</v>
      </c>
    </row>
    <row r="1521" spans="1:2" ht="12.75" customHeight="1" x14ac:dyDescent="0.2">
      <c r="A1521" s="10" t="s">
        <v>1181</v>
      </c>
      <c r="B1521" s="9">
        <v>0</v>
      </c>
    </row>
    <row r="1522" spans="1:2" ht="12.75" customHeight="1" x14ac:dyDescent="0.2">
      <c r="A1522" s="10" t="s">
        <v>1182</v>
      </c>
      <c r="B1522" s="9">
        <v>0</v>
      </c>
    </row>
    <row r="1523" spans="1:2" ht="12.75" customHeight="1" x14ac:dyDescent="0.2">
      <c r="A1523" s="10" t="s">
        <v>1182</v>
      </c>
      <c r="B1523" s="9">
        <v>0</v>
      </c>
    </row>
    <row r="1524" spans="1:2" ht="12.75" customHeight="1" x14ac:dyDescent="0.2">
      <c r="A1524" s="10" t="s">
        <v>1183</v>
      </c>
      <c r="B1524" s="9">
        <v>0</v>
      </c>
    </row>
    <row r="1525" spans="1:2" ht="12.75" customHeight="1" x14ac:dyDescent="0.2">
      <c r="A1525" s="10" t="s">
        <v>1184</v>
      </c>
      <c r="B1525" s="11">
        <f>(B1552*2)/3</f>
        <v>3.3333333333333335</v>
      </c>
    </row>
    <row r="1526" spans="1:2" ht="12.75" customHeight="1" x14ac:dyDescent="0.2">
      <c r="A1526" s="10" t="s">
        <v>1184</v>
      </c>
      <c r="B1526" s="9">
        <v>0</v>
      </c>
    </row>
    <row r="1527" spans="1:2" ht="12.75" customHeight="1" x14ac:dyDescent="0.2">
      <c r="A1527" s="10" t="s">
        <v>1184</v>
      </c>
      <c r="B1527" s="9">
        <v>0</v>
      </c>
    </row>
    <row r="1528" spans="1:2" ht="12.75" customHeight="1" x14ac:dyDescent="0.2">
      <c r="A1528" s="10" t="s">
        <v>1185</v>
      </c>
      <c r="B1528" s="11">
        <f>B1531</f>
        <v>28</v>
      </c>
    </row>
    <row r="1529" spans="1:2" ht="12.75" customHeight="1" x14ac:dyDescent="0.2">
      <c r="A1529" s="10" t="s">
        <v>1185</v>
      </c>
      <c r="B1529" s="9">
        <v>0</v>
      </c>
    </row>
    <row r="1530" spans="1:2" ht="12.75" customHeight="1" x14ac:dyDescent="0.2">
      <c r="A1530" s="10" t="s">
        <v>1185</v>
      </c>
      <c r="B1530" s="9">
        <v>0</v>
      </c>
    </row>
    <row r="1531" spans="1:2" ht="12.75" customHeight="1" x14ac:dyDescent="0.2">
      <c r="A1531" s="10" t="s">
        <v>1186</v>
      </c>
      <c r="B1531" s="11">
        <f>(B2333*4+(B1129*4)+B1534)</f>
        <v>28</v>
      </c>
    </row>
    <row r="1532" spans="1:2" ht="12.75" customHeight="1" x14ac:dyDescent="0.2">
      <c r="A1532" s="10" t="s">
        <v>1186</v>
      </c>
      <c r="B1532" s="9">
        <v>0</v>
      </c>
    </row>
    <row r="1533" spans="1:2" ht="12.75" customHeight="1" x14ac:dyDescent="0.2">
      <c r="A1533" s="10" t="s">
        <v>1186</v>
      </c>
      <c r="B1533" s="9">
        <v>0</v>
      </c>
    </row>
    <row r="1534" spans="1:2" ht="12.75" customHeight="1" x14ac:dyDescent="0.2">
      <c r="A1534" s="10" t="s">
        <v>1187</v>
      </c>
      <c r="B1534" s="11">
        <f>B2361+(B2845)</f>
        <v>8</v>
      </c>
    </row>
    <row r="1535" spans="1:2" ht="12.75" customHeight="1" x14ac:dyDescent="0.2">
      <c r="A1535" s="10" t="s">
        <v>1187</v>
      </c>
      <c r="B1535" s="9">
        <v>0</v>
      </c>
    </row>
    <row r="1536" spans="1:2" ht="12.75" customHeight="1" x14ac:dyDescent="0.2">
      <c r="A1536" s="10" t="s">
        <v>1188</v>
      </c>
      <c r="B1536" s="11">
        <f>B1548+(B490/8)</f>
        <v>2</v>
      </c>
    </row>
    <row r="1537" spans="1:2" ht="12.75" customHeight="1" x14ac:dyDescent="0.2">
      <c r="A1537" s="10" t="s">
        <v>1188</v>
      </c>
      <c r="B1537" s="9">
        <v>0</v>
      </c>
    </row>
    <row r="1538" spans="1:2" ht="12.75" customHeight="1" x14ac:dyDescent="0.2">
      <c r="A1538" s="10" t="s">
        <v>1188</v>
      </c>
      <c r="B1538" s="9">
        <v>0</v>
      </c>
    </row>
    <row r="1539" spans="1:2" ht="12.75" customHeight="1" x14ac:dyDescent="0.2">
      <c r="A1539" s="10" t="s">
        <v>1189</v>
      </c>
      <c r="B1539" s="11">
        <f>B2376+8</f>
        <v>508</v>
      </c>
    </row>
    <row r="1540" spans="1:2" ht="12.75" customHeight="1" x14ac:dyDescent="0.2">
      <c r="A1540" s="10" t="s">
        <v>1189</v>
      </c>
      <c r="B1540" s="9">
        <v>0</v>
      </c>
    </row>
    <row r="1541" spans="1:2" ht="12.75" customHeight="1" x14ac:dyDescent="0.2">
      <c r="A1541" s="10" t="s">
        <v>1189</v>
      </c>
      <c r="B1541" s="9">
        <v>0</v>
      </c>
    </row>
    <row r="1542" spans="1:2" ht="12.75" customHeight="1" x14ac:dyDescent="0.2">
      <c r="A1542" s="10" t="s">
        <v>1190</v>
      </c>
      <c r="B1542" s="11">
        <f>B1053+1</f>
        <v>25.5</v>
      </c>
    </row>
    <row r="1543" spans="1:2" ht="12.75" customHeight="1" x14ac:dyDescent="0.2">
      <c r="A1543" s="10" t="s">
        <v>1190</v>
      </c>
      <c r="B1543" s="9">
        <v>0</v>
      </c>
    </row>
    <row r="1544" spans="1:2" ht="12.75" customHeight="1" x14ac:dyDescent="0.2">
      <c r="A1544" s="10" t="s">
        <v>1190</v>
      </c>
      <c r="B1544" s="9">
        <v>0</v>
      </c>
    </row>
    <row r="1545" spans="1:2" ht="12.75" customHeight="1" x14ac:dyDescent="0.2">
      <c r="A1545" s="10" t="s">
        <v>1191</v>
      </c>
      <c r="B1545" s="11">
        <f>(B1542*6)/16</f>
        <v>9.5625</v>
      </c>
    </row>
    <row r="1546" spans="1:2" ht="12.75" customHeight="1" x14ac:dyDescent="0.2">
      <c r="A1546" s="10" t="s">
        <v>1191</v>
      </c>
      <c r="B1546" s="9">
        <v>0</v>
      </c>
    </row>
    <row r="1547" spans="1:2" ht="12.75" customHeight="1" x14ac:dyDescent="0.2">
      <c r="A1547" s="10" t="s">
        <v>1191</v>
      </c>
      <c r="B1547" s="9">
        <v>0</v>
      </c>
    </row>
    <row r="1548" spans="1:2" ht="12.75" customHeight="1" x14ac:dyDescent="0.2">
      <c r="A1548" s="10" t="s">
        <v>1192</v>
      </c>
      <c r="B1548" s="11">
        <f>B2641+1</f>
        <v>1.5</v>
      </c>
    </row>
    <row r="1549" spans="1:2" ht="12.75" customHeight="1" x14ac:dyDescent="0.2">
      <c r="A1549" s="10" t="s">
        <v>1192</v>
      </c>
      <c r="B1549" s="9">
        <v>0</v>
      </c>
    </row>
    <row r="1550" spans="1:2" ht="12.75" customHeight="1" x14ac:dyDescent="0.2">
      <c r="A1550" s="10" t="s">
        <v>1192</v>
      </c>
      <c r="B1550" s="9">
        <v>0</v>
      </c>
    </row>
    <row r="1551" spans="1:2" ht="12.75" customHeight="1" x14ac:dyDescent="0.2">
      <c r="A1551" s="10" t="s">
        <v>1193</v>
      </c>
      <c r="B1551" s="9">
        <v>0</v>
      </c>
    </row>
    <row r="1552" spans="1:2" ht="12.75" customHeight="1" x14ac:dyDescent="0.2">
      <c r="A1552" s="10" t="s">
        <v>1194</v>
      </c>
      <c r="B1552" s="11">
        <f>B2866+1</f>
        <v>5</v>
      </c>
    </row>
    <row r="1553" spans="1:2" ht="12.75" customHeight="1" x14ac:dyDescent="0.2">
      <c r="A1553" s="10" t="s">
        <v>1194</v>
      </c>
      <c r="B1553" s="9">
        <v>0</v>
      </c>
    </row>
    <row r="1554" spans="1:2" ht="12.75" customHeight="1" x14ac:dyDescent="0.2">
      <c r="A1554" s="10" t="s">
        <v>1194</v>
      </c>
      <c r="B1554" s="9">
        <v>0</v>
      </c>
    </row>
    <row r="1555" spans="1:2" ht="12.75" customHeight="1" x14ac:dyDescent="0.2">
      <c r="A1555" s="10" t="s">
        <v>1196</v>
      </c>
      <c r="B1555" s="11">
        <f>B899+B2037</f>
        <v>135</v>
      </c>
    </row>
    <row r="1556" spans="1:2" ht="12.75" customHeight="1" x14ac:dyDescent="0.2">
      <c r="A1556" s="10" t="s">
        <v>1196</v>
      </c>
      <c r="B1556" s="9">
        <v>0</v>
      </c>
    </row>
    <row r="1557" spans="1:2" ht="12.75" customHeight="1" x14ac:dyDescent="0.2">
      <c r="A1557" s="10" t="s">
        <v>1198</v>
      </c>
      <c r="B1557" s="11">
        <v>0</v>
      </c>
    </row>
    <row r="1558" spans="1:2" ht="12.75" customHeight="1" x14ac:dyDescent="0.2">
      <c r="A1558" s="10" t="s">
        <v>1198</v>
      </c>
      <c r="B1558" s="9">
        <v>0</v>
      </c>
    </row>
    <row r="1559" spans="1:2" ht="12.75" customHeight="1" x14ac:dyDescent="0.2">
      <c r="A1559" s="10" t="s">
        <v>1199</v>
      </c>
      <c r="B1559" s="11">
        <f>(B473*8)+B1734</f>
        <v>681.70833333333326</v>
      </c>
    </row>
    <row r="1560" spans="1:2" ht="12.75" customHeight="1" x14ac:dyDescent="0.2">
      <c r="A1560" s="10" t="s">
        <v>1199</v>
      </c>
      <c r="B1560" s="9">
        <v>0</v>
      </c>
    </row>
    <row r="1561" spans="1:2" ht="12.75" customHeight="1" x14ac:dyDescent="0.2">
      <c r="A1561" s="10" t="s">
        <v>1199</v>
      </c>
      <c r="B1561" s="9">
        <v>0</v>
      </c>
    </row>
    <row r="1562" spans="1:2" ht="12.75" customHeight="1" x14ac:dyDescent="0.2">
      <c r="A1562" s="10" t="s">
        <v>1201</v>
      </c>
      <c r="B1562" s="11">
        <f>B539</f>
        <v>185.75</v>
      </c>
    </row>
    <row r="1563" spans="1:2" ht="12.75" customHeight="1" x14ac:dyDescent="0.2">
      <c r="A1563" s="10" t="s">
        <v>1202</v>
      </c>
      <c r="B1563" s="11">
        <f>(B1787*2)+(B2581*2)</f>
        <v>7</v>
      </c>
    </row>
    <row r="1564" spans="1:2" ht="12.75" customHeight="1" x14ac:dyDescent="0.2">
      <c r="A1564" s="10" t="s">
        <v>1202</v>
      </c>
      <c r="B1564" s="9">
        <v>0</v>
      </c>
    </row>
    <row r="1565" spans="1:2" ht="12.75" customHeight="1" x14ac:dyDescent="0.2">
      <c r="A1565" s="10" t="s">
        <v>1202</v>
      </c>
      <c r="B1565" s="9">
        <v>0</v>
      </c>
    </row>
    <row r="1566" spans="1:2" ht="12.75" customHeight="1" x14ac:dyDescent="0.2">
      <c r="A1566" s="10" t="s">
        <v>1218</v>
      </c>
      <c r="B1566" s="11">
        <f>B102+B1584</f>
        <v>39</v>
      </c>
    </row>
    <row r="1567" spans="1:2" ht="12.75" customHeight="1" x14ac:dyDescent="0.2">
      <c r="A1567" s="10" t="s">
        <v>1218</v>
      </c>
      <c r="B1567" s="9">
        <v>0</v>
      </c>
    </row>
    <row r="1568" spans="1:2" ht="12.75" customHeight="1" x14ac:dyDescent="0.2">
      <c r="A1568" s="10" t="s">
        <v>1218</v>
      </c>
      <c r="B1568" s="9">
        <v>0</v>
      </c>
    </row>
    <row r="1569" spans="1:2" ht="12.75" customHeight="1" x14ac:dyDescent="0.2">
      <c r="A1569" s="10" t="s">
        <v>1219</v>
      </c>
      <c r="B1569" s="11">
        <f>B116+B1584</f>
        <v>38</v>
      </c>
    </row>
    <row r="1570" spans="1:2" ht="12.75" customHeight="1" x14ac:dyDescent="0.2">
      <c r="A1570" s="10" t="s">
        <v>1219</v>
      </c>
      <c r="B1570" s="9">
        <v>0</v>
      </c>
    </row>
    <row r="1571" spans="1:2" ht="12.75" customHeight="1" x14ac:dyDescent="0.2">
      <c r="A1571" s="10" t="s">
        <v>1219</v>
      </c>
      <c r="B1571" s="9">
        <v>0</v>
      </c>
    </row>
    <row r="1572" spans="1:2" ht="12.75" customHeight="1" x14ac:dyDescent="0.2">
      <c r="A1572" s="10" t="s">
        <v>1220</v>
      </c>
      <c r="B1572" s="9">
        <v>0</v>
      </c>
    </row>
    <row r="1573" spans="1:2" ht="12.75" customHeight="1" x14ac:dyDescent="0.2">
      <c r="A1573" s="10" t="s">
        <v>1220</v>
      </c>
      <c r="B1573" s="9">
        <v>0</v>
      </c>
    </row>
    <row r="1574" spans="1:2" ht="12.75" customHeight="1" x14ac:dyDescent="0.2">
      <c r="A1574" s="10" t="s">
        <v>1221</v>
      </c>
      <c r="B1574" s="9">
        <v>0</v>
      </c>
    </row>
    <row r="1575" spans="1:2" ht="12.75" customHeight="1" x14ac:dyDescent="0.2">
      <c r="A1575" s="10" t="s">
        <v>1222</v>
      </c>
      <c r="B1575" s="11">
        <f>(B1602*2)/3</f>
        <v>3.3333333333333335</v>
      </c>
    </row>
    <row r="1576" spans="1:2" ht="12.75" customHeight="1" x14ac:dyDescent="0.2">
      <c r="A1576" s="10" t="s">
        <v>1222</v>
      </c>
      <c r="B1576" s="9">
        <v>0</v>
      </c>
    </row>
    <row r="1577" spans="1:2" ht="12.75" customHeight="1" x14ac:dyDescent="0.2">
      <c r="A1577" s="10" t="s">
        <v>1222</v>
      </c>
      <c r="B1577" s="9">
        <v>0</v>
      </c>
    </row>
    <row r="1578" spans="1:2" ht="12.75" customHeight="1" x14ac:dyDescent="0.2">
      <c r="A1578" s="10" t="s">
        <v>1223</v>
      </c>
      <c r="B1578" s="11">
        <f>B1581</f>
        <v>34</v>
      </c>
    </row>
    <row r="1579" spans="1:2" ht="12.75" customHeight="1" x14ac:dyDescent="0.2">
      <c r="A1579" s="10" t="s">
        <v>1223</v>
      </c>
      <c r="B1579" s="9">
        <v>0</v>
      </c>
    </row>
    <row r="1580" spans="1:2" ht="12.75" customHeight="1" x14ac:dyDescent="0.2">
      <c r="A1580" s="10" t="s">
        <v>1223</v>
      </c>
      <c r="B1580" s="9">
        <v>0</v>
      </c>
    </row>
    <row r="1581" spans="1:2" ht="12.75" customHeight="1" x14ac:dyDescent="0.2">
      <c r="A1581" s="10" t="s">
        <v>1224</v>
      </c>
      <c r="B1581" s="11">
        <f>(B2333*4+(B1129*4)+B1584)</f>
        <v>34</v>
      </c>
    </row>
    <row r="1582" spans="1:2" ht="12.75" customHeight="1" x14ac:dyDescent="0.2">
      <c r="A1582" s="10" t="s">
        <v>1224</v>
      </c>
      <c r="B1582" s="9">
        <v>0</v>
      </c>
    </row>
    <row r="1583" spans="1:2" ht="12.75" customHeight="1" x14ac:dyDescent="0.2">
      <c r="A1583" s="10" t="s">
        <v>1224</v>
      </c>
      <c r="B1583" s="9">
        <v>0</v>
      </c>
    </row>
    <row r="1584" spans="1:2" ht="12.75" customHeight="1" x14ac:dyDescent="0.2">
      <c r="A1584" s="10" t="s">
        <v>1225</v>
      </c>
      <c r="B1584" s="11">
        <f>B1920+B2131</f>
        <v>14</v>
      </c>
    </row>
    <row r="1585" spans="1:2" ht="12.75" customHeight="1" x14ac:dyDescent="0.2">
      <c r="A1585" s="10" t="s">
        <v>1225</v>
      </c>
      <c r="B1585" s="9">
        <v>0</v>
      </c>
    </row>
    <row r="1586" spans="1:2" ht="12.75" customHeight="1" x14ac:dyDescent="0.2">
      <c r="A1586" s="10" t="s">
        <v>1226</v>
      </c>
      <c r="B1586" s="11">
        <f>B1598+(B490/8)</f>
        <v>2</v>
      </c>
    </row>
    <row r="1587" spans="1:2" ht="12.75" customHeight="1" x14ac:dyDescent="0.2">
      <c r="A1587" s="10" t="s">
        <v>1226</v>
      </c>
      <c r="B1587" s="9">
        <v>0</v>
      </c>
    </row>
    <row r="1588" spans="1:2" ht="12.75" customHeight="1" x14ac:dyDescent="0.2">
      <c r="A1588" s="10" t="s">
        <v>1226</v>
      </c>
      <c r="B1588" s="9">
        <v>0</v>
      </c>
    </row>
    <row r="1589" spans="1:2" ht="12.75" customHeight="1" x14ac:dyDescent="0.2">
      <c r="A1589" s="10" t="s">
        <v>1227</v>
      </c>
      <c r="B1589" s="11">
        <f>B2376+8</f>
        <v>508</v>
      </c>
    </row>
    <row r="1590" spans="1:2" ht="12.75" customHeight="1" x14ac:dyDescent="0.2">
      <c r="A1590" s="10" t="s">
        <v>1227</v>
      </c>
      <c r="B1590" s="9">
        <v>0</v>
      </c>
    </row>
    <row r="1591" spans="1:2" ht="12.75" customHeight="1" x14ac:dyDescent="0.2">
      <c r="A1591" s="10" t="s">
        <v>1227</v>
      </c>
      <c r="B1591" s="9">
        <v>0</v>
      </c>
    </row>
    <row r="1592" spans="1:2" ht="12.75" customHeight="1" x14ac:dyDescent="0.2">
      <c r="A1592" s="10" t="s">
        <v>1228</v>
      </c>
      <c r="B1592" s="11">
        <f>B1053+1</f>
        <v>25.5</v>
      </c>
    </row>
    <row r="1593" spans="1:2" ht="12.75" customHeight="1" x14ac:dyDescent="0.2">
      <c r="A1593" s="10" t="s">
        <v>1228</v>
      </c>
      <c r="B1593" s="9">
        <v>0</v>
      </c>
    </row>
    <row r="1594" spans="1:2" ht="12.75" customHeight="1" x14ac:dyDescent="0.2">
      <c r="A1594" s="10" t="s">
        <v>1228</v>
      </c>
      <c r="B1594" s="9">
        <v>0</v>
      </c>
    </row>
    <row r="1595" spans="1:2" ht="12.75" customHeight="1" x14ac:dyDescent="0.2">
      <c r="A1595" s="10" t="s">
        <v>1229</v>
      </c>
      <c r="B1595" s="11">
        <f>(B1592*6)/16</f>
        <v>9.5625</v>
      </c>
    </row>
    <row r="1596" spans="1:2" ht="12.75" customHeight="1" x14ac:dyDescent="0.2">
      <c r="A1596" s="10" t="s">
        <v>1229</v>
      </c>
      <c r="B1596" s="9">
        <v>0</v>
      </c>
    </row>
    <row r="1597" spans="1:2" ht="12.75" customHeight="1" x14ac:dyDescent="0.2">
      <c r="A1597" s="10" t="s">
        <v>1229</v>
      </c>
      <c r="B1597" s="9">
        <v>0</v>
      </c>
    </row>
    <row r="1598" spans="1:2" ht="12.75" customHeight="1" x14ac:dyDescent="0.2">
      <c r="A1598" s="10" t="s">
        <v>1230</v>
      </c>
      <c r="B1598" s="11">
        <f>B2641+1</f>
        <v>1.5</v>
      </c>
    </row>
    <row r="1599" spans="1:2" ht="12.75" customHeight="1" x14ac:dyDescent="0.2">
      <c r="A1599" s="10" t="s">
        <v>1230</v>
      </c>
      <c r="B1599" s="9">
        <v>0</v>
      </c>
    </row>
    <row r="1600" spans="1:2" ht="12.75" customHeight="1" x14ac:dyDescent="0.2">
      <c r="A1600" s="10" t="s">
        <v>1230</v>
      </c>
      <c r="B1600" s="9">
        <v>0</v>
      </c>
    </row>
    <row r="1601" spans="1:2" ht="12.75" customHeight="1" x14ac:dyDescent="0.2">
      <c r="A1601" s="10" t="s">
        <v>1231</v>
      </c>
      <c r="B1601" s="9">
        <v>0</v>
      </c>
    </row>
    <row r="1602" spans="1:2" ht="12.75" customHeight="1" x14ac:dyDescent="0.2">
      <c r="A1602" s="10" t="s">
        <v>1232</v>
      </c>
      <c r="B1602" s="11">
        <f>B2866+1</f>
        <v>5</v>
      </c>
    </row>
    <row r="1603" spans="1:2" ht="12.75" customHeight="1" x14ac:dyDescent="0.2">
      <c r="A1603" s="10" t="s">
        <v>1232</v>
      </c>
      <c r="B1603" s="9">
        <v>0</v>
      </c>
    </row>
    <row r="1604" spans="1:2" ht="12.75" customHeight="1" x14ac:dyDescent="0.2">
      <c r="A1604" s="10" t="s">
        <v>1232</v>
      </c>
      <c r="B1604" s="9">
        <v>0</v>
      </c>
    </row>
    <row r="1605" spans="1:2" ht="12.75" customHeight="1" x14ac:dyDescent="0.2">
      <c r="A1605" s="10" t="s">
        <v>1233</v>
      </c>
      <c r="B1605" s="11">
        <f>B1606</f>
        <v>110</v>
      </c>
    </row>
    <row r="1606" spans="1:2" ht="12.75" customHeight="1" x14ac:dyDescent="0.2">
      <c r="A1606" s="10" t="s">
        <v>1237</v>
      </c>
      <c r="B1606" s="11">
        <f>B1609*4</f>
        <v>110</v>
      </c>
    </row>
    <row r="1607" spans="1:2" ht="12.75" customHeight="1" x14ac:dyDescent="0.2">
      <c r="A1607" s="10" t="s">
        <v>1237</v>
      </c>
      <c r="B1607" s="9">
        <v>0</v>
      </c>
    </row>
    <row r="1608" spans="1:2" ht="12.75" customHeight="1" x14ac:dyDescent="0.2">
      <c r="A1608" s="10" t="s">
        <v>1237</v>
      </c>
      <c r="B1608" s="9">
        <v>0</v>
      </c>
    </row>
    <row r="1609" spans="1:2" ht="12.75" customHeight="1" x14ac:dyDescent="0.2">
      <c r="A1609" s="10" t="s">
        <v>1238</v>
      </c>
      <c r="B1609" s="11">
        <f>B239+B2393</f>
        <v>27.5</v>
      </c>
    </row>
    <row r="1610" spans="1:2" ht="12.75" customHeight="1" x14ac:dyDescent="0.2">
      <c r="A1610" s="10" t="s">
        <v>1238</v>
      </c>
      <c r="B1610" s="9">
        <v>0</v>
      </c>
    </row>
    <row r="1611" spans="1:2" ht="12.75" customHeight="1" x14ac:dyDescent="0.2">
      <c r="A1611" s="10" t="s">
        <v>1239</v>
      </c>
      <c r="B1611" s="11">
        <v>0</v>
      </c>
    </row>
    <row r="1612" spans="1:2" ht="12.75" customHeight="1" x14ac:dyDescent="0.2">
      <c r="A1612" s="10" t="s">
        <v>1239</v>
      </c>
      <c r="B1612" s="9">
        <v>0</v>
      </c>
    </row>
    <row r="1613" spans="1:2" ht="12.75" customHeight="1" x14ac:dyDescent="0.2">
      <c r="A1613" s="10" t="s">
        <v>1240</v>
      </c>
      <c r="B1613" s="11">
        <f>(B1881*8)+B539</f>
        <v>197.75</v>
      </c>
    </row>
    <row r="1614" spans="1:2" ht="12.75" customHeight="1" x14ac:dyDescent="0.2">
      <c r="A1614" s="10" t="s">
        <v>1240</v>
      </c>
      <c r="B1614" s="9">
        <v>0</v>
      </c>
    </row>
    <row r="1615" spans="1:2" ht="12.75" customHeight="1" x14ac:dyDescent="0.2">
      <c r="A1615" s="10" t="s">
        <v>1242</v>
      </c>
      <c r="B1615" s="9">
        <v>0</v>
      </c>
    </row>
    <row r="1616" spans="1:2" ht="12.75" customHeight="1" x14ac:dyDescent="0.2">
      <c r="A1616" s="10" t="s">
        <v>1242</v>
      </c>
      <c r="B1616" s="9">
        <v>0</v>
      </c>
    </row>
    <row r="1617" spans="1:2" ht="12.75" customHeight="1" x14ac:dyDescent="0.2">
      <c r="A1617" s="10" t="s">
        <v>1243</v>
      </c>
      <c r="B1617" s="11">
        <v>5</v>
      </c>
    </row>
    <row r="1618" spans="1:2" ht="12.75" customHeight="1" x14ac:dyDescent="0.2">
      <c r="A1618" s="10" t="s">
        <v>1243</v>
      </c>
      <c r="B1618" s="9">
        <v>0</v>
      </c>
    </row>
    <row r="1619" spans="1:2" ht="12.75" customHeight="1" x14ac:dyDescent="0.2">
      <c r="A1619" s="10" t="s">
        <v>1243</v>
      </c>
      <c r="B1619" s="9">
        <v>0</v>
      </c>
    </row>
    <row r="1620" spans="1:2" ht="12.75" customHeight="1" x14ac:dyDescent="0.2">
      <c r="A1620" s="10" t="s">
        <v>1247</v>
      </c>
      <c r="B1620" s="11">
        <v>1</v>
      </c>
    </row>
    <row r="1621" spans="1:2" ht="12.75" customHeight="1" x14ac:dyDescent="0.2">
      <c r="A1621" s="10" t="s">
        <v>1247</v>
      </c>
      <c r="B1621" s="9">
        <v>0</v>
      </c>
    </row>
    <row r="1622" spans="1:2" ht="12.75" customHeight="1" x14ac:dyDescent="0.2">
      <c r="A1622" s="10" t="s">
        <v>1248</v>
      </c>
      <c r="B1622" s="11">
        <f>B1613/5</f>
        <v>39.549999999999997</v>
      </c>
    </row>
    <row r="1623" spans="1:2" ht="12.75" customHeight="1" x14ac:dyDescent="0.2">
      <c r="A1623" s="10" t="s">
        <v>1248</v>
      </c>
      <c r="B1623" s="9">
        <v>0</v>
      </c>
    </row>
    <row r="1624" spans="1:2" ht="12.75" customHeight="1" x14ac:dyDescent="0.2">
      <c r="A1624" s="10" t="s">
        <v>1249</v>
      </c>
      <c r="B1624" s="9">
        <v>0</v>
      </c>
    </row>
    <row r="1625" spans="1:2" ht="12.75" customHeight="1" x14ac:dyDescent="0.2">
      <c r="A1625" s="10" t="s">
        <v>1251</v>
      </c>
      <c r="B1625" s="11">
        <f>B391+2</f>
        <v>55.25</v>
      </c>
    </row>
    <row r="1626" spans="1:2" ht="12.75" customHeight="1" x14ac:dyDescent="0.2">
      <c r="A1626" s="10" t="s">
        <v>1251</v>
      </c>
      <c r="B1626" s="9">
        <v>0</v>
      </c>
    </row>
    <row r="1627" spans="1:2" ht="12.75" customHeight="1" x14ac:dyDescent="0.2">
      <c r="A1627" s="10" t="s">
        <v>1252</v>
      </c>
      <c r="B1627" s="11">
        <f>B1301*5</f>
        <v>746.25</v>
      </c>
    </row>
    <row r="1628" spans="1:2" ht="12.75" customHeight="1" x14ac:dyDescent="0.2">
      <c r="A1628" s="10" t="s">
        <v>1252</v>
      </c>
      <c r="B1628" s="9">
        <v>0</v>
      </c>
    </row>
    <row r="1629" spans="1:2" ht="12.75" customHeight="1" x14ac:dyDescent="0.2">
      <c r="A1629" s="10" t="s">
        <v>1254</v>
      </c>
      <c r="B1629" s="9">
        <v>0</v>
      </c>
    </row>
    <row r="1630" spans="1:2" ht="12.75" customHeight="1" x14ac:dyDescent="0.2">
      <c r="A1630" s="10" t="s">
        <v>1256</v>
      </c>
      <c r="B1630" s="11">
        <v>0</v>
      </c>
    </row>
    <row r="1631" spans="1:2" ht="12.75" customHeight="1" x14ac:dyDescent="0.2">
      <c r="A1631" s="10" t="s">
        <v>1256</v>
      </c>
      <c r="B1631" s="9">
        <v>0</v>
      </c>
    </row>
    <row r="1632" spans="1:2" ht="12.75" customHeight="1" x14ac:dyDescent="0.2">
      <c r="A1632" s="10" t="s">
        <v>1259</v>
      </c>
      <c r="B1632" s="9">
        <v>0</v>
      </c>
    </row>
    <row r="1633" spans="1:2" ht="12.75" customHeight="1" x14ac:dyDescent="0.2">
      <c r="A1633" s="10" t="s">
        <v>1259</v>
      </c>
      <c r="B1633" s="9">
        <v>0</v>
      </c>
    </row>
    <row r="1634" spans="1:2" ht="12.75" customHeight="1" x14ac:dyDescent="0.2">
      <c r="A1634" s="10" t="s">
        <v>1260</v>
      </c>
      <c r="B1634" s="9">
        <v>0</v>
      </c>
    </row>
    <row r="1635" spans="1:2" ht="12.75" customHeight="1" x14ac:dyDescent="0.2">
      <c r="A1635" s="10" t="s">
        <v>1260</v>
      </c>
      <c r="B1635" s="9">
        <v>0</v>
      </c>
    </row>
    <row r="1636" spans="1:2" ht="12.75" customHeight="1" x14ac:dyDescent="0.2">
      <c r="A1636" s="10" t="s">
        <v>1269</v>
      </c>
      <c r="B1636" s="11">
        <f>B498+B2722</f>
        <v>13.25</v>
      </c>
    </row>
    <row r="1637" spans="1:2" ht="12.75" customHeight="1" x14ac:dyDescent="0.2">
      <c r="A1637" s="10" t="s">
        <v>1269</v>
      </c>
      <c r="B1637" s="9">
        <v>0</v>
      </c>
    </row>
    <row r="1638" spans="1:2" ht="12.75" customHeight="1" x14ac:dyDescent="0.2">
      <c r="A1638" s="10" t="s">
        <v>1269</v>
      </c>
      <c r="B1638" s="9">
        <v>0</v>
      </c>
    </row>
    <row r="1639" spans="1:2" ht="12.75" customHeight="1" x14ac:dyDescent="0.2">
      <c r="A1639" s="10" t="s">
        <v>1270</v>
      </c>
      <c r="B1639" s="9">
        <v>0</v>
      </c>
    </row>
    <row r="1640" spans="1:2" ht="12.75" customHeight="1" x14ac:dyDescent="0.2">
      <c r="A1640" s="10" t="s">
        <v>1270</v>
      </c>
      <c r="B1640" s="9">
        <v>0</v>
      </c>
    </row>
    <row r="1641" spans="1:2" ht="12.75" customHeight="1" x14ac:dyDescent="0.2">
      <c r="A1641" s="10" t="s">
        <v>1271</v>
      </c>
      <c r="B1641" s="11">
        <f>(B1636*6)/4</f>
        <v>19.875</v>
      </c>
    </row>
    <row r="1642" spans="1:2" ht="12.75" customHeight="1" x14ac:dyDescent="0.2">
      <c r="A1642" s="10" t="s">
        <v>1271</v>
      </c>
      <c r="B1642" s="9">
        <v>0</v>
      </c>
    </row>
    <row r="1643" spans="1:2" ht="12.75" customHeight="1" x14ac:dyDescent="0.2">
      <c r="A1643" s="10" t="s">
        <v>1271</v>
      </c>
      <c r="B1643" s="9">
        <v>0</v>
      </c>
    </row>
    <row r="1644" spans="1:2" ht="12.75" customHeight="1" x14ac:dyDescent="0.2">
      <c r="A1644" s="10" t="s">
        <v>1272</v>
      </c>
      <c r="B1644" s="11">
        <f>B1636</f>
        <v>13.25</v>
      </c>
    </row>
    <row r="1645" spans="1:2" ht="12.75" customHeight="1" x14ac:dyDescent="0.2">
      <c r="A1645" s="10" t="s">
        <v>1272</v>
      </c>
      <c r="B1645" s="9">
        <v>0</v>
      </c>
    </row>
    <row r="1646" spans="1:2" ht="12.75" customHeight="1" x14ac:dyDescent="0.2">
      <c r="A1646" s="10" t="s">
        <v>1272</v>
      </c>
      <c r="B1646" s="9">
        <v>0</v>
      </c>
    </row>
    <row r="1647" spans="1:2" ht="12.75" customHeight="1" x14ac:dyDescent="0.2">
      <c r="A1647" s="10" t="s">
        <v>1273</v>
      </c>
      <c r="B1647" s="11">
        <f>B2538+B2722</f>
        <v>30.235416666666666</v>
      </c>
    </row>
    <row r="1648" spans="1:2" ht="12.75" customHeight="1" x14ac:dyDescent="0.2">
      <c r="A1648" s="10" t="s">
        <v>1273</v>
      </c>
      <c r="B1648" s="9">
        <v>0</v>
      </c>
    </row>
    <row r="1649" spans="1:2" ht="12.75" customHeight="1" x14ac:dyDescent="0.2">
      <c r="A1649" s="10" t="s">
        <v>1273</v>
      </c>
      <c r="B1649" s="9">
        <v>0</v>
      </c>
    </row>
    <row r="1650" spans="1:2" ht="12.75" customHeight="1" x14ac:dyDescent="0.2">
      <c r="A1650" s="10" t="s">
        <v>1274</v>
      </c>
      <c r="B1650" s="9">
        <v>0</v>
      </c>
    </row>
    <row r="1651" spans="1:2" ht="12.75" customHeight="1" x14ac:dyDescent="0.2">
      <c r="A1651" s="10" t="s">
        <v>1274</v>
      </c>
      <c r="B1651" s="9">
        <v>0</v>
      </c>
    </row>
    <row r="1652" spans="1:2" ht="12.75" customHeight="1" x14ac:dyDescent="0.2">
      <c r="A1652" s="10" t="s">
        <v>1275</v>
      </c>
      <c r="B1652" s="11">
        <f>(B1647*6)/4</f>
        <v>45.353124999999999</v>
      </c>
    </row>
    <row r="1653" spans="1:2" ht="12.75" customHeight="1" x14ac:dyDescent="0.2">
      <c r="A1653" s="10" t="s">
        <v>1275</v>
      </c>
      <c r="B1653" s="9">
        <v>0</v>
      </c>
    </row>
    <row r="1654" spans="1:2" ht="12.75" customHeight="1" x14ac:dyDescent="0.2">
      <c r="A1654" s="10" t="s">
        <v>1275</v>
      </c>
      <c r="B1654" s="9">
        <v>0</v>
      </c>
    </row>
    <row r="1655" spans="1:2" ht="12.75" customHeight="1" x14ac:dyDescent="0.2">
      <c r="A1655" s="10" t="s">
        <v>1276</v>
      </c>
      <c r="B1655" s="11">
        <f>B1647</f>
        <v>30.235416666666666</v>
      </c>
    </row>
    <row r="1656" spans="1:2" ht="12.75" customHeight="1" x14ac:dyDescent="0.2">
      <c r="A1656" s="10" t="s">
        <v>1276</v>
      </c>
      <c r="B1656" s="9">
        <v>0</v>
      </c>
    </row>
    <row r="1657" spans="1:2" ht="12.75" customHeight="1" x14ac:dyDescent="0.2">
      <c r="A1657" s="10" t="s">
        <v>1276</v>
      </c>
      <c r="B1657" s="9">
        <v>0</v>
      </c>
    </row>
    <row r="1658" spans="1:2" ht="12.75" customHeight="1" x14ac:dyDescent="0.2">
      <c r="A1658" s="10" t="s">
        <v>2350</v>
      </c>
      <c r="B1658" s="9">
        <v>0</v>
      </c>
    </row>
    <row r="1659" spans="1:2" ht="12.75" customHeight="1" x14ac:dyDescent="0.2">
      <c r="A1659" s="10" t="s">
        <v>1278</v>
      </c>
      <c r="B1659" s="11">
        <v>0</v>
      </c>
    </row>
    <row r="1660" spans="1:2" ht="12.75" customHeight="1" x14ac:dyDescent="0.2">
      <c r="A1660" s="10" t="s">
        <v>1278</v>
      </c>
      <c r="B1660" s="9">
        <v>0</v>
      </c>
    </row>
    <row r="1661" spans="1:2" ht="12.75" customHeight="1" x14ac:dyDescent="0.2">
      <c r="A1661" s="10" t="s">
        <v>1281</v>
      </c>
      <c r="B1661" s="9">
        <v>0</v>
      </c>
    </row>
    <row r="1662" spans="1:2" ht="12.75" customHeight="1" x14ac:dyDescent="0.2">
      <c r="A1662" s="10" t="s">
        <v>1281</v>
      </c>
      <c r="B1662" s="9">
        <v>0</v>
      </c>
    </row>
    <row r="1663" spans="1:2" ht="12.75" customHeight="1" x14ac:dyDescent="0.2">
      <c r="A1663" s="10" t="s">
        <v>1282</v>
      </c>
      <c r="B1663" s="11">
        <f>B2242+B355</f>
        <v>10</v>
      </c>
    </row>
    <row r="1664" spans="1:2" ht="12.75" customHeight="1" x14ac:dyDescent="0.2">
      <c r="A1664" s="10" t="s">
        <v>1282</v>
      </c>
      <c r="B1664" s="9">
        <v>0</v>
      </c>
    </row>
    <row r="1665" spans="1:2" ht="12.75" customHeight="1" x14ac:dyDescent="0.2">
      <c r="A1665" s="10" t="s">
        <v>1297</v>
      </c>
      <c r="B1665" s="11">
        <f>B774*3</f>
        <v>45</v>
      </c>
    </row>
    <row r="1666" spans="1:2" ht="12.75" customHeight="1" x14ac:dyDescent="0.2">
      <c r="A1666" s="10" t="s">
        <v>1297</v>
      </c>
      <c r="B1666" s="9">
        <v>0</v>
      </c>
    </row>
    <row r="1667" spans="1:2" ht="12.75" customHeight="1" x14ac:dyDescent="0.2">
      <c r="A1667" s="10" t="s">
        <v>1298</v>
      </c>
      <c r="B1667" s="11">
        <f>B849*3</f>
        <v>1120.5</v>
      </c>
    </row>
    <row r="1668" spans="1:2" ht="12.75" customHeight="1" x14ac:dyDescent="0.2">
      <c r="A1668" s="10" t="s">
        <v>1298</v>
      </c>
      <c r="B1668" s="9">
        <v>0</v>
      </c>
    </row>
    <row r="1669" spans="1:2" ht="12.75" customHeight="1" x14ac:dyDescent="0.2">
      <c r="A1669" s="10" t="s">
        <v>1299</v>
      </c>
      <c r="B1669" s="11">
        <f>B847*2</f>
        <v>239</v>
      </c>
    </row>
    <row r="1670" spans="1:2" ht="12.75" customHeight="1" x14ac:dyDescent="0.2">
      <c r="A1670" s="10" t="s">
        <v>1299</v>
      </c>
      <c r="B1670" s="9">
        <v>0</v>
      </c>
    </row>
    <row r="1671" spans="1:2" ht="12.75" customHeight="1" x14ac:dyDescent="0.2">
      <c r="A1671" s="10" t="s">
        <v>1300</v>
      </c>
      <c r="B1671" s="11">
        <f>B851*3</f>
        <v>3213</v>
      </c>
    </row>
    <row r="1672" spans="1:2" ht="12.75" customHeight="1" x14ac:dyDescent="0.2">
      <c r="A1672" s="10" t="s">
        <v>1300</v>
      </c>
      <c r="B1672" s="9">
        <v>0</v>
      </c>
    </row>
    <row r="1673" spans="1:2" ht="12.75" customHeight="1" x14ac:dyDescent="0.2">
      <c r="A1673" s="10" t="s">
        <v>1301</v>
      </c>
      <c r="B1673" s="11">
        <f>B849*2</f>
        <v>747</v>
      </c>
    </row>
    <row r="1674" spans="1:2" ht="12.75" customHeight="1" x14ac:dyDescent="0.2">
      <c r="A1674" s="10" t="s">
        <v>1301</v>
      </c>
      <c r="B1674" s="9">
        <v>0</v>
      </c>
    </row>
    <row r="1675" spans="1:2" ht="12.75" customHeight="1" x14ac:dyDescent="0.2">
      <c r="A1675" s="10" t="s">
        <v>1302</v>
      </c>
      <c r="B1675" s="11">
        <f>B849*2</f>
        <v>747</v>
      </c>
    </row>
    <row r="1676" spans="1:2" ht="12.75" customHeight="1" x14ac:dyDescent="0.2">
      <c r="A1676" s="10" t="s">
        <v>1302</v>
      </c>
      <c r="B1676" s="9">
        <v>0</v>
      </c>
    </row>
    <row r="1677" spans="1:2" ht="12.75" customHeight="1" x14ac:dyDescent="0.2">
      <c r="A1677" s="10" t="s">
        <v>1303</v>
      </c>
      <c r="B1677" s="11">
        <f>B849*2</f>
        <v>747</v>
      </c>
    </row>
    <row r="1678" spans="1:2" ht="12.75" customHeight="1" x14ac:dyDescent="0.2">
      <c r="A1678" s="10" t="s">
        <v>1303</v>
      </c>
      <c r="B1678" s="9">
        <v>0</v>
      </c>
    </row>
    <row r="1679" spans="1:2" ht="12.75" customHeight="1" x14ac:dyDescent="0.2">
      <c r="A1679" s="10" t="s">
        <v>1304</v>
      </c>
      <c r="B1679" s="11">
        <f>B849*2</f>
        <v>747</v>
      </c>
    </row>
    <row r="1680" spans="1:2" ht="12.75" customHeight="1" x14ac:dyDescent="0.2">
      <c r="A1680" s="10" t="s">
        <v>1304</v>
      </c>
      <c r="B1680" s="9">
        <v>0</v>
      </c>
    </row>
    <row r="1681" spans="1:2" ht="12.75" customHeight="1" x14ac:dyDescent="0.2">
      <c r="A1681" s="10" t="s">
        <v>1305</v>
      </c>
      <c r="B1681" s="11">
        <f>B793*7</f>
        <v>210</v>
      </c>
    </row>
    <row r="1682" spans="1:2" ht="12.75" customHeight="1" x14ac:dyDescent="0.2">
      <c r="A1682" s="10" t="s">
        <v>1306</v>
      </c>
      <c r="B1682" s="11">
        <f>B802*4</f>
        <v>120</v>
      </c>
    </row>
    <row r="1683" spans="1:2" ht="12.75" customHeight="1" x14ac:dyDescent="0.2">
      <c r="A1683" s="10" t="s">
        <v>1306</v>
      </c>
      <c r="B1683" s="9">
        <v>0</v>
      </c>
    </row>
    <row r="1684" spans="1:2" ht="12.75" customHeight="1" x14ac:dyDescent="0.2">
      <c r="A1684" s="10" t="s">
        <v>1307</v>
      </c>
      <c r="B1684" s="11">
        <f>B854*2</f>
        <v>956</v>
      </c>
    </row>
    <row r="1685" spans="1:2" ht="12.75" customHeight="1" x14ac:dyDescent="0.2">
      <c r="A1685" s="10" t="s">
        <v>1307</v>
      </c>
      <c r="B1685" s="9">
        <v>0</v>
      </c>
    </row>
    <row r="1686" spans="1:2" ht="12.75" customHeight="1" x14ac:dyDescent="0.2">
      <c r="A1686" s="10" t="s">
        <v>1308</v>
      </c>
      <c r="B1686" s="11">
        <f>B854*2</f>
        <v>956</v>
      </c>
    </row>
    <row r="1687" spans="1:2" ht="12.75" customHeight="1" x14ac:dyDescent="0.2">
      <c r="A1687" s="10" t="s">
        <v>1308</v>
      </c>
      <c r="B1687" s="9">
        <v>0</v>
      </c>
    </row>
    <row r="1688" spans="1:2" ht="12.75" customHeight="1" x14ac:dyDescent="0.2">
      <c r="A1688" s="10" t="s">
        <v>1309</v>
      </c>
      <c r="B1688" s="11">
        <f>B849*2</f>
        <v>747</v>
      </c>
    </row>
    <row r="1689" spans="1:2" ht="12.75" customHeight="1" x14ac:dyDescent="0.2">
      <c r="A1689" s="10" t="s">
        <v>1309</v>
      </c>
      <c r="B1689" s="9">
        <v>0</v>
      </c>
    </row>
    <row r="1690" spans="1:2" ht="12.75" customHeight="1" x14ac:dyDescent="0.2">
      <c r="A1690" s="10" t="s">
        <v>1310</v>
      </c>
      <c r="B1690" s="11">
        <f>B856*2</f>
        <v>1912</v>
      </c>
    </row>
    <row r="1691" spans="1:2" ht="12.75" customHeight="1" x14ac:dyDescent="0.2">
      <c r="A1691" s="10" t="s">
        <v>1310</v>
      </c>
      <c r="B1691" s="9">
        <v>0</v>
      </c>
    </row>
    <row r="1692" spans="1:2" ht="12.75" customHeight="1" x14ac:dyDescent="0.2">
      <c r="A1692" s="10" t="s">
        <v>1311</v>
      </c>
      <c r="B1692" s="11">
        <v>4</v>
      </c>
    </row>
    <row r="1693" spans="1:2" ht="12.75" customHeight="1" x14ac:dyDescent="0.2">
      <c r="A1693" s="10" t="s">
        <v>1311</v>
      </c>
      <c r="B1693" s="9">
        <v>0</v>
      </c>
    </row>
    <row r="1694" spans="1:2" ht="12.75" customHeight="1" x14ac:dyDescent="0.2">
      <c r="A1694" s="10" t="s">
        <v>1312</v>
      </c>
      <c r="B1694" s="11">
        <v>4</v>
      </c>
    </row>
    <row r="1695" spans="1:2" ht="12.75" customHeight="1" x14ac:dyDescent="0.2">
      <c r="A1695" s="10" t="s">
        <v>1312</v>
      </c>
      <c r="B1695" s="9">
        <v>0</v>
      </c>
    </row>
    <row r="1696" spans="1:2" ht="12.75" customHeight="1" x14ac:dyDescent="0.2">
      <c r="A1696" s="10" t="s">
        <v>1312</v>
      </c>
      <c r="B1696" s="9">
        <v>0</v>
      </c>
    </row>
    <row r="1697" spans="1:2" ht="12.75" customHeight="1" x14ac:dyDescent="0.2">
      <c r="A1697" s="10" t="s">
        <v>1314</v>
      </c>
      <c r="B1697" s="11">
        <f>B926*4</f>
        <v>238</v>
      </c>
    </row>
    <row r="1698" spans="1:2" ht="12.75" customHeight="1" x14ac:dyDescent="0.2">
      <c r="A1698" s="10" t="s">
        <v>1314</v>
      </c>
      <c r="B1698" s="9">
        <v>0</v>
      </c>
    </row>
    <row r="1699" spans="1:2" ht="12.75" customHeight="1" x14ac:dyDescent="0.2">
      <c r="A1699" s="10" t="s">
        <v>1316</v>
      </c>
      <c r="B1699" s="11">
        <f>B844*3</f>
        <v>692.25</v>
      </c>
    </row>
    <row r="1700" spans="1:2" ht="12.75" customHeight="1" x14ac:dyDescent="0.2">
      <c r="A1700" s="10" t="s">
        <v>1316</v>
      </c>
      <c r="B1700" s="9">
        <v>0</v>
      </c>
    </row>
    <row r="1701" spans="1:2" ht="12.75" customHeight="1" x14ac:dyDescent="0.2">
      <c r="A1701" s="10" t="s">
        <v>1330</v>
      </c>
      <c r="B1701" s="11">
        <f>B1750+(B490/8)</f>
        <v>5.5</v>
      </c>
    </row>
    <row r="1702" spans="1:2" ht="12.75" customHeight="1" x14ac:dyDescent="0.2">
      <c r="A1702" s="10" t="s">
        <v>1330</v>
      </c>
      <c r="B1702" s="9">
        <v>0</v>
      </c>
    </row>
    <row r="1703" spans="1:2" ht="12.75" customHeight="1" x14ac:dyDescent="0.2">
      <c r="A1703" s="10" t="s">
        <v>1331</v>
      </c>
      <c r="B1703" s="11">
        <f>(B1706*4)+(B1701*2)</f>
        <v>99</v>
      </c>
    </row>
    <row r="1704" spans="1:2" ht="12.75" customHeight="1" x14ac:dyDescent="0.2">
      <c r="A1704" s="10" t="s">
        <v>1331</v>
      </c>
      <c r="B1704" s="9">
        <v>0</v>
      </c>
    </row>
    <row r="1705" spans="1:2" ht="12.75" customHeight="1" x14ac:dyDescent="0.2">
      <c r="A1705" s="10" t="s">
        <v>1331</v>
      </c>
      <c r="B1705" s="9">
        <v>0</v>
      </c>
    </row>
    <row r="1706" spans="1:2" ht="12.75" customHeight="1" x14ac:dyDescent="0.2">
      <c r="A1706" s="10" t="s">
        <v>1332</v>
      </c>
      <c r="B1706" s="11">
        <f>B1701*4</f>
        <v>22</v>
      </c>
    </row>
    <row r="1707" spans="1:2" ht="12.75" customHeight="1" x14ac:dyDescent="0.2">
      <c r="A1707" s="10" t="s">
        <v>1332</v>
      </c>
      <c r="B1707" s="9">
        <v>0</v>
      </c>
    </row>
    <row r="1708" spans="1:2" ht="12.75" customHeight="1" x14ac:dyDescent="0.2">
      <c r="A1708" s="10" t="s">
        <v>1332</v>
      </c>
      <c r="B1708" s="9">
        <v>0</v>
      </c>
    </row>
    <row r="1709" spans="1:2" ht="12.75" customHeight="1" x14ac:dyDescent="0.2">
      <c r="A1709" s="10" t="s">
        <v>1333</v>
      </c>
      <c r="B1709" s="11">
        <f>B1706/2</f>
        <v>11</v>
      </c>
    </row>
    <row r="1710" spans="1:2" ht="12.75" customHeight="1" x14ac:dyDescent="0.2">
      <c r="A1710" s="10" t="s">
        <v>1333</v>
      </c>
      <c r="B1710" s="9">
        <v>0</v>
      </c>
    </row>
    <row r="1711" spans="1:2" ht="12.75" customHeight="1" x14ac:dyDescent="0.2">
      <c r="A1711" s="10" t="s">
        <v>1333</v>
      </c>
      <c r="B1711" s="9">
        <v>0</v>
      </c>
    </row>
    <row r="1712" spans="1:2" ht="12.75" customHeight="1" x14ac:dyDescent="0.2">
      <c r="A1712" s="10" t="s">
        <v>1334</v>
      </c>
      <c r="B1712" s="11">
        <f>(B1706*6)/4</f>
        <v>33</v>
      </c>
    </row>
    <row r="1713" spans="1:2" ht="12.75" customHeight="1" x14ac:dyDescent="0.2">
      <c r="A1713" s="10" t="s">
        <v>1334</v>
      </c>
      <c r="B1713" s="9">
        <v>0</v>
      </c>
    </row>
    <row r="1714" spans="1:2" ht="12.75" customHeight="1" x14ac:dyDescent="0.2">
      <c r="A1714" s="10" t="s">
        <v>1334</v>
      </c>
      <c r="B1714" s="9">
        <v>0</v>
      </c>
    </row>
    <row r="1715" spans="1:2" ht="12.75" customHeight="1" x14ac:dyDescent="0.2">
      <c r="A1715" s="10" t="s">
        <v>1335</v>
      </c>
      <c r="B1715" s="11">
        <f>B1706</f>
        <v>22</v>
      </c>
    </row>
    <row r="1716" spans="1:2" ht="12.75" customHeight="1" x14ac:dyDescent="0.2">
      <c r="A1716" s="10" t="s">
        <v>1335</v>
      </c>
      <c r="B1716" s="9">
        <v>0</v>
      </c>
    </row>
    <row r="1717" spans="1:2" ht="12.75" customHeight="1" x14ac:dyDescent="0.2">
      <c r="A1717" s="10" t="s">
        <v>1335</v>
      </c>
      <c r="B1717" s="9">
        <v>0</v>
      </c>
    </row>
    <row r="1718" spans="1:2" ht="12.75" customHeight="1" x14ac:dyDescent="0.2">
      <c r="A1718" s="10" t="s">
        <v>1336</v>
      </c>
      <c r="B1718" s="11">
        <f>B1108</f>
        <v>34</v>
      </c>
    </row>
    <row r="1719" spans="1:2" ht="12.75" customHeight="1" x14ac:dyDescent="0.2">
      <c r="A1719" s="10" t="s">
        <v>1336</v>
      </c>
      <c r="B1719" s="9">
        <v>0</v>
      </c>
    </row>
    <row r="1720" spans="1:2" ht="12.75" customHeight="1" x14ac:dyDescent="0.2">
      <c r="A1720" s="10" t="s">
        <v>1336</v>
      </c>
      <c r="B1720" s="9">
        <v>0</v>
      </c>
    </row>
    <row r="1721" spans="1:2" ht="12.75" customHeight="1" x14ac:dyDescent="0.2">
      <c r="A1721" s="10" t="s">
        <v>1349</v>
      </c>
      <c r="B1721" s="11">
        <f>B847+B1734</f>
        <v>509.44166666666666</v>
      </c>
    </row>
    <row r="1722" spans="1:2" ht="12.75" customHeight="1" x14ac:dyDescent="0.2">
      <c r="A1722" s="10" t="s">
        <v>1349</v>
      </c>
      <c r="B1722" s="9">
        <v>0</v>
      </c>
    </row>
    <row r="1723" spans="1:2" ht="12.75" customHeight="1" x14ac:dyDescent="0.2">
      <c r="A1723" s="10" t="s">
        <v>1350</v>
      </c>
      <c r="B1723" s="11">
        <f>B1734*9</f>
        <v>3509.4749999999999</v>
      </c>
    </row>
    <row r="1724" spans="1:2" ht="12.75" customHeight="1" x14ac:dyDescent="0.2">
      <c r="A1724" s="10" t="s">
        <v>1350</v>
      </c>
      <c r="B1724" s="9">
        <v>0</v>
      </c>
    </row>
    <row r="1725" spans="1:2" ht="12.75" customHeight="1" x14ac:dyDescent="0.2">
      <c r="A1725" s="10" t="s">
        <v>1350</v>
      </c>
      <c r="B1725" s="9">
        <v>0</v>
      </c>
    </row>
    <row r="1726" spans="1:2" ht="12.75" customHeight="1" x14ac:dyDescent="0.2">
      <c r="A1726" s="10" t="s">
        <v>1351</v>
      </c>
      <c r="B1726" s="11">
        <f>B851+B1734</f>
        <v>1460.9416666666666</v>
      </c>
    </row>
    <row r="1727" spans="1:2" ht="12.75" customHeight="1" x14ac:dyDescent="0.2">
      <c r="A1727" s="10" t="s">
        <v>1351</v>
      </c>
      <c r="B1727" s="9">
        <v>0</v>
      </c>
    </row>
    <row r="1728" spans="1:2" ht="12.75" customHeight="1" x14ac:dyDescent="0.2">
      <c r="A1728" s="10" t="s">
        <v>1352</v>
      </c>
      <c r="B1728" s="11">
        <f>B854+B1734</f>
        <v>867.94166666666661</v>
      </c>
    </row>
    <row r="1729" spans="1:2" ht="12.75" customHeight="1" x14ac:dyDescent="0.2">
      <c r="A1729" s="10" t="s">
        <v>1352</v>
      </c>
      <c r="B1729" s="9">
        <v>0</v>
      </c>
    </row>
    <row r="1730" spans="1:2" ht="12.75" customHeight="1" x14ac:dyDescent="0.2">
      <c r="A1730" s="10" t="s">
        <v>1353</v>
      </c>
      <c r="B1730" s="11">
        <f>B856+B1734</f>
        <v>1345.9416666666666</v>
      </c>
    </row>
    <row r="1731" spans="1:2" ht="12.75" customHeight="1" x14ac:dyDescent="0.2">
      <c r="A1731" s="10" t="s">
        <v>1353</v>
      </c>
      <c r="B1731" s="9">
        <v>0</v>
      </c>
    </row>
    <row r="1732" spans="1:2" ht="12.75" customHeight="1" x14ac:dyDescent="0.2">
      <c r="A1732" s="10" t="s">
        <v>1354</v>
      </c>
      <c r="B1732" s="11">
        <f>B858+B1734</f>
        <v>987.44166666666661</v>
      </c>
    </row>
    <row r="1733" spans="1:2" ht="12.75" customHeight="1" x14ac:dyDescent="0.2">
      <c r="A1733" s="10" t="s">
        <v>1354</v>
      </c>
      <c r="B1733" s="9">
        <v>0</v>
      </c>
    </row>
    <row r="1734" spans="1:2" ht="12.75" customHeight="1" x14ac:dyDescent="0.2">
      <c r="A1734" s="10" t="s">
        <v>1355</v>
      </c>
      <c r="B1734" s="11">
        <f>(B1740*4)+(B1102*4)</f>
        <v>389.94166666666666</v>
      </c>
    </row>
    <row r="1735" spans="1:2" ht="12.75" customHeight="1" x14ac:dyDescent="0.2">
      <c r="A1735" s="10" t="s">
        <v>1355</v>
      </c>
      <c r="B1735" s="9">
        <v>0</v>
      </c>
    </row>
    <row r="1736" spans="1:2" ht="12.75" customHeight="1" x14ac:dyDescent="0.2">
      <c r="A1736" s="10" t="s">
        <v>1356</v>
      </c>
      <c r="B1736" s="11">
        <f>B862+B1734</f>
        <v>1251.4416666666666</v>
      </c>
    </row>
    <row r="1737" spans="1:2" ht="12.75" customHeight="1" x14ac:dyDescent="0.2">
      <c r="A1737" s="10" t="s">
        <v>1356</v>
      </c>
      <c r="B1737" s="9">
        <v>0</v>
      </c>
    </row>
    <row r="1738" spans="1:2" ht="12.75" customHeight="1" x14ac:dyDescent="0.2">
      <c r="A1738" s="10" t="s">
        <v>1357</v>
      </c>
      <c r="B1738" s="11">
        <f>B866+B1734</f>
        <v>508.94166666666666</v>
      </c>
    </row>
    <row r="1739" spans="1:2" ht="12.75" customHeight="1" x14ac:dyDescent="0.2">
      <c r="A1739" s="10" t="s">
        <v>1357</v>
      </c>
      <c r="B1739" s="9">
        <v>0</v>
      </c>
    </row>
    <row r="1740" spans="1:2" ht="12.75" customHeight="1" x14ac:dyDescent="0.2">
      <c r="A1740" s="10" t="s">
        <v>1358</v>
      </c>
      <c r="B1740" s="11">
        <f>B52+(B488/8)</f>
        <v>20.985416666666666</v>
      </c>
    </row>
    <row r="1741" spans="1:2" ht="12.75" customHeight="1" x14ac:dyDescent="0.2">
      <c r="A1741" s="10" t="s">
        <v>1358</v>
      </c>
      <c r="B1741" s="9">
        <v>0</v>
      </c>
    </row>
    <row r="1742" spans="1:2" ht="12.75" customHeight="1" x14ac:dyDescent="0.2">
      <c r="A1742" s="10" t="s">
        <v>1359</v>
      </c>
      <c r="B1742" s="11">
        <f>B869+B1734</f>
        <v>763.44166666666661</v>
      </c>
    </row>
    <row r="1743" spans="1:2" ht="12.75" customHeight="1" x14ac:dyDescent="0.2">
      <c r="A1743" s="10" t="s">
        <v>1359</v>
      </c>
      <c r="B1743" s="9">
        <v>0</v>
      </c>
    </row>
    <row r="1744" spans="1:2" ht="12.75" customHeight="1" x14ac:dyDescent="0.2">
      <c r="A1744" s="10" t="s">
        <v>1360</v>
      </c>
      <c r="B1744" s="11">
        <f>B871+B1734</f>
        <v>524.44166666666661</v>
      </c>
    </row>
    <row r="1745" spans="1:2" ht="12.75" customHeight="1" x14ac:dyDescent="0.2">
      <c r="A1745" s="10" t="s">
        <v>1360</v>
      </c>
      <c r="B1745" s="9">
        <v>0</v>
      </c>
    </row>
    <row r="1746" spans="1:2" ht="12.75" customHeight="1" x14ac:dyDescent="0.2">
      <c r="A1746" s="10" t="s">
        <v>1361</v>
      </c>
      <c r="B1746" s="9">
        <v>0</v>
      </c>
    </row>
    <row r="1747" spans="1:2" ht="12.75" customHeight="1" x14ac:dyDescent="0.2">
      <c r="A1747" s="10" t="s">
        <v>1362</v>
      </c>
      <c r="B1747" s="11">
        <v>4</v>
      </c>
    </row>
    <row r="1748" spans="1:2" ht="12.75" customHeight="1" x14ac:dyDescent="0.2">
      <c r="A1748" s="10" t="s">
        <v>1362</v>
      </c>
      <c r="B1748" s="9">
        <v>0</v>
      </c>
    </row>
    <row r="1749" spans="1:2" ht="12.75" customHeight="1" x14ac:dyDescent="0.2">
      <c r="A1749" s="10" t="s">
        <v>1362</v>
      </c>
      <c r="B1749" s="9">
        <v>0</v>
      </c>
    </row>
    <row r="1750" spans="1:2" ht="12.75" customHeight="1" x14ac:dyDescent="0.2">
      <c r="A1750" s="10" t="s">
        <v>1363</v>
      </c>
      <c r="B1750" s="11">
        <v>5</v>
      </c>
    </row>
    <row r="1751" spans="1:2" ht="12.75" customHeight="1" x14ac:dyDescent="0.2">
      <c r="A1751" s="10" t="s">
        <v>1363</v>
      </c>
      <c r="B1751" s="9">
        <v>0</v>
      </c>
    </row>
    <row r="1752" spans="1:2" ht="12.75" customHeight="1" x14ac:dyDescent="0.2">
      <c r="A1752" s="10" t="s">
        <v>1363</v>
      </c>
      <c r="B1752" s="9">
        <v>0</v>
      </c>
    </row>
    <row r="1753" spans="1:2" ht="12.75" customHeight="1" x14ac:dyDescent="0.2">
      <c r="A1753" s="10" t="s">
        <v>1364</v>
      </c>
      <c r="B1753" s="11">
        <f>B1123</f>
        <v>0.3</v>
      </c>
    </row>
    <row r="1754" spans="1:2" ht="12.75" customHeight="1" x14ac:dyDescent="0.2">
      <c r="A1754" s="10" t="s">
        <v>1364</v>
      </c>
      <c r="B1754" s="9">
        <v>0</v>
      </c>
    </row>
    <row r="1755" spans="1:2" ht="12.75" customHeight="1" x14ac:dyDescent="0.2">
      <c r="A1755" s="10" t="s">
        <v>1364</v>
      </c>
      <c r="B1755" s="9">
        <v>0</v>
      </c>
    </row>
    <row r="1756" spans="1:2" ht="12.75" customHeight="1" x14ac:dyDescent="0.2">
      <c r="A1756" s="10" t="s">
        <v>1365</v>
      </c>
      <c r="B1756" s="11">
        <f>(B2461*4)+(B2871*3)+3000</f>
        <v>3414.5</v>
      </c>
    </row>
    <row r="1757" spans="1:2" ht="12.75" customHeight="1" x14ac:dyDescent="0.2">
      <c r="A1757" s="10" t="s">
        <v>1365</v>
      </c>
      <c r="B1757" s="9">
        <v>0</v>
      </c>
    </row>
    <row r="1758" spans="1:2" ht="12.75" customHeight="1" x14ac:dyDescent="0.2">
      <c r="A1758" s="10" t="s">
        <v>1366</v>
      </c>
      <c r="B1758" s="11">
        <v>8</v>
      </c>
    </row>
    <row r="1759" spans="1:2" ht="12.75" customHeight="1" x14ac:dyDescent="0.2">
      <c r="A1759" s="10" t="s">
        <v>1366</v>
      </c>
      <c r="B1759" s="9">
        <v>0</v>
      </c>
    </row>
    <row r="1760" spans="1:2" ht="12.75" customHeight="1" x14ac:dyDescent="0.2">
      <c r="A1760" s="10" t="s">
        <v>1366</v>
      </c>
      <c r="B1760" s="9">
        <v>0</v>
      </c>
    </row>
    <row r="1761" spans="1:2" ht="12.75" customHeight="1" x14ac:dyDescent="0.2">
      <c r="A1761" s="10" t="s">
        <v>1367</v>
      </c>
      <c r="B1761" s="11">
        <f>B1758*9</f>
        <v>72</v>
      </c>
    </row>
    <row r="1762" spans="1:2" ht="12.75" customHeight="1" x14ac:dyDescent="0.2">
      <c r="A1762" s="10" t="s">
        <v>1367</v>
      </c>
      <c r="B1762" s="9">
        <v>0</v>
      </c>
    </row>
    <row r="1763" spans="1:2" ht="12.75" customHeight="1" x14ac:dyDescent="0.2">
      <c r="A1763" s="10" t="s">
        <v>1367</v>
      </c>
      <c r="B1763" s="9">
        <v>0</v>
      </c>
    </row>
    <row r="1764" spans="1:2" ht="12.75" customHeight="1" x14ac:dyDescent="0.2">
      <c r="A1764" s="10" t="s">
        <v>1369</v>
      </c>
      <c r="B1764" s="11">
        <f>(B1787*4)+B2284</f>
        <v>20.75</v>
      </c>
    </row>
    <row r="1765" spans="1:2" ht="12.75" customHeight="1" x14ac:dyDescent="0.2">
      <c r="A1765" s="10" t="s">
        <v>1369</v>
      </c>
      <c r="B1765" s="9">
        <v>0</v>
      </c>
    </row>
    <row r="1766" spans="1:2" ht="12.75" customHeight="1" x14ac:dyDescent="0.2">
      <c r="A1766" s="10" t="s">
        <v>1369</v>
      </c>
      <c r="B1766" s="9">
        <v>0</v>
      </c>
    </row>
    <row r="1767" spans="1:2" ht="12.75" customHeight="1" x14ac:dyDescent="0.2">
      <c r="A1767" s="10" t="s">
        <v>1386</v>
      </c>
      <c r="B1767" s="11">
        <f>B1790*5</f>
        <v>20</v>
      </c>
    </row>
    <row r="1768" spans="1:2" ht="12.75" customHeight="1" x14ac:dyDescent="0.2">
      <c r="A1768" s="10" t="s">
        <v>1386</v>
      </c>
      <c r="B1768" s="9">
        <v>0</v>
      </c>
    </row>
    <row r="1769" spans="1:2" ht="12.75" customHeight="1" x14ac:dyDescent="0.2">
      <c r="A1769" s="10" t="s">
        <v>1387</v>
      </c>
      <c r="B1769" s="11">
        <f>B1790</f>
        <v>4</v>
      </c>
    </row>
    <row r="1770" spans="1:2" ht="12.75" customHeight="1" x14ac:dyDescent="0.2">
      <c r="A1770" s="10" t="s">
        <v>1387</v>
      </c>
      <c r="B1770" s="9">
        <v>0</v>
      </c>
    </row>
    <row r="1771" spans="1:2" ht="12.75" customHeight="1" x14ac:dyDescent="0.2">
      <c r="A1771" s="10" t="s">
        <v>1387</v>
      </c>
      <c r="B1771" s="9">
        <v>0</v>
      </c>
    </row>
    <row r="1772" spans="1:2" ht="12.75" customHeight="1" x14ac:dyDescent="0.2">
      <c r="A1772" s="10" t="s">
        <v>1388</v>
      </c>
      <c r="B1772" s="11">
        <f>B1790*6</f>
        <v>24</v>
      </c>
    </row>
    <row r="1773" spans="1:2" ht="12.75" customHeight="1" x14ac:dyDescent="0.2">
      <c r="A1773" s="10" t="s">
        <v>1388</v>
      </c>
      <c r="B1773" s="9">
        <v>0</v>
      </c>
    </row>
    <row r="1774" spans="1:2" ht="12.75" customHeight="1" x14ac:dyDescent="0.2">
      <c r="A1774" s="10" t="s">
        <v>1388</v>
      </c>
      <c r="B1774" s="9">
        <v>0</v>
      </c>
    </row>
    <row r="1775" spans="1:2" ht="12.75" customHeight="1" x14ac:dyDescent="0.2">
      <c r="A1775" s="10" t="s">
        <v>1389</v>
      </c>
      <c r="B1775" s="11">
        <f>(B1790*4)+(B2528*2)</f>
        <v>42.666666666666671</v>
      </c>
    </row>
    <row r="1776" spans="1:2" ht="12.75" customHeight="1" x14ac:dyDescent="0.2">
      <c r="A1776" s="10" t="s">
        <v>1389</v>
      </c>
      <c r="B1776" s="9">
        <v>0</v>
      </c>
    </row>
    <row r="1777" spans="1:2" ht="12.75" customHeight="1" x14ac:dyDescent="0.2">
      <c r="A1777" s="10" t="s">
        <v>1389</v>
      </c>
      <c r="B1777" s="9">
        <v>0</v>
      </c>
    </row>
    <row r="1778" spans="1:2" ht="12.75" customHeight="1" x14ac:dyDescent="0.2">
      <c r="A1778" s="10" t="s">
        <v>1390</v>
      </c>
      <c r="B1778" s="11">
        <f>(B1790*2)+(B2528*4)</f>
        <v>61.333333333333336</v>
      </c>
    </row>
    <row r="1779" spans="1:2" ht="12.75" customHeight="1" x14ac:dyDescent="0.2">
      <c r="A1779" s="10" t="s">
        <v>1390</v>
      </c>
      <c r="B1779" s="9">
        <v>0</v>
      </c>
    </row>
    <row r="1780" spans="1:2" ht="12.75" customHeight="1" x14ac:dyDescent="0.2">
      <c r="A1780" s="10" t="s">
        <v>1390</v>
      </c>
      <c r="B1780" s="9">
        <v>0</v>
      </c>
    </row>
    <row r="1781" spans="1:2" ht="12.75" customHeight="1" x14ac:dyDescent="0.2">
      <c r="A1781" s="10" t="s">
        <v>1391</v>
      </c>
      <c r="B1781" s="11">
        <v>1</v>
      </c>
    </row>
    <row r="1782" spans="1:2" ht="12.75" customHeight="1" x14ac:dyDescent="0.2">
      <c r="A1782" s="10" t="s">
        <v>1391</v>
      </c>
      <c r="B1782" s="9">
        <v>0</v>
      </c>
    </row>
    <row r="1783" spans="1:2" ht="12.75" customHeight="1" x14ac:dyDescent="0.2">
      <c r="A1783" s="10" t="s">
        <v>1391</v>
      </c>
      <c r="B1783" s="9">
        <v>0</v>
      </c>
    </row>
    <row r="1784" spans="1:2" ht="12.75" customHeight="1" x14ac:dyDescent="0.2">
      <c r="A1784" s="10" t="s">
        <v>1392</v>
      </c>
      <c r="B1784" s="11">
        <v>8</v>
      </c>
    </row>
    <row r="1785" spans="1:2" ht="12.75" customHeight="1" x14ac:dyDescent="0.2">
      <c r="A1785" s="10" t="s">
        <v>1392</v>
      </c>
      <c r="B1785" s="9">
        <v>0</v>
      </c>
    </row>
    <row r="1786" spans="1:2" ht="12.75" customHeight="1" x14ac:dyDescent="0.2">
      <c r="A1786" s="10" t="s">
        <v>1392</v>
      </c>
      <c r="B1786" s="9">
        <v>0</v>
      </c>
    </row>
    <row r="1787" spans="1:2" ht="12.75" customHeight="1" x14ac:dyDescent="0.2">
      <c r="A1787" s="10" t="s">
        <v>1393</v>
      </c>
      <c r="B1787" s="11">
        <f>B1784/4</f>
        <v>2</v>
      </c>
    </row>
    <row r="1788" spans="1:2" ht="12.75" customHeight="1" x14ac:dyDescent="0.2">
      <c r="A1788" s="10" t="s">
        <v>1393</v>
      </c>
      <c r="B1788" s="9">
        <v>0</v>
      </c>
    </row>
    <row r="1789" spans="1:2" ht="12.75" customHeight="1" x14ac:dyDescent="0.2">
      <c r="A1789" s="10" t="s">
        <v>1393</v>
      </c>
      <c r="B1789" s="9">
        <v>0</v>
      </c>
    </row>
    <row r="1790" spans="1:2" ht="12.75" customHeight="1" x14ac:dyDescent="0.2">
      <c r="A1790" s="10" t="s">
        <v>1394</v>
      </c>
      <c r="B1790" s="11">
        <f>B1787*2</f>
        <v>4</v>
      </c>
    </row>
    <row r="1791" spans="1:2" ht="12.75" customHeight="1" x14ac:dyDescent="0.2">
      <c r="A1791" s="10" t="s">
        <v>1394</v>
      </c>
      <c r="B1791" s="9">
        <v>0</v>
      </c>
    </row>
    <row r="1792" spans="1:2" ht="12.75" customHeight="1" x14ac:dyDescent="0.2">
      <c r="A1792" s="10" t="s">
        <v>1394</v>
      </c>
      <c r="B1792" s="9">
        <v>0</v>
      </c>
    </row>
    <row r="1793" spans="1:2" ht="12.75" customHeight="1" x14ac:dyDescent="0.2">
      <c r="A1793" s="10" t="s">
        <v>1395</v>
      </c>
      <c r="B1793" s="11">
        <f>B1784*3</f>
        <v>24</v>
      </c>
    </row>
    <row r="1794" spans="1:2" ht="12.75" customHeight="1" x14ac:dyDescent="0.2">
      <c r="A1794" s="10" t="s">
        <v>1395</v>
      </c>
      <c r="B1794" s="9">
        <v>0</v>
      </c>
    </row>
    <row r="1795" spans="1:2" ht="12.75" customHeight="1" x14ac:dyDescent="0.2">
      <c r="A1795" s="10" t="s">
        <v>1395</v>
      </c>
      <c r="B1795" s="9">
        <v>0</v>
      </c>
    </row>
    <row r="1796" spans="1:2" ht="12.75" customHeight="1" x14ac:dyDescent="0.2">
      <c r="A1796" s="10" t="s">
        <v>1396</v>
      </c>
      <c r="B1796" s="11">
        <f>(B1787*6)+(B2524)</f>
        <v>19.5</v>
      </c>
    </row>
    <row r="1797" spans="1:2" ht="12.75" customHeight="1" x14ac:dyDescent="0.2">
      <c r="A1797" s="10" t="s">
        <v>1396</v>
      </c>
      <c r="B1797" s="9">
        <v>0</v>
      </c>
    </row>
    <row r="1798" spans="1:2" ht="12.75" customHeight="1" x14ac:dyDescent="0.2">
      <c r="A1798" s="10" t="s">
        <v>1396</v>
      </c>
      <c r="B1798" s="9">
        <v>0</v>
      </c>
    </row>
    <row r="1799" spans="1:2" ht="12.75" customHeight="1" x14ac:dyDescent="0.2">
      <c r="A1799" s="10" t="s">
        <v>1397</v>
      </c>
      <c r="B1799" s="11">
        <f>B1787/2</f>
        <v>1</v>
      </c>
    </row>
    <row r="1800" spans="1:2" ht="12.75" customHeight="1" x14ac:dyDescent="0.2">
      <c r="A1800" s="10" t="s">
        <v>1397</v>
      </c>
      <c r="B1800" s="9">
        <v>0</v>
      </c>
    </row>
    <row r="1801" spans="1:2" ht="12.75" customHeight="1" x14ac:dyDescent="0.2">
      <c r="A1801" s="10" t="s">
        <v>1397</v>
      </c>
      <c r="B1801" s="9">
        <v>0</v>
      </c>
    </row>
    <row r="1802" spans="1:2" ht="12.75" customHeight="1" x14ac:dyDescent="0.2">
      <c r="A1802" s="10" t="s">
        <v>1398</v>
      </c>
      <c r="B1802" s="11">
        <f>(B1787*6)/4</f>
        <v>3</v>
      </c>
    </row>
    <row r="1803" spans="1:2" ht="12.75" customHeight="1" x14ac:dyDescent="0.2">
      <c r="A1803" s="10" t="s">
        <v>1398</v>
      </c>
      <c r="B1803" s="9">
        <v>0</v>
      </c>
    </row>
    <row r="1804" spans="1:2" ht="12.75" customHeight="1" x14ac:dyDescent="0.2">
      <c r="A1804" s="10" t="s">
        <v>1398</v>
      </c>
      <c r="B1804" s="9">
        <v>0</v>
      </c>
    </row>
    <row r="1805" spans="1:2" ht="12.75" customHeight="1" x14ac:dyDescent="0.2">
      <c r="A1805" s="10" t="s">
        <v>1399</v>
      </c>
      <c r="B1805" s="11">
        <f>(B1787*6)/2</f>
        <v>6</v>
      </c>
    </row>
    <row r="1806" spans="1:2" ht="12.75" customHeight="1" x14ac:dyDescent="0.2">
      <c r="A1806" s="10" t="s">
        <v>1399</v>
      </c>
      <c r="B1806" s="9">
        <v>0</v>
      </c>
    </row>
    <row r="1807" spans="1:2" ht="12.75" customHeight="1" x14ac:dyDescent="0.2">
      <c r="A1807" s="10" t="s">
        <v>1399</v>
      </c>
      <c r="B1807" s="9">
        <v>0</v>
      </c>
    </row>
    <row r="1808" spans="1:2" ht="12.75" customHeight="1" x14ac:dyDescent="0.2">
      <c r="A1808" s="10" t="s">
        <v>1400</v>
      </c>
      <c r="B1808" s="9">
        <v>0</v>
      </c>
    </row>
    <row r="1809" spans="1:2" ht="12.75" customHeight="1" x14ac:dyDescent="0.2">
      <c r="A1809" s="10" t="s">
        <v>1401</v>
      </c>
      <c r="B1809" s="11">
        <f>(B1784*4)/3</f>
        <v>10.666666666666666</v>
      </c>
    </row>
    <row r="1810" spans="1:2" ht="12.75" customHeight="1" x14ac:dyDescent="0.2">
      <c r="A1810" s="10" t="s">
        <v>1401</v>
      </c>
      <c r="B1810" s="9">
        <v>0</v>
      </c>
    </row>
    <row r="1811" spans="1:2" ht="12.75" customHeight="1" x14ac:dyDescent="0.2">
      <c r="A1811" s="10" t="s">
        <v>1401</v>
      </c>
      <c r="B1811" s="9">
        <v>0</v>
      </c>
    </row>
    <row r="1812" spans="1:2" ht="12.75" customHeight="1" x14ac:dyDescent="0.2">
      <c r="A1812" s="10" t="s">
        <v>1402</v>
      </c>
      <c r="B1812" s="11">
        <f>(B509*6)+(B2284*2)+B2165</f>
        <v>84.5</v>
      </c>
    </row>
    <row r="1813" spans="1:2" ht="12.75" customHeight="1" x14ac:dyDescent="0.2">
      <c r="A1813" s="10" t="s">
        <v>1402</v>
      </c>
      <c r="B1813" s="9">
        <v>0</v>
      </c>
    </row>
    <row r="1814" spans="1:2" ht="12.75" customHeight="1" x14ac:dyDescent="0.2">
      <c r="A1814" s="10" t="s">
        <v>1402</v>
      </c>
      <c r="B1814" s="9">
        <v>0</v>
      </c>
    </row>
    <row r="1815" spans="1:2" ht="12.75" customHeight="1" x14ac:dyDescent="0.2">
      <c r="A1815" s="10" t="s">
        <v>1403</v>
      </c>
      <c r="B1815" s="11">
        <v>25</v>
      </c>
    </row>
    <row r="1816" spans="1:2" ht="12.75" customHeight="1" x14ac:dyDescent="0.2">
      <c r="A1816" s="10" t="s">
        <v>1403</v>
      </c>
      <c r="B1816" s="9">
        <v>0</v>
      </c>
    </row>
    <row r="1817" spans="1:2" ht="12.75" customHeight="1" x14ac:dyDescent="0.2">
      <c r="A1817" s="10" t="s">
        <v>1403</v>
      </c>
      <c r="B1817" s="9">
        <v>0</v>
      </c>
    </row>
    <row r="1818" spans="1:2" ht="12.75" customHeight="1" x14ac:dyDescent="0.2">
      <c r="A1818" s="10" t="s">
        <v>1405</v>
      </c>
      <c r="B1818" s="11">
        <v>0</v>
      </c>
    </row>
    <row r="1819" spans="1:2" ht="12.75" customHeight="1" x14ac:dyDescent="0.2">
      <c r="A1819" s="10" t="s">
        <v>1405</v>
      </c>
      <c r="B1819" s="9">
        <v>0</v>
      </c>
    </row>
    <row r="1820" spans="1:2" ht="12.75" customHeight="1" x14ac:dyDescent="0.2">
      <c r="A1820" s="10" t="s">
        <v>1422</v>
      </c>
      <c r="B1820" s="11">
        <f>B102+B1838</f>
        <v>33</v>
      </c>
    </row>
    <row r="1821" spans="1:2" ht="12.75" customHeight="1" x14ac:dyDescent="0.2">
      <c r="A1821" s="10" t="s">
        <v>1422</v>
      </c>
      <c r="B1821" s="9">
        <v>0</v>
      </c>
    </row>
    <row r="1822" spans="1:2" ht="12.75" customHeight="1" x14ac:dyDescent="0.2">
      <c r="A1822" s="10" t="s">
        <v>1422</v>
      </c>
      <c r="B1822" s="9">
        <v>0</v>
      </c>
    </row>
    <row r="1823" spans="1:2" ht="12.75" customHeight="1" x14ac:dyDescent="0.2">
      <c r="A1823" s="10" t="s">
        <v>1423</v>
      </c>
      <c r="B1823" s="11">
        <f>B113+B1838</f>
        <v>138.5</v>
      </c>
    </row>
    <row r="1824" spans="1:2" ht="12.75" customHeight="1" x14ac:dyDescent="0.2">
      <c r="A1824" s="10" t="s">
        <v>1423</v>
      </c>
      <c r="B1824" s="9">
        <v>0</v>
      </c>
    </row>
    <row r="1825" spans="1:2" ht="12.75" customHeight="1" x14ac:dyDescent="0.2">
      <c r="A1825" s="10" t="s">
        <v>1423</v>
      </c>
      <c r="B1825" s="9">
        <v>0</v>
      </c>
    </row>
    <row r="1826" spans="1:2" ht="12.75" customHeight="1" x14ac:dyDescent="0.2">
      <c r="A1826" s="10" t="s">
        <v>1424</v>
      </c>
      <c r="B1826" s="9">
        <v>0</v>
      </c>
    </row>
    <row r="1827" spans="1:2" ht="12.75" customHeight="1" x14ac:dyDescent="0.2">
      <c r="A1827" s="10" t="s">
        <v>1424</v>
      </c>
      <c r="B1827" s="9">
        <v>0</v>
      </c>
    </row>
    <row r="1828" spans="1:2" ht="12.75" customHeight="1" x14ac:dyDescent="0.2">
      <c r="A1828" s="10" t="s">
        <v>1425</v>
      </c>
      <c r="B1828" s="9">
        <v>0</v>
      </c>
    </row>
    <row r="1829" spans="1:2" ht="12.75" customHeight="1" x14ac:dyDescent="0.2">
      <c r="A1829" s="10" t="s">
        <v>1426</v>
      </c>
      <c r="B1829" s="11">
        <f>(B1859*2)/3</f>
        <v>4</v>
      </c>
    </row>
    <row r="1830" spans="1:2" ht="12.75" customHeight="1" x14ac:dyDescent="0.2">
      <c r="A1830" s="10" t="s">
        <v>1426</v>
      </c>
      <c r="B1830" s="9">
        <v>0</v>
      </c>
    </row>
    <row r="1831" spans="1:2" ht="12.75" customHeight="1" x14ac:dyDescent="0.2">
      <c r="A1831" s="10" t="s">
        <v>1426</v>
      </c>
      <c r="B1831" s="9">
        <v>0</v>
      </c>
    </row>
    <row r="1832" spans="1:2" ht="12.75" customHeight="1" x14ac:dyDescent="0.2">
      <c r="A1832" s="10" t="s">
        <v>1427</v>
      </c>
      <c r="B1832" s="11">
        <f>B1835</f>
        <v>28</v>
      </c>
    </row>
    <row r="1833" spans="1:2" ht="12.75" customHeight="1" x14ac:dyDescent="0.2">
      <c r="A1833" s="10" t="s">
        <v>1427</v>
      </c>
      <c r="B1833" s="9">
        <v>0</v>
      </c>
    </row>
    <row r="1834" spans="1:2" ht="12.75" customHeight="1" x14ac:dyDescent="0.2">
      <c r="A1834" s="10" t="s">
        <v>1427</v>
      </c>
      <c r="B1834" s="9">
        <v>0</v>
      </c>
    </row>
    <row r="1835" spans="1:2" ht="12.75" customHeight="1" x14ac:dyDescent="0.2">
      <c r="A1835" s="10" t="s">
        <v>1428</v>
      </c>
      <c r="B1835" s="11">
        <f>(B2333*4+(B1129*4)+B1838)</f>
        <v>28</v>
      </c>
    </row>
    <row r="1836" spans="1:2" ht="12.75" customHeight="1" x14ac:dyDescent="0.2">
      <c r="A1836" s="10" t="s">
        <v>1428</v>
      </c>
      <c r="B1836" s="9">
        <v>0</v>
      </c>
    </row>
    <row r="1837" spans="1:2" ht="12.75" customHeight="1" x14ac:dyDescent="0.2">
      <c r="A1837" s="10" t="s">
        <v>1428</v>
      </c>
      <c r="B1837" s="9">
        <v>0</v>
      </c>
    </row>
    <row r="1838" spans="1:2" ht="12.75" customHeight="1" x14ac:dyDescent="0.2">
      <c r="A1838" s="10" t="s">
        <v>1429</v>
      </c>
      <c r="B1838" s="11">
        <f>B2237+B2913</f>
        <v>8</v>
      </c>
    </row>
    <row r="1839" spans="1:2" ht="12.75" customHeight="1" x14ac:dyDescent="0.2">
      <c r="A1839" s="10" t="s">
        <v>1429</v>
      </c>
      <c r="B1839" s="9">
        <v>0</v>
      </c>
    </row>
    <row r="1840" spans="1:2" ht="12.75" customHeight="1" x14ac:dyDescent="0.2">
      <c r="A1840" s="10" t="s">
        <v>1430</v>
      </c>
      <c r="B1840" s="11">
        <f>B1852+(B488/8)</f>
        <v>67.985416666666666</v>
      </c>
    </row>
    <row r="1841" spans="1:2" ht="12.75" customHeight="1" x14ac:dyDescent="0.2">
      <c r="A1841" s="10" t="s">
        <v>1430</v>
      </c>
      <c r="B1841" s="9">
        <v>0</v>
      </c>
    </row>
    <row r="1842" spans="1:2" ht="12.75" customHeight="1" x14ac:dyDescent="0.2">
      <c r="A1842" s="10" t="s">
        <v>1430</v>
      </c>
      <c r="B1842" s="9">
        <v>0</v>
      </c>
    </row>
    <row r="1843" spans="1:2" ht="12.75" customHeight="1" x14ac:dyDescent="0.2">
      <c r="A1843" s="10" t="s">
        <v>1431</v>
      </c>
      <c r="B1843" s="11">
        <f>B2373+8</f>
        <v>1107.4000000000001</v>
      </c>
    </row>
    <row r="1844" spans="1:2" ht="12.75" customHeight="1" x14ac:dyDescent="0.2">
      <c r="A1844" s="10" t="s">
        <v>1431</v>
      </c>
      <c r="B1844" s="9">
        <v>0</v>
      </c>
    </row>
    <row r="1845" spans="1:2" ht="12.75" customHeight="1" x14ac:dyDescent="0.2">
      <c r="A1845" s="10" t="s">
        <v>1431</v>
      </c>
      <c r="B1845" s="9">
        <v>0</v>
      </c>
    </row>
    <row r="1846" spans="1:2" ht="12.75" customHeight="1" x14ac:dyDescent="0.2">
      <c r="A1846" s="10" t="s">
        <v>1432</v>
      </c>
      <c r="B1846" s="11">
        <f>B1048+1</f>
        <v>120.5</v>
      </c>
    </row>
    <row r="1847" spans="1:2" ht="12.75" customHeight="1" x14ac:dyDescent="0.2">
      <c r="A1847" s="10" t="s">
        <v>1432</v>
      </c>
      <c r="B1847" s="9">
        <v>0</v>
      </c>
    </row>
    <row r="1848" spans="1:2" ht="12.75" customHeight="1" x14ac:dyDescent="0.2">
      <c r="A1848" s="10" t="s">
        <v>1432</v>
      </c>
      <c r="B1848" s="9">
        <v>0</v>
      </c>
    </row>
    <row r="1849" spans="1:2" ht="12.75" customHeight="1" x14ac:dyDescent="0.2">
      <c r="A1849" s="10" t="s">
        <v>1433</v>
      </c>
      <c r="B1849" s="11">
        <f>(B1846*6)/16</f>
        <v>45.1875</v>
      </c>
    </row>
    <row r="1850" spans="1:2" ht="12.75" customHeight="1" x14ac:dyDescent="0.2">
      <c r="A1850" s="10" t="s">
        <v>1433</v>
      </c>
      <c r="B1850" s="9">
        <v>0</v>
      </c>
    </row>
    <row r="1851" spans="1:2" ht="12.75" customHeight="1" x14ac:dyDescent="0.2">
      <c r="A1851" s="10" t="s">
        <v>1433</v>
      </c>
      <c r="B1851" s="9">
        <v>0</v>
      </c>
    </row>
    <row r="1852" spans="1:2" ht="12.75" customHeight="1" x14ac:dyDescent="0.2">
      <c r="A1852" s="10" t="s">
        <v>1434</v>
      </c>
      <c r="B1852" s="11">
        <f>B2639+1</f>
        <v>51</v>
      </c>
    </row>
    <row r="1853" spans="1:2" ht="12.75" customHeight="1" x14ac:dyDescent="0.2">
      <c r="A1853" s="10" t="s">
        <v>1434</v>
      </c>
      <c r="B1853" s="9">
        <v>0</v>
      </c>
    </row>
    <row r="1854" spans="1:2" ht="12.75" customHeight="1" x14ac:dyDescent="0.2">
      <c r="A1854" s="10" t="s">
        <v>1434</v>
      </c>
      <c r="B1854" s="9">
        <v>0</v>
      </c>
    </row>
    <row r="1855" spans="1:2" ht="12.75" customHeight="1" x14ac:dyDescent="0.2">
      <c r="A1855" s="10" t="s">
        <v>1435</v>
      </c>
      <c r="B1855" s="11">
        <v>5</v>
      </c>
    </row>
    <row r="1856" spans="1:2" ht="12.75" customHeight="1" x14ac:dyDescent="0.2">
      <c r="A1856" s="10" t="s">
        <v>1435</v>
      </c>
      <c r="B1856" s="9">
        <v>0</v>
      </c>
    </row>
    <row r="1857" spans="1:2" ht="12.75" customHeight="1" x14ac:dyDescent="0.2">
      <c r="A1857" s="10" t="s">
        <v>1435</v>
      </c>
      <c r="B1857" s="9">
        <v>0</v>
      </c>
    </row>
    <row r="1858" spans="1:2" ht="12.75" customHeight="1" x14ac:dyDescent="0.2">
      <c r="A1858" s="10" t="s">
        <v>1436</v>
      </c>
      <c r="B1858" s="9">
        <v>0</v>
      </c>
    </row>
    <row r="1859" spans="1:2" ht="12.75" customHeight="1" x14ac:dyDescent="0.2">
      <c r="A1859" s="10" t="s">
        <v>1437</v>
      </c>
      <c r="B1859" s="11">
        <f>B2862+1</f>
        <v>6</v>
      </c>
    </row>
    <row r="1860" spans="1:2" ht="12.75" customHeight="1" x14ac:dyDescent="0.2">
      <c r="A1860" s="10" t="s">
        <v>1437</v>
      </c>
      <c r="B1860" s="9">
        <v>0</v>
      </c>
    </row>
    <row r="1861" spans="1:2" ht="12.75" customHeight="1" x14ac:dyDescent="0.2">
      <c r="A1861" s="10" t="s">
        <v>1437</v>
      </c>
      <c r="B1861" s="9">
        <v>0</v>
      </c>
    </row>
    <row r="1862" spans="1:2" ht="12.75" customHeight="1" x14ac:dyDescent="0.2">
      <c r="A1862" s="10" t="s">
        <v>1438</v>
      </c>
      <c r="B1862" s="11">
        <v>4</v>
      </c>
    </row>
    <row r="1863" spans="1:2" ht="12.75" customHeight="1" x14ac:dyDescent="0.2">
      <c r="A1863" s="10" t="s">
        <v>1440</v>
      </c>
      <c r="B1863" s="11">
        <v>4</v>
      </c>
    </row>
    <row r="1864" spans="1:2" ht="12.75" customHeight="1" x14ac:dyDescent="0.2">
      <c r="A1864" s="10" t="s">
        <v>1440</v>
      </c>
      <c r="B1864" s="9">
        <v>0</v>
      </c>
    </row>
    <row r="1865" spans="1:2" ht="12.75" customHeight="1" x14ac:dyDescent="0.2">
      <c r="A1865" s="10" t="s">
        <v>1440</v>
      </c>
      <c r="B1865" s="9">
        <v>0</v>
      </c>
    </row>
    <row r="1866" spans="1:2" ht="12.75" customHeight="1" x14ac:dyDescent="0.2">
      <c r="A1866" s="10" t="s">
        <v>1445</v>
      </c>
      <c r="B1866" s="9">
        <v>0</v>
      </c>
    </row>
    <row r="1867" spans="1:2" ht="12.75" customHeight="1" x14ac:dyDescent="0.2">
      <c r="A1867" s="10" t="s">
        <v>1445</v>
      </c>
      <c r="B1867" s="9">
        <v>0</v>
      </c>
    </row>
    <row r="1868" spans="1:2" ht="12.75" customHeight="1" x14ac:dyDescent="0.2">
      <c r="A1868" s="10" t="s">
        <v>1446</v>
      </c>
      <c r="B1868" s="9">
        <v>0</v>
      </c>
    </row>
    <row r="1869" spans="1:2" ht="12.75" customHeight="1" x14ac:dyDescent="0.2">
      <c r="A1869" s="10" t="s">
        <v>1446</v>
      </c>
      <c r="B1869" s="9">
        <v>0</v>
      </c>
    </row>
    <row r="1870" spans="1:2" ht="12.75" customHeight="1" x14ac:dyDescent="0.2">
      <c r="A1870" s="10" t="s">
        <v>1447</v>
      </c>
      <c r="B1870" s="9">
        <v>0</v>
      </c>
    </row>
    <row r="1871" spans="1:2" ht="12.75" customHeight="1" x14ac:dyDescent="0.2">
      <c r="A1871" s="10" t="s">
        <v>1447</v>
      </c>
      <c r="B1871" s="9">
        <v>0</v>
      </c>
    </row>
    <row r="1872" spans="1:2" ht="12.75" customHeight="1" x14ac:dyDescent="0.2">
      <c r="A1872" s="10" t="s">
        <v>1448</v>
      </c>
      <c r="B1872" s="9">
        <v>0</v>
      </c>
    </row>
    <row r="1873" spans="1:2" ht="12.75" customHeight="1" x14ac:dyDescent="0.2">
      <c r="A1873" s="10" t="s">
        <v>1448</v>
      </c>
      <c r="B1873" s="9">
        <v>0</v>
      </c>
    </row>
    <row r="1874" spans="1:2" ht="12.75" customHeight="1" x14ac:dyDescent="0.2">
      <c r="A1874" s="10" t="s">
        <v>1450</v>
      </c>
      <c r="B1874" s="11">
        <f>B1257*9</f>
        <v>45</v>
      </c>
    </row>
    <row r="1875" spans="1:2" ht="12.75" customHeight="1" x14ac:dyDescent="0.2">
      <c r="A1875" s="10" t="s">
        <v>1450</v>
      </c>
      <c r="B1875" s="9">
        <v>0</v>
      </c>
    </row>
    <row r="1876" spans="1:2" ht="12.75" customHeight="1" x14ac:dyDescent="0.2">
      <c r="A1876" s="10" t="s">
        <v>1450</v>
      </c>
      <c r="B1876" s="9">
        <v>0</v>
      </c>
    </row>
    <row r="1877" spans="1:2" ht="12.75" customHeight="1" x14ac:dyDescent="0.2">
      <c r="A1877" s="10" t="s">
        <v>1451</v>
      </c>
      <c r="B1877" s="11">
        <f>(B2533*8)+B2866</f>
        <v>12</v>
      </c>
    </row>
    <row r="1878" spans="1:2" ht="12.75" customHeight="1" x14ac:dyDescent="0.2">
      <c r="A1878" s="10" t="s">
        <v>1451</v>
      </c>
      <c r="B1878" s="9">
        <v>0</v>
      </c>
    </row>
    <row r="1879" spans="1:2" ht="12.75" customHeight="1" x14ac:dyDescent="0.2">
      <c r="A1879" s="10" t="s">
        <v>1453</v>
      </c>
      <c r="B1879" s="11">
        <v>0</v>
      </c>
    </row>
    <row r="1880" spans="1:2" ht="12.75" customHeight="1" x14ac:dyDescent="0.2">
      <c r="A1880" s="10" t="s">
        <v>1453</v>
      </c>
      <c r="B1880" s="9">
        <v>0</v>
      </c>
    </row>
    <row r="1881" spans="1:2" ht="12.75" customHeight="1" x14ac:dyDescent="0.2">
      <c r="A1881" s="10" t="s">
        <v>1454</v>
      </c>
      <c r="B1881" s="11">
        <f>B2633</f>
        <v>1.5</v>
      </c>
    </row>
    <row r="1882" spans="1:2" ht="12.75" customHeight="1" x14ac:dyDescent="0.2">
      <c r="A1882" s="10" t="s">
        <v>1454</v>
      </c>
      <c r="B1882" s="9">
        <v>0</v>
      </c>
    </row>
    <row r="1883" spans="1:2" ht="12.75" customHeight="1" x14ac:dyDescent="0.2">
      <c r="A1883" s="10" t="s">
        <v>1456</v>
      </c>
      <c r="B1883" s="11">
        <v>0</v>
      </c>
    </row>
    <row r="1884" spans="1:2" ht="12.75" customHeight="1" x14ac:dyDescent="0.2">
      <c r="A1884" s="10" t="s">
        <v>1456</v>
      </c>
      <c r="B1884" s="9">
        <v>0</v>
      </c>
    </row>
    <row r="1885" spans="1:2" ht="12.75" customHeight="1" x14ac:dyDescent="0.2">
      <c r="A1885" s="10" t="s">
        <v>1457</v>
      </c>
      <c r="B1885" s="11">
        <v>8</v>
      </c>
    </row>
    <row r="1886" spans="1:2" ht="12.75" customHeight="1" x14ac:dyDescent="0.2">
      <c r="A1886" s="10" t="s">
        <v>1457</v>
      </c>
      <c r="B1886" s="9">
        <v>0</v>
      </c>
    </row>
    <row r="1887" spans="1:2" ht="12.75" customHeight="1" x14ac:dyDescent="0.2">
      <c r="A1887" s="10" t="s">
        <v>1457</v>
      </c>
      <c r="B1887" s="9">
        <v>0</v>
      </c>
    </row>
    <row r="1888" spans="1:2" ht="12.75" customHeight="1" x14ac:dyDescent="0.2">
      <c r="A1888" s="10" t="s">
        <v>1459</v>
      </c>
      <c r="B1888" s="11">
        <v>1</v>
      </c>
    </row>
    <row r="1889" spans="1:2" ht="12.75" customHeight="1" x14ac:dyDescent="0.2">
      <c r="A1889" s="10" t="s">
        <v>1459</v>
      </c>
      <c r="B1889" s="9">
        <v>0</v>
      </c>
    </row>
    <row r="1890" spans="1:2" ht="12.75" customHeight="1" x14ac:dyDescent="0.2">
      <c r="A1890" s="10" t="s">
        <v>1459</v>
      </c>
      <c r="B1890" s="9">
        <v>0</v>
      </c>
    </row>
    <row r="1891" spans="1:2" ht="12.75" customHeight="1" x14ac:dyDescent="0.2">
      <c r="A1891" s="10" t="s">
        <v>1462</v>
      </c>
      <c r="B1891" s="11">
        <f>35</f>
        <v>35</v>
      </c>
    </row>
    <row r="1892" spans="1:2" ht="12.75" customHeight="1" x14ac:dyDescent="0.2">
      <c r="A1892" s="10" t="s">
        <v>1462</v>
      </c>
      <c r="B1892" s="9">
        <v>0</v>
      </c>
    </row>
    <row r="1893" spans="1:2" ht="12.75" customHeight="1" x14ac:dyDescent="0.2">
      <c r="A1893" s="10" t="s">
        <v>1463</v>
      </c>
      <c r="B1893" s="11">
        <v>0</v>
      </c>
    </row>
    <row r="1894" spans="1:2" ht="12.75" customHeight="1" x14ac:dyDescent="0.2">
      <c r="A1894" s="10" t="s">
        <v>1463</v>
      </c>
      <c r="B1894" s="9">
        <v>0</v>
      </c>
    </row>
    <row r="1895" spans="1:2" ht="12.75" customHeight="1" x14ac:dyDescent="0.2">
      <c r="A1895" s="10" t="s">
        <v>1468</v>
      </c>
      <c r="B1895" s="9">
        <v>0</v>
      </c>
    </row>
    <row r="1896" spans="1:2" ht="12.75" customHeight="1" x14ac:dyDescent="0.2">
      <c r="A1896" s="10" t="s">
        <v>1469</v>
      </c>
      <c r="B1896" s="9">
        <v>0</v>
      </c>
    </row>
    <row r="1897" spans="1:2" ht="12.75" customHeight="1" x14ac:dyDescent="0.2">
      <c r="A1897" s="10" t="s">
        <v>1470</v>
      </c>
      <c r="B1897" s="9">
        <v>0</v>
      </c>
    </row>
    <row r="1898" spans="1:2" ht="12.75" customHeight="1" x14ac:dyDescent="0.2">
      <c r="A1898" s="10" t="s">
        <v>1471</v>
      </c>
      <c r="B1898" s="11">
        <v>0</v>
      </c>
    </row>
    <row r="1899" spans="1:2" ht="12.75" customHeight="1" x14ac:dyDescent="0.2">
      <c r="A1899" s="10" t="s">
        <v>1471</v>
      </c>
      <c r="B1899" s="9">
        <v>0</v>
      </c>
    </row>
    <row r="1900" spans="1:2" ht="12.75" customHeight="1" x14ac:dyDescent="0.2">
      <c r="A1900" s="10" t="s">
        <v>1473</v>
      </c>
      <c r="B1900" s="11">
        <v>0</v>
      </c>
    </row>
    <row r="1901" spans="1:2" ht="12.75" customHeight="1" x14ac:dyDescent="0.2">
      <c r="A1901" s="10" t="s">
        <v>1473</v>
      </c>
      <c r="B1901" s="9">
        <v>0</v>
      </c>
    </row>
    <row r="1902" spans="1:2" ht="12.75" customHeight="1" x14ac:dyDescent="0.2">
      <c r="A1902" s="10" t="s">
        <v>1490</v>
      </c>
      <c r="B1902" s="11">
        <f>B102+B1920</f>
        <v>31</v>
      </c>
    </row>
    <row r="1903" spans="1:2" ht="12.75" customHeight="1" x14ac:dyDescent="0.2">
      <c r="A1903" s="10" t="s">
        <v>1490</v>
      </c>
      <c r="B1903" s="9">
        <v>0</v>
      </c>
    </row>
    <row r="1904" spans="1:2" ht="12.75" customHeight="1" x14ac:dyDescent="0.2">
      <c r="A1904" s="10" t="s">
        <v>1490</v>
      </c>
      <c r="B1904" s="9">
        <v>0</v>
      </c>
    </row>
    <row r="1905" spans="1:2" ht="12.75" customHeight="1" x14ac:dyDescent="0.2">
      <c r="A1905" s="10" t="s">
        <v>1491</v>
      </c>
      <c r="B1905" s="11">
        <f>B113+B1920</f>
        <v>136.5</v>
      </c>
    </row>
    <row r="1906" spans="1:2" ht="12.75" customHeight="1" x14ac:dyDescent="0.2">
      <c r="A1906" s="10" t="s">
        <v>1491</v>
      </c>
      <c r="B1906" s="9">
        <v>0</v>
      </c>
    </row>
    <row r="1907" spans="1:2" ht="12.75" customHeight="1" x14ac:dyDescent="0.2">
      <c r="A1907" s="10" t="s">
        <v>1491</v>
      </c>
      <c r="B1907" s="9">
        <v>0</v>
      </c>
    </row>
    <row r="1908" spans="1:2" ht="12.75" customHeight="1" x14ac:dyDescent="0.2">
      <c r="A1908" s="10" t="s">
        <v>1492</v>
      </c>
      <c r="B1908" s="9">
        <v>0</v>
      </c>
    </row>
    <row r="1909" spans="1:2" ht="12.75" customHeight="1" x14ac:dyDescent="0.2">
      <c r="A1909" s="10" t="s">
        <v>1492</v>
      </c>
      <c r="B1909" s="9">
        <v>0</v>
      </c>
    </row>
    <row r="1910" spans="1:2" ht="12.75" customHeight="1" x14ac:dyDescent="0.2">
      <c r="A1910" s="10" t="s">
        <v>1493</v>
      </c>
      <c r="B1910" s="9">
        <v>0</v>
      </c>
    </row>
    <row r="1911" spans="1:2" ht="12.75" customHeight="1" x14ac:dyDescent="0.2">
      <c r="A1911" s="10" t="s">
        <v>1494</v>
      </c>
      <c r="B1911" s="11">
        <f>(B1940*2)/3</f>
        <v>4</v>
      </c>
    </row>
    <row r="1912" spans="1:2" ht="12.75" customHeight="1" x14ac:dyDescent="0.2">
      <c r="A1912" s="10" t="s">
        <v>1494</v>
      </c>
      <c r="B1912" s="9">
        <v>0</v>
      </c>
    </row>
    <row r="1913" spans="1:2" ht="12.75" customHeight="1" x14ac:dyDescent="0.2">
      <c r="A1913" s="10" t="s">
        <v>1494</v>
      </c>
      <c r="B1913" s="9">
        <v>0</v>
      </c>
    </row>
    <row r="1914" spans="1:2" ht="12.75" customHeight="1" x14ac:dyDescent="0.2">
      <c r="A1914" s="10" t="s">
        <v>1495</v>
      </c>
      <c r="B1914" s="11">
        <f>B1917</f>
        <v>26</v>
      </c>
    </row>
    <row r="1915" spans="1:2" ht="12.75" customHeight="1" x14ac:dyDescent="0.2">
      <c r="A1915" s="10" t="s">
        <v>1495</v>
      </c>
      <c r="B1915" s="9">
        <v>0</v>
      </c>
    </row>
    <row r="1916" spans="1:2" ht="12.75" customHeight="1" x14ac:dyDescent="0.2">
      <c r="A1916" s="10" t="s">
        <v>1495</v>
      </c>
      <c r="B1916" s="9">
        <v>0</v>
      </c>
    </row>
    <row r="1917" spans="1:2" ht="12.75" customHeight="1" x14ac:dyDescent="0.2">
      <c r="A1917" s="10" t="s">
        <v>1496</v>
      </c>
      <c r="B1917" s="11">
        <f>(B2333*4+(B1129*4)+B1920)</f>
        <v>26</v>
      </c>
    </row>
    <row r="1918" spans="1:2" ht="12.75" customHeight="1" x14ac:dyDescent="0.2">
      <c r="A1918" s="10" t="s">
        <v>1496</v>
      </c>
      <c r="B1918" s="9">
        <v>0</v>
      </c>
    </row>
    <row r="1919" spans="1:2" ht="12.75" customHeight="1" x14ac:dyDescent="0.2">
      <c r="A1919" s="10" t="s">
        <v>1496</v>
      </c>
      <c r="B1919" s="9">
        <v>0</v>
      </c>
    </row>
    <row r="1920" spans="1:2" ht="12.75" customHeight="1" x14ac:dyDescent="0.2">
      <c r="A1920" s="10" t="s">
        <v>1497</v>
      </c>
      <c r="B1920" s="11">
        <f>B2237+B2845</f>
        <v>6</v>
      </c>
    </row>
    <row r="1921" spans="1:2" ht="12.75" customHeight="1" x14ac:dyDescent="0.2">
      <c r="A1921" s="10" t="s">
        <v>1497</v>
      </c>
      <c r="B1921" s="9">
        <v>0</v>
      </c>
    </row>
    <row r="1922" spans="1:2" ht="12.75" customHeight="1" x14ac:dyDescent="0.2">
      <c r="A1922" s="10" t="s">
        <v>1498</v>
      </c>
      <c r="B1922" s="11">
        <f>B1934+(B488/8)</f>
        <v>67.985416666666666</v>
      </c>
    </row>
    <row r="1923" spans="1:2" ht="12.75" customHeight="1" x14ac:dyDescent="0.2">
      <c r="A1923" s="10" t="s">
        <v>1498</v>
      </c>
      <c r="B1923" s="9">
        <v>0</v>
      </c>
    </row>
    <row r="1924" spans="1:2" ht="12.75" customHeight="1" x14ac:dyDescent="0.2">
      <c r="A1924" s="10" t="s">
        <v>1498</v>
      </c>
      <c r="B1924" s="9">
        <v>0</v>
      </c>
    </row>
    <row r="1925" spans="1:2" ht="12.75" customHeight="1" x14ac:dyDescent="0.2">
      <c r="A1925" s="10" t="s">
        <v>1499</v>
      </c>
      <c r="B1925" s="11">
        <f>B2373+8</f>
        <v>1107.4000000000001</v>
      </c>
    </row>
    <row r="1926" spans="1:2" ht="12.75" customHeight="1" x14ac:dyDescent="0.2">
      <c r="A1926" s="10" t="s">
        <v>1499</v>
      </c>
      <c r="B1926" s="9">
        <v>0</v>
      </c>
    </row>
    <row r="1927" spans="1:2" ht="12.75" customHeight="1" x14ac:dyDescent="0.2">
      <c r="A1927" s="10" t="s">
        <v>1499</v>
      </c>
      <c r="B1927" s="9">
        <v>0</v>
      </c>
    </row>
    <row r="1928" spans="1:2" ht="12.75" customHeight="1" x14ac:dyDescent="0.2">
      <c r="A1928" s="10" t="s">
        <v>1500</v>
      </c>
      <c r="B1928" s="11">
        <f>B1048+1</f>
        <v>120.5</v>
      </c>
    </row>
    <row r="1929" spans="1:2" ht="12.75" customHeight="1" x14ac:dyDescent="0.2">
      <c r="A1929" s="10" t="s">
        <v>1500</v>
      </c>
      <c r="B1929" s="9">
        <v>0</v>
      </c>
    </row>
    <row r="1930" spans="1:2" ht="12.75" customHeight="1" x14ac:dyDescent="0.2">
      <c r="A1930" s="10" t="s">
        <v>1500</v>
      </c>
      <c r="B1930" s="9">
        <v>0</v>
      </c>
    </row>
    <row r="1931" spans="1:2" ht="12.75" customHeight="1" x14ac:dyDescent="0.2">
      <c r="A1931" s="10" t="s">
        <v>1501</v>
      </c>
      <c r="B1931" s="11">
        <f>(B1928*6)/16</f>
        <v>45.1875</v>
      </c>
    </row>
    <row r="1932" spans="1:2" ht="12.75" customHeight="1" x14ac:dyDescent="0.2">
      <c r="A1932" s="10" t="s">
        <v>1501</v>
      </c>
      <c r="B1932" s="9">
        <v>0</v>
      </c>
    </row>
    <row r="1933" spans="1:2" ht="12.75" customHeight="1" x14ac:dyDescent="0.2">
      <c r="A1933" s="10" t="s">
        <v>1501</v>
      </c>
      <c r="B1933" s="9">
        <v>0</v>
      </c>
    </row>
    <row r="1934" spans="1:2" ht="12.75" customHeight="1" x14ac:dyDescent="0.2">
      <c r="A1934" s="10" t="s">
        <v>1502</v>
      </c>
      <c r="B1934" s="11">
        <f>B2639+1</f>
        <v>51</v>
      </c>
    </row>
    <row r="1935" spans="1:2" ht="12.75" customHeight="1" x14ac:dyDescent="0.2">
      <c r="A1935" s="10" t="s">
        <v>1502</v>
      </c>
      <c r="B1935" s="9">
        <v>0</v>
      </c>
    </row>
    <row r="1936" spans="1:2" ht="12.75" customHeight="1" x14ac:dyDescent="0.2">
      <c r="A1936" s="10" t="s">
        <v>1502</v>
      </c>
      <c r="B1936" s="9">
        <v>0</v>
      </c>
    </row>
    <row r="1937" spans="1:2" ht="12.75" customHeight="1" x14ac:dyDescent="0.2">
      <c r="A1937" s="10" t="s">
        <v>1503</v>
      </c>
      <c r="B1937" s="9">
        <v>0</v>
      </c>
    </row>
    <row r="1938" spans="1:2" ht="12.75" customHeight="1" x14ac:dyDescent="0.2">
      <c r="A1938" s="10" t="s">
        <v>1503</v>
      </c>
      <c r="B1938" s="9">
        <v>0</v>
      </c>
    </row>
    <row r="1939" spans="1:2" ht="12.75" customHeight="1" x14ac:dyDescent="0.2">
      <c r="A1939" s="10" t="s">
        <v>1504</v>
      </c>
      <c r="B1939" s="9">
        <v>0</v>
      </c>
    </row>
    <row r="1940" spans="1:2" ht="12.75" customHeight="1" x14ac:dyDescent="0.2">
      <c r="A1940" s="10" t="s">
        <v>1505</v>
      </c>
      <c r="B1940" s="11">
        <f>B2862+1</f>
        <v>6</v>
      </c>
    </row>
    <row r="1941" spans="1:2" ht="12.75" customHeight="1" x14ac:dyDescent="0.2">
      <c r="A1941" s="10" t="s">
        <v>1505</v>
      </c>
      <c r="B1941" s="9">
        <v>0</v>
      </c>
    </row>
    <row r="1942" spans="1:2" ht="12.75" customHeight="1" x14ac:dyDescent="0.2">
      <c r="A1942" s="10" t="s">
        <v>1505</v>
      </c>
      <c r="B1942" s="9">
        <v>0</v>
      </c>
    </row>
    <row r="1943" spans="1:2" ht="12.75" customHeight="1" x14ac:dyDescent="0.2">
      <c r="A1943" s="10" t="s">
        <v>1506</v>
      </c>
      <c r="B1943" s="11">
        <f>(B1400*3)+(B498*4)+B1301+B2284</f>
        <v>326.75</v>
      </c>
    </row>
    <row r="1944" spans="1:2" ht="12.75" customHeight="1" x14ac:dyDescent="0.2">
      <c r="A1944" s="10" t="s">
        <v>1506</v>
      </c>
      <c r="B1944" s="9">
        <v>0</v>
      </c>
    </row>
    <row r="1945" spans="1:2" ht="12.75" customHeight="1" x14ac:dyDescent="0.2">
      <c r="A1945" s="10" t="s">
        <v>1506</v>
      </c>
      <c r="B1945" s="9">
        <v>0</v>
      </c>
    </row>
    <row r="1946" spans="1:2" ht="12.75" customHeight="1" x14ac:dyDescent="0.2">
      <c r="A1946" s="10" t="s">
        <v>1508</v>
      </c>
      <c r="B1946" s="9">
        <v>0</v>
      </c>
    </row>
    <row r="1947" spans="1:2" ht="12.75" customHeight="1" x14ac:dyDescent="0.2">
      <c r="A1947" s="10" t="s">
        <v>1511</v>
      </c>
      <c r="B1947" s="11">
        <v>2000</v>
      </c>
    </row>
    <row r="1948" spans="1:2" ht="12.75" customHeight="1" x14ac:dyDescent="0.2">
      <c r="A1948" s="10" t="s">
        <v>1511</v>
      </c>
      <c r="B1948" s="9">
        <v>0</v>
      </c>
    </row>
    <row r="1949" spans="1:2" ht="12.75" customHeight="1" x14ac:dyDescent="0.2">
      <c r="A1949" s="10" t="s">
        <v>1511</v>
      </c>
      <c r="B1949" s="9">
        <v>0</v>
      </c>
    </row>
    <row r="1950" spans="1:2" ht="12.75" customHeight="1" x14ac:dyDescent="0.2">
      <c r="A1950" s="10" t="s">
        <v>1512</v>
      </c>
      <c r="B1950" s="9">
        <v>0</v>
      </c>
    </row>
    <row r="1951" spans="1:2" ht="12.75" customHeight="1" x14ac:dyDescent="0.2">
      <c r="A1951" s="10" t="s">
        <v>1513</v>
      </c>
      <c r="B1951" s="11">
        <f>B1126</f>
        <v>1.5</v>
      </c>
    </row>
    <row r="1952" spans="1:2" ht="12.75" customHeight="1" x14ac:dyDescent="0.2">
      <c r="A1952" s="10" t="s">
        <v>1513</v>
      </c>
      <c r="B1952" s="9">
        <v>0</v>
      </c>
    </row>
    <row r="1953" spans="1:2" ht="12.75" customHeight="1" x14ac:dyDescent="0.2">
      <c r="A1953" s="10" t="s">
        <v>1513</v>
      </c>
      <c r="B1953" s="9">
        <v>0</v>
      </c>
    </row>
    <row r="1954" spans="1:2" ht="12.75" customHeight="1" x14ac:dyDescent="0.2">
      <c r="A1954" s="10" t="s">
        <v>1515</v>
      </c>
      <c r="B1954" s="9">
        <v>0</v>
      </c>
    </row>
    <row r="1955" spans="1:2" ht="12.75" customHeight="1" x14ac:dyDescent="0.2">
      <c r="A1955" s="10" t="s">
        <v>1515</v>
      </c>
      <c r="B1955" s="9">
        <v>0</v>
      </c>
    </row>
    <row r="1956" spans="1:2" ht="12.75" customHeight="1" x14ac:dyDescent="0.2">
      <c r="A1956" s="10" t="s">
        <v>1517</v>
      </c>
      <c r="B1956" s="11">
        <v>0.5</v>
      </c>
    </row>
    <row r="1957" spans="1:2" ht="12.75" customHeight="1" x14ac:dyDescent="0.2">
      <c r="A1957" s="10" t="s">
        <v>1517</v>
      </c>
      <c r="B1957" s="9">
        <v>0</v>
      </c>
    </row>
    <row r="1958" spans="1:2" ht="12.75" customHeight="1" x14ac:dyDescent="0.2">
      <c r="A1958" s="10" t="s">
        <v>1519</v>
      </c>
      <c r="B1958" s="11">
        <v>0</v>
      </c>
    </row>
    <row r="1959" spans="1:2" ht="12.75" customHeight="1" x14ac:dyDescent="0.2">
      <c r="A1959" s="10" t="s">
        <v>1519</v>
      </c>
      <c r="B1959" s="9">
        <v>0</v>
      </c>
    </row>
    <row r="1960" spans="1:2" ht="12.75" customHeight="1" x14ac:dyDescent="0.2">
      <c r="A1960" s="10" t="s">
        <v>1544</v>
      </c>
      <c r="B1960" s="11">
        <f>B60</f>
        <v>34</v>
      </c>
    </row>
    <row r="1961" spans="1:2" ht="12.75" customHeight="1" x14ac:dyDescent="0.2">
      <c r="A1961" s="10" t="s">
        <v>1544</v>
      </c>
      <c r="B1961" s="9">
        <v>0</v>
      </c>
    </row>
    <row r="1962" spans="1:2" ht="12.75" customHeight="1" x14ac:dyDescent="0.2">
      <c r="A1962" s="10" t="s">
        <v>1544</v>
      </c>
      <c r="B1962" s="9">
        <v>0</v>
      </c>
    </row>
    <row r="1963" spans="1:2" ht="12.75" customHeight="1" x14ac:dyDescent="0.2">
      <c r="A1963" s="10" t="s">
        <v>1545</v>
      </c>
      <c r="B1963" s="11">
        <f>B1960/2</f>
        <v>17</v>
      </c>
    </row>
    <row r="1964" spans="1:2" ht="12.75" customHeight="1" x14ac:dyDescent="0.2">
      <c r="A1964" s="10" t="s">
        <v>1545</v>
      </c>
      <c r="B1964" s="9">
        <v>0</v>
      </c>
    </row>
    <row r="1965" spans="1:2" ht="12.75" customHeight="1" x14ac:dyDescent="0.2">
      <c r="A1965" s="10" t="s">
        <v>1545</v>
      </c>
      <c r="B1965" s="9">
        <v>0</v>
      </c>
    </row>
    <row r="1966" spans="1:2" ht="12.75" customHeight="1" x14ac:dyDescent="0.2">
      <c r="A1966" s="10" t="s">
        <v>1546</v>
      </c>
      <c r="B1966" s="11">
        <f>(B1960*6)/4</f>
        <v>51</v>
      </c>
    </row>
    <row r="1967" spans="1:2" ht="12.75" customHeight="1" x14ac:dyDescent="0.2">
      <c r="A1967" s="10" t="s">
        <v>1546</v>
      </c>
      <c r="B1967" s="9">
        <v>0</v>
      </c>
    </row>
    <row r="1968" spans="1:2" ht="12.75" customHeight="1" x14ac:dyDescent="0.2">
      <c r="A1968" s="10" t="s">
        <v>1546</v>
      </c>
      <c r="B1968" s="9">
        <v>0</v>
      </c>
    </row>
    <row r="1969" spans="1:2" ht="12.75" customHeight="1" x14ac:dyDescent="0.2">
      <c r="A1969" s="10" t="s">
        <v>1547</v>
      </c>
      <c r="B1969" s="11">
        <f>B108</f>
        <v>7.5</v>
      </c>
    </row>
    <row r="1970" spans="1:2" ht="12.75" customHeight="1" x14ac:dyDescent="0.2">
      <c r="A1970" s="10" t="s">
        <v>1547</v>
      </c>
      <c r="B1970" s="9">
        <v>0</v>
      </c>
    </row>
    <row r="1971" spans="1:2" ht="12.75" customHeight="1" x14ac:dyDescent="0.2">
      <c r="A1971" s="10" t="s">
        <v>1547</v>
      </c>
      <c r="B1971" s="9">
        <v>0</v>
      </c>
    </row>
    <row r="1972" spans="1:2" ht="12.75" customHeight="1" x14ac:dyDescent="0.2">
      <c r="A1972" s="10" t="s">
        <v>1548</v>
      </c>
      <c r="B1972" s="11">
        <f>B220</f>
        <v>12.25</v>
      </c>
    </row>
    <row r="1973" spans="1:2" ht="12.75" customHeight="1" x14ac:dyDescent="0.2">
      <c r="A1973" s="10" t="s">
        <v>1548</v>
      </c>
      <c r="B1973" s="9">
        <v>0</v>
      </c>
    </row>
    <row r="1974" spans="1:2" ht="12.75" customHeight="1" x14ac:dyDescent="0.2">
      <c r="A1974" s="10" t="s">
        <v>1548</v>
      </c>
      <c r="B1974" s="9">
        <v>0</v>
      </c>
    </row>
    <row r="1975" spans="1:2" ht="12.75" customHeight="1" x14ac:dyDescent="0.2">
      <c r="A1975" s="10" t="s">
        <v>1549</v>
      </c>
      <c r="B1975" s="11">
        <f>B1972</f>
        <v>12.25</v>
      </c>
    </row>
    <row r="1976" spans="1:2" ht="12.75" customHeight="1" x14ac:dyDescent="0.2">
      <c r="A1976" s="10" t="s">
        <v>1549</v>
      </c>
      <c r="B1976" s="9">
        <v>0</v>
      </c>
    </row>
    <row r="1977" spans="1:2" ht="12.75" customHeight="1" x14ac:dyDescent="0.2">
      <c r="A1977" s="10" t="s">
        <v>1549</v>
      </c>
      <c r="B1977" s="9">
        <v>0</v>
      </c>
    </row>
    <row r="1978" spans="1:2" ht="12.75" customHeight="1" x14ac:dyDescent="0.2">
      <c r="A1978" s="10" t="s">
        <v>1550</v>
      </c>
      <c r="B1978" s="11">
        <f>B1975/2</f>
        <v>6.125</v>
      </c>
    </row>
    <row r="1979" spans="1:2" ht="12.75" customHeight="1" x14ac:dyDescent="0.2">
      <c r="A1979" s="10" t="s">
        <v>1550</v>
      </c>
      <c r="B1979" s="9">
        <v>0</v>
      </c>
    </row>
    <row r="1980" spans="1:2" ht="12.75" customHeight="1" x14ac:dyDescent="0.2">
      <c r="A1980" s="10" t="s">
        <v>1550</v>
      </c>
      <c r="B1980" s="9">
        <v>0</v>
      </c>
    </row>
    <row r="1981" spans="1:2" ht="12.75" customHeight="1" x14ac:dyDescent="0.2">
      <c r="A1981" s="10" t="s">
        <v>1551</v>
      </c>
      <c r="B1981" s="11">
        <f>(B1975*6)/4</f>
        <v>18.375</v>
      </c>
    </row>
    <row r="1982" spans="1:2" ht="12.75" customHeight="1" x14ac:dyDescent="0.2">
      <c r="A1982" s="10" t="s">
        <v>1551</v>
      </c>
      <c r="B1982" s="9">
        <v>0</v>
      </c>
    </row>
    <row r="1983" spans="1:2" ht="12.75" customHeight="1" x14ac:dyDescent="0.2">
      <c r="A1983" s="10" t="s">
        <v>1551</v>
      </c>
      <c r="B1983" s="9">
        <v>0</v>
      </c>
    </row>
    <row r="1984" spans="1:2" ht="12.75" customHeight="1" x14ac:dyDescent="0.2">
      <c r="A1984" s="10" t="s">
        <v>1552</v>
      </c>
      <c r="B1984" s="11">
        <f>B1975</f>
        <v>12.25</v>
      </c>
    </row>
    <row r="1985" spans="1:2" ht="12.75" customHeight="1" x14ac:dyDescent="0.2">
      <c r="A1985" s="10" t="s">
        <v>1552</v>
      </c>
      <c r="B1985" s="9">
        <v>0</v>
      </c>
    </row>
    <row r="1986" spans="1:2" ht="12.75" customHeight="1" x14ac:dyDescent="0.2">
      <c r="A1986" s="10" t="s">
        <v>1552</v>
      </c>
      <c r="B1986" s="9">
        <v>0</v>
      </c>
    </row>
    <row r="1987" spans="1:2" ht="12.75" customHeight="1" x14ac:dyDescent="0.2">
      <c r="A1987" s="10" t="s">
        <v>1553</v>
      </c>
      <c r="B1987" s="11">
        <f>B1972</f>
        <v>12.25</v>
      </c>
    </row>
    <row r="1988" spans="1:2" ht="12.75" customHeight="1" x14ac:dyDescent="0.2">
      <c r="A1988" s="10" t="s">
        <v>1553</v>
      </c>
      <c r="B1988" s="9">
        <v>0</v>
      </c>
    </row>
    <row r="1989" spans="1:2" ht="12.75" customHeight="1" x14ac:dyDescent="0.2">
      <c r="A1989" s="10" t="s">
        <v>1553</v>
      </c>
      <c r="B1989" s="9">
        <v>0</v>
      </c>
    </row>
    <row r="1990" spans="1:2" ht="12.75" customHeight="1" x14ac:dyDescent="0.2">
      <c r="A1990" s="10" t="s">
        <v>1554</v>
      </c>
      <c r="B1990" s="11">
        <f>B1972*2</f>
        <v>24.5</v>
      </c>
    </row>
    <row r="1991" spans="1:2" ht="12.75" customHeight="1" x14ac:dyDescent="0.2">
      <c r="A1991" s="10" t="s">
        <v>1554</v>
      </c>
      <c r="B1991" s="9">
        <v>0</v>
      </c>
    </row>
    <row r="1992" spans="1:2" ht="12.75" customHeight="1" x14ac:dyDescent="0.2">
      <c r="A1992" s="10" t="s">
        <v>1554</v>
      </c>
      <c r="B1992" s="9">
        <v>0</v>
      </c>
    </row>
    <row r="1993" spans="1:2" ht="12.75" customHeight="1" x14ac:dyDescent="0.2">
      <c r="A1993" s="10" t="s">
        <v>1555</v>
      </c>
      <c r="B1993" s="11">
        <f>B1972/2</f>
        <v>6.125</v>
      </c>
    </row>
    <row r="1994" spans="1:2" ht="12.75" customHeight="1" x14ac:dyDescent="0.2">
      <c r="A1994" s="10" t="s">
        <v>1555</v>
      </c>
      <c r="B1994" s="9">
        <v>0</v>
      </c>
    </row>
    <row r="1995" spans="1:2" ht="12.75" customHeight="1" x14ac:dyDescent="0.2">
      <c r="A1995" s="10" t="s">
        <v>1555</v>
      </c>
      <c r="B1995" s="9">
        <v>0</v>
      </c>
    </row>
    <row r="1996" spans="1:2" ht="12.75" customHeight="1" x14ac:dyDescent="0.2">
      <c r="A1996" s="10" t="s">
        <v>1556</v>
      </c>
      <c r="B1996" s="11">
        <f>(B1972*6)/4</f>
        <v>18.375</v>
      </c>
    </row>
    <row r="1997" spans="1:2" ht="12.75" customHeight="1" x14ac:dyDescent="0.2">
      <c r="A1997" s="10" t="s">
        <v>1556</v>
      </c>
      <c r="B1997" s="9">
        <v>0</v>
      </c>
    </row>
    <row r="1998" spans="1:2" ht="12.75" customHeight="1" x14ac:dyDescent="0.2">
      <c r="A1998" s="10" t="s">
        <v>1556</v>
      </c>
      <c r="B1998" s="9">
        <v>0</v>
      </c>
    </row>
    <row r="1999" spans="1:2" ht="12.75" customHeight="1" x14ac:dyDescent="0.2">
      <c r="A1999" s="10" t="s">
        <v>1557</v>
      </c>
      <c r="B1999" s="9">
        <v>0</v>
      </c>
    </row>
    <row r="2000" spans="1:2" ht="12.75" customHeight="1" x14ac:dyDescent="0.2">
      <c r="A2000" s="10" t="s">
        <v>1557</v>
      </c>
      <c r="B2000" s="9">
        <v>0</v>
      </c>
    </row>
    <row r="2001" spans="1:2" ht="12.75" customHeight="1" x14ac:dyDescent="0.2">
      <c r="A2001" s="10" t="s">
        <v>1558</v>
      </c>
      <c r="B2001" s="9">
        <v>0</v>
      </c>
    </row>
    <row r="2002" spans="1:2" ht="12.75" customHeight="1" x14ac:dyDescent="0.2">
      <c r="A2002" s="10" t="s">
        <v>1558</v>
      </c>
      <c r="B2002" s="9">
        <v>0</v>
      </c>
    </row>
    <row r="2003" spans="1:2" ht="12.75" customHeight="1" x14ac:dyDescent="0.2">
      <c r="A2003" s="10" t="s">
        <v>1559</v>
      </c>
      <c r="B2003" s="9">
        <v>0</v>
      </c>
    </row>
    <row r="2004" spans="1:2" ht="12.75" customHeight="1" x14ac:dyDescent="0.2">
      <c r="A2004" s="10" t="s">
        <v>1559</v>
      </c>
      <c r="B2004" s="9">
        <v>0</v>
      </c>
    </row>
    <row r="2005" spans="1:2" ht="12.75" customHeight="1" x14ac:dyDescent="0.2">
      <c r="A2005" s="10" t="s">
        <v>1560</v>
      </c>
      <c r="B2005" s="9">
        <v>0</v>
      </c>
    </row>
    <row r="2006" spans="1:2" ht="12.75" customHeight="1" x14ac:dyDescent="0.2">
      <c r="A2006" s="10" t="s">
        <v>1560</v>
      </c>
      <c r="B2006" s="9">
        <v>0</v>
      </c>
    </row>
    <row r="2007" spans="1:2" ht="12.75" customHeight="1" x14ac:dyDescent="0.2">
      <c r="A2007" s="10" t="s">
        <v>1561</v>
      </c>
      <c r="B2007" s="9">
        <v>0</v>
      </c>
    </row>
    <row r="2008" spans="1:2" ht="12.75" customHeight="1" x14ac:dyDescent="0.2">
      <c r="A2008" s="10" t="s">
        <v>1561</v>
      </c>
      <c r="B2008" s="9">
        <v>0</v>
      </c>
    </row>
    <row r="2009" spans="1:2" ht="12.75" customHeight="1" x14ac:dyDescent="0.2">
      <c r="A2009" s="10" t="s">
        <v>1562</v>
      </c>
      <c r="B2009" s="11">
        <f>B875</f>
        <v>63.5</v>
      </c>
    </row>
    <row r="2010" spans="1:2" ht="12.75" customHeight="1" x14ac:dyDescent="0.2">
      <c r="A2010" s="10" t="s">
        <v>1562</v>
      </c>
      <c r="B2010" s="9">
        <v>0</v>
      </c>
    </row>
    <row r="2011" spans="1:2" ht="12.75" customHeight="1" x14ac:dyDescent="0.2">
      <c r="A2011" s="10" t="s">
        <v>1562</v>
      </c>
      <c r="B2011" s="9">
        <v>0</v>
      </c>
    </row>
    <row r="2012" spans="1:2" ht="12.75" customHeight="1" x14ac:dyDescent="0.2">
      <c r="A2012" s="10" t="s">
        <v>1563</v>
      </c>
      <c r="B2012" s="11">
        <f>B2009/2</f>
        <v>31.75</v>
      </c>
    </row>
    <row r="2013" spans="1:2" ht="12.75" customHeight="1" x14ac:dyDescent="0.2">
      <c r="A2013" s="10" t="s">
        <v>1563</v>
      </c>
      <c r="B2013" s="9">
        <v>0</v>
      </c>
    </row>
    <row r="2014" spans="1:2" ht="12.75" customHeight="1" x14ac:dyDescent="0.2">
      <c r="A2014" s="10" t="s">
        <v>1563</v>
      </c>
      <c r="B2014" s="9">
        <v>0</v>
      </c>
    </row>
    <row r="2015" spans="1:2" ht="12.75" customHeight="1" x14ac:dyDescent="0.2">
      <c r="A2015" s="10" t="s">
        <v>1564</v>
      </c>
      <c r="B2015" s="11">
        <f>(B2009*6)/4</f>
        <v>95.25</v>
      </c>
    </row>
    <row r="2016" spans="1:2" ht="12.75" customHeight="1" x14ac:dyDescent="0.2">
      <c r="A2016" s="10" t="s">
        <v>1564</v>
      </c>
      <c r="B2016" s="9">
        <v>0</v>
      </c>
    </row>
    <row r="2017" spans="1:2" ht="12.75" customHeight="1" x14ac:dyDescent="0.2">
      <c r="A2017" s="10" t="s">
        <v>1564</v>
      </c>
      <c r="B2017" s="9">
        <v>0</v>
      </c>
    </row>
    <row r="2018" spans="1:2" ht="12.75" customHeight="1" x14ac:dyDescent="0.2">
      <c r="A2018" s="10" t="s">
        <v>1565</v>
      </c>
      <c r="B2018" s="11">
        <f>B1108</f>
        <v>34</v>
      </c>
    </row>
    <row r="2019" spans="1:2" ht="12.75" customHeight="1" x14ac:dyDescent="0.2">
      <c r="A2019" s="10" t="s">
        <v>1565</v>
      </c>
      <c r="B2019" s="9">
        <v>0</v>
      </c>
    </row>
    <row r="2020" spans="1:2" ht="12.75" customHeight="1" x14ac:dyDescent="0.2">
      <c r="A2020" s="10" t="s">
        <v>1565</v>
      </c>
      <c r="B2020" s="9">
        <v>0</v>
      </c>
    </row>
    <row r="2021" spans="1:2" ht="12.75" customHeight="1" x14ac:dyDescent="0.2">
      <c r="A2021" s="10" t="s">
        <v>1566</v>
      </c>
      <c r="B2021" s="11">
        <f>B2018/2</f>
        <v>17</v>
      </c>
    </row>
    <row r="2022" spans="1:2" ht="12.75" customHeight="1" x14ac:dyDescent="0.2">
      <c r="A2022" s="10" t="s">
        <v>1566</v>
      </c>
      <c r="B2022" s="9">
        <v>0</v>
      </c>
    </row>
    <row r="2023" spans="1:2" ht="12.75" customHeight="1" x14ac:dyDescent="0.2">
      <c r="A2023" s="10" t="s">
        <v>1566</v>
      </c>
      <c r="B2023" s="9">
        <v>0</v>
      </c>
    </row>
    <row r="2024" spans="1:2" ht="12.75" customHeight="1" x14ac:dyDescent="0.2">
      <c r="A2024" s="10" t="s">
        <v>1567</v>
      </c>
      <c r="B2024" s="11">
        <f>(B2018*6)/4</f>
        <v>51</v>
      </c>
    </row>
    <row r="2025" spans="1:2" ht="12.75" customHeight="1" x14ac:dyDescent="0.2">
      <c r="A2025" s="10" t="s">
        <v>1567</v>
      </c>
      <c r="B2025" s="9">
        <v>0</v>
      </c>
    </row>
    <row r="2026" spans="1:2" ht="12.75" customHeight="1" x14ac:dyDescent="0.2">
      <c r="A2026" s="10" t="s">
        <v>1567</v>
      </c>
      <c r="B2026" s="9">
        <v>0</v>
      </c>
    </row>
    <row r="2027" spans="1:2" ht="12.75" customHeight="1" x14ac:dyDescent="0.2">
      <c r="A2027" s="10" t="s">
        <v>1569</v>
      </c>
      <c r="B2027" s="11">
        <f>B479+(B490/8)</f>
        <v>32.5</v>
      </c>
    </row>
    <row r="2028" spans="1:2" ht="12.75" customHeight="1" x14ac:dyDescent="0.2">
      <c r="A2028" s="10" t="s">
        <v>1569</v>
      </c>
      <c r="B2028" s="9">
        <v>0</v>
      </c>
    </row>
    <row r="2029" spans="1:2" ht="12.75" customHeight="1" x14ac:dyDescent="0.2">
      <c r="A2029" s="10" t="s">
        <v>1570</v>
      </c>
      <c r="B2029" s="11">
        <v>4</v>
      </c>
    </row>
    <row r="2030" spans="1:2" ht="12.75" customHeight="1" x14ac:dyDescent="0.2">
      <c r="A2030" s="10" t="s">
        <v>1570</v>
      </c>
      <c r="B2030" s="9">
        <v>0</v>
      </c>
    </row>
    <row r="2031" spans="1:2" ht="12.75" customHeight="1" x14ac:dyDescent="0.2">
      <c r="A2031" s="10" t="s">
        <v>1570</v>
      </c>
      <c r="B2031" s="9">
        <v>0</v>
      </c>
    </row>
    <row r="2032" spans="1:2" ht="12.75" customHeight="1" x14ac:dyDescent="0.2">
      <c r="A2032" s="10" t="s">
        <v>1571</v>
      </c>
      <c r="B2032" s="11">
        <v>3</v>
      </c>
    </row>
    <row r="2033" spans="1:2" ht="12.75" customHeight="1" x14ac:dyDescent="0.2">
      <c r="A2033" s="10" t="s">
        <v>1571</v>
      </c>
      <c r="B2033" s="9">
        <v>0</v>
      </c>
    </row>
    <row r="2034" spans="1:2" ht="12.75" customHeight="1" x14ac:dyDescent="0.2">
      <c r="A2034" s="10" t="s">
        <v>1572</v>
      </c>
      <c r="B2034" s="11">
        <v>1</v>
      </c>
    </row>
    <row r="2035" spans="1:2" ht="12.75" customHeight="1" x14ac:dyDescent="0.2">
      <c r="A2035" s="10" t="s">
        <v>1572</v>
      </c>
      <c r="B2035" s="9">
        <v>0</v>
      </c>
    </row>
    <row r="2036" spans="1:2" ht="12.75" customHeight="1" x14ac:dyDescent="0.2">
      <c r="A2036" s="10" t="s">
        <v>2351</v>
      </c>
      <c r="B2036" s="9">
        <v>0</v>
      </c>
    </row>
    <row r="2037" spans="1:2" ht="12.75" customHeight="1" x14ac:dyDescent="0.2">
      <c r="A2037" s="10" t="s">
        <v>1573</v>
      </c>
      <c r="B2037" s="11">
        <v>35</v>
      </c>
    </row>
    <row r="2038" spans="1:2" ht="12.75" customHeight="1" x14ac:dyDescent="0.2">
      <c r="A2038" s="10" t="s">
        <v>1573</v>
      </c>
      <c r="B2038" s="9">
        <v>0</v>
      </c>
    </row>
    <row r="2039" spans="1:2" ht="12.75" customHeight="1" x14ac:dyDescent="0.2">
      <c r="A2039" s="10" t="s">
        <v>1605</v>
      </c>
      <c r="B2039" s="9">
        <v>0</v>
      </c>
    </row>
    <row r="2040" spans="1:2" ht="12.75" customHeight="1" x14ac:dyDescent="0.2">
      <c r="A2040" s="10" t="s">
        <v>1606</v>
      </c>
      <c r="B2040" s="9">
        <v>0</v>
      </c>
    </row>
    <row r="2041" spans="1:2" ht="12.75" customHeight="1" x14ac:dyDescent="0.2">
      <c r="A2041" s="10" t="s">
        <v>1607</v>
      </c>
      <c r="B2041" s="9">
        <v>0</v>
      </c>
    </row>
    <row r="2042" spans="1:2" ht="12.75" customHeight="1" x14ac:dyDescent="0.2">
      <c r="A2042" s="10" t="s">
        <v>1608</v>
      </c>
      <c r="B2042" s="9">
        <v>0</v>
      </c>
    </row>
    <row r="2043" spans="1:2" ht="12.75" customHeight="1" x14ac:dyDescent="0.2">
      <c r="A2043" s="10" t="s">
        <v>1609</v>
      </c>
      <c r="B2043" s="9">
        <v>0</v>
      </c>
    </row>
    <row r="2044" spans="1:2" ht="12.75" customHeight="1" x14ac:dyDescent="0.2">
      <c r="A2044" s="10" t="s">
        <v>1610</v>
      </c>
      <c r="B2044" s="9">
        <v>0</v>
      </c>
    </row>
    <row r="2045" spans="1:2" ht="12.75" customHeight="1" x14ac:dyDescent="0.2">
      <c r="A2045" s="10" t="s">
        <v>1611</v>
      </c>
      <c r="B2045" s="9">
        <v>0</v>
      </c>
    </row>
    <row r="2046" spans="1:2" ht="12.75" customHeight="1" x14ac:dyDescent="0.2">
      <c r="A2046" s="10" t="s">
        <v>1612</v>
      </c>
      <c r="B2046" s="9">
        <v>0</v>
      </c>
    </row>
    <row r="2047" spans="1:2" ht="12.75" customHeight="1" x14ac:dyDescent="0.2">
      <c r="A2047" s="10" t="s">
        <v>1613</v>
      </c>
      <c r="B2047" s="9">
        <v>0</v>
      </c>
    </row>
    <row r="2048" spans="1:2" ht="12.75" customHeight="1" x14ac:dyDescent="0.2">
      <c r="A2048" s="10" t="s">
        <v>1614</v>
      </c>
      <c r="B2048" s="9">
        <v>0</v>
      </c>
    </row>
    <row r="2049" spans="1:2" ht="12.75" customHeight="1" x14ac:dyDescent="0.2">
      <c r="A2049" s="10" t="s">
        <v>1615</v>
      </c>
      <c r="B2049" s="9">
        <v>0</v>
      </c>
    </row>
    <row r="2050" spans="1:2" ht="12.75" customHeight="1" x14ac:dyDescent="0.2">
      <c r="A2050" s="10" t="s">
        <v>1616</v>
      </c>
      <c r="B2050" s="9">
        <v>0</v>
      </c>
    </row>
    <row r="2051" spans="1:2" ht="12.75" customHeight="1" x14ac:dyDescent="0.2">
      <c r="A2051" s="10" t="s">
        <v>1617</v>
      </c>
      <c r="B2051" s="9">
        <v>0</v>
      </c>
    </row>
    <row r="2052" spans="1:2" ht="12.75" customHeight="1" x14ac:dyDescent="0.2">
      <c r="A2052" s="10" t="s">
        <v>1618</v>
      </c>
      <c r="B2052" s="9">
        <v>0</v>
      </c>
    </row>
    <row r="2053" spans="1:2" ht="12.75" customHeight="1" x14ac:dyDescent="0.2">
      <c r="A2053" s="10" t="s">
        <v>1619</v>
      </c>
      <c r="B2053" s="9">
        <v>0</v>
      </c>
    </row>
    <row r="2054" spans="1:2" ht="12.75" customHeight="1" x14ac:dyDescent="0.2">
      <c r="A2054" s="10" t="s">
        <v>1620</v>
      </c>
      <c r="B2054" s="9">
        <v>0</v>
      </c>
    </row>
    <row r="2055" spans="1:2" ht="12.75" customHeight="1" x14ac:dyDescent="0.2">
      <c r="A2055" s="10" t="s">
        <v>1621</v>
      </c>
      <c r="B2055" s="9">
        <v>0</v>
      </c>
    </row>
    <row r="2056" spans="1:2" ht="12.75" customHeight="1" x14ac:dyDescent="0.2">
      <c r="A2056" s="10" t="s">
        <v>1622</v>
      </c>
      <c r="B2056" s="9">
        <v>0</v>
      </c>
    </row>
    <row r="2057" spans="1:2" ht="12.75" customHeight="1" x14ac:dyDescent="0.2">
      <c r="A2057" s="10" t="s">
        <v>1623</v>
      </c>
      <c r="B2057" s="9">
        <v>0</v>
      </c>
    </row>
    <row r="2058" spans="1:2" ht="12.75" customHeight="1" x14ac:dyDescent="0.2">
      <c r="A2058" s="10" t="s">
        <v>1624</v>
      </c>
      <c r="B2058" s="9">
        <v>0</v>
      </c>
    </row>
    <row r="2059" spans="1:2" ht="12.75" customHeight="1" x14ac:dyDescent="0.2">
      <c r="A2059" s="10" t="s">
        <v>1625</v>
      </c>
      <c r="B2059" s="9">
        <v>0</v>
      </c>
    </row>
    <row r="2060" spans="1:2" ht="12.75" customHeight="1" x14ac:dyDescent="0.2">
      <c r="A2060" s="10" t="s">
        <v>1626</v>
      </c>
      <c r="B2060" s="9">
        <v>0</v>
      </c>
    </row>
    <row r="2061" spans="1:2" ht="12.75" customHeight="1" x14ac:dyDescent="0.2">
      <c r="A2061" s="10" t="s">
        <v>1627</v>
      </c>
      <c r="B2061" s="9">
        <v>0</v>
      </c>
    </row>
    <row r="2062" spans="1:2" ht="12.75" customHeight="1" x14ac:dyDescent="0.2">
      <c r="A2062" s="10" t="s">
        <v>1628</v>
      </c>
      <c r="B2062" s="9">
        <v>0</v>
      </c>
    </row>
    <row r="2063" spans="1:2" ht="12.75" customHeight="1" x14ac:dyDescent="0.2">
      <c r="A2063" s="10" t="s">
        <v>1629</v>
      </c>
      <c r="B2063" s="9">
        <v>0</v>
      </c>
    </row>
    <row r="2064" spans="1:2" ht="12.75" customHeight="1" x14ac:dyDescent="0.2">
      <c r="A2064" s="10" t="s">
        <v>1630</v>
      </c>
      <c r="B2064" s="9">
        <v>0</v>
      </c>
    </row>
    <row r="2065" spans="1:2" ht="12.75" customHeight="1" x14ac:dyDescent="0.2">
      <c r="A2065" s="10" t="s">
        <v>1631</v>
      </c>
      <c r="B2065" s="9">
        <v>0</v>
      </c>
    </row>
    <row r="2066" spans="1:2" ht="12.75" customHeight="1" x14ac:dyDescent="0.2">
      <c r="A2066" s="10" t="s">
        <v>1632</v>
      </c>
      <c r="B2066" s="9">
        <v>0</v>
      </c>
    </row>
    <row r="2067" spans="1:2" ht="12.75" customHeight="1" x14ac:dyDescent="0.2">
      <c r="A2067" s="10" t="s">
        <v>1633</v>
      </c>
      <c r="B2067" s="9">
        <v>0</v>
      </c>
    </row>
    <row r="2068" spans="1:2" ht="12.75" customHeight="1" x14ac:dyDescent="0.2">
      <c r="A2068" s="10" t="s">
        <v>1634</v>
      </c>
      <c r="B2068" s="9">
        <v>0</v>
      </c>
    </row>
    <row r="2069" spans="1:2" ht="12.75" customHeight="1" x14ac:dyDescent="0.2">
      <c r="A2069" s="10" t="s">
        <v>1635</v>
      </c>
      <c r="B2069" s="9">
        <v>0</v>
      </c>
    </row>
    <row r="2070" spans="1:2" ht="12.75" customHeight="1" x14ac:dyDescent="0.2">
      <c r="A2070" s="10" t="s">
        <v>1639</v>
      </c>
      <c r="B2070" s="9">
        <v>0</v>
      </c>
    </row>
    <row r="2071" spans="1:2" ht="12.75" customHeight="1" x14ac:dyDescent="0.2">
      <c r="A2071" s="10" t="s">
        <v>1640</v>
      </c>
      <c r="B2071" s="9">
        <v>0</v>
      </c>
    </row>
    <row r="2072" spans="1:2" ht="12.75" customHeight="1" x14ac:dyDescent="0.2">
      <c r="A2072" s="10" t="s">
        <v>1641</v>
      </c>
      <c r="B2072" s="9">
        <v>0</v>
      </c>
    </row>
    <row r="2073" spans="1:2" ht="12.75" customHeight="1" x14ac:dyDescent="0.2">
      <c r="A2073" s="10" t="s">
        <v>1643</v>
      </c>
      <c r="B2073" s="11">
        <f>(B1102*6)+B2284+B2533</f>
        <v>472.75</v>
      </c>
    </row>
    <row r="2074" spans="1:2" ht="12.75" customHeight="1" x14ac:dyDescent="0.2">
      <c r="A2074" s="10" t="s">
        <v>1643</v>
      </c>
      <c r="B2074" s="9">
        <v>0</v>
      </c>
    </row>
    <row r="2075" spans="1:2" ht="12.75" customHeight="1" x14ac:dyDescent="0.2">
      <c r="A2075" s="10" t="s">
        <v>1643</v>
      </c>
      <c r="B2075" s="9">
        <v>0</v>
      </c>
    </row>
    <row r="2076" spans="1:2" ht="12.75" customHeight="1" x14ac:dyDescent="0.2">
      <c r="A2076" s="10" t="s">
        <v>1644</v>
      </c>
      <c r="B2076" s="11">
        <f>B2090*4</f>
        <v>40</v>
      </c>
    </row>
    <row r="2077" spans="1:2" ht="12.75" customHeight="1" x14ac:dyDescent="0.2">
      <c r="A2077" s="10" t="s">
        <v>1644</v>
      </c>
      <c r="B2077" s="9">
        <v>0</v>
      </c>
    </row>
    <row r="2078" spans="1:2" ht="12.75" customHeight="1" x14ac:dyDescent="0.2">
      <c r="A2078" s="10" t="s">
        <v>1644</v>
      </c>
      <c r="B2078" s="9">
        <v>0</v>
      </c>
    </row>
    <row r="2079" spans="1:2" ht="12.75" customHeight="1" x14ac:dyDescent="0.2">
      <c r="A2079" s="10" t="s">
        <v>1653</v>
      </c>
      <c r="B2079" s="11">
        <f>B2090*9</f>
        <v>90</v>
      </c>
    </row>
    <row r="2080" spans="1:2" ht="12.75" customHeight="1" x14ac:dyDescent="0.2">
      <c r="A2080" s="10" t="s">
        <v>1653</v>
      </c>
      <c r="B2080" s="9">
        <v>0</v>
      </c>
    </row>
    <row r="2081" spans="1:2" ht="12.75" customHeight="1" x14ac:dyDescent="0.2">
      <c r="A2081" s="10" t="s">
        <v>1653</v>
      </c>
      <c r="B2081" s="9">
        <v>0</v>
      </c>
    </row>
    <row r="2082" spans="1:2" ht="12.75" customHeight="1" x14ac:dyDescent="0.2">
      <c r="A2082" s="10" t="s">
        <v>1654</v>
      </c>
      <c r="B2082" s="11">
        <v>4</v>
      </c>
    </row>
    <row r="2083" spans="1:2" ht="12.75" customHeight="1" x14ac:dyDescent="0.2">
      <c r="A2083" s="10" t="s">
        <v>1654</v>
      </c>
      <c r="B2083" s="9">
        <v>0</v>
      </c>
    </row>
    <row r="2084" spans="1:2" ht="12.75" customHeight="1" x14ac:dyDescent="0.2">
      <c r="A2084" s="10" t="s">
        <v>1654</v>
      </c>
      <c r="B2084" s="9">
        <v>0</v>
      </c>
    </row>
    <row r="2085" spans="1:2" ht="12.75" customHeight="1" x14ac:dyDescent="0.2">
      <c r="A2085" s="10" t="s">
        <v>1655</v>
      </c>
      <c r="B2085" s="11">
        <v>12</v>
      </c>
    </row>
    <row r="2086" spans="1:2" ht="12.75" customHeight="1" x14ac:dyDescent="0.2">
      <c r="A2086" s="10" t="s">
        <v>1655</v>
      </c>
      <c r="B2086" s="9">
        <v>0</v>
      </c>
    </row>
    <row r="2087" spans="1:2" ht="12.75" customHeight="1" x14ac:dyDescent="0.2">
      <c r="A2087" s="10" t="s">
        <v>1655</v>
      </c>
      <c r="B2087" s="9">
        <v>0</v>
      </c>
    </row>
    <row r="2088" spans="1:2" ht="12.75" customHeight="1" x14ac:dyDescent="0.2">
      <c r="A2088" s="10" t="s">
        <v>1656</v>
      </c>
      <c r="B2088" s="11">
        <v>18</v>
      </c>
    </row>
    <row r="2089" spans="1:2" ht="12.75" customHeight="1" x14ac:dyDescent="0.2">
      <c r="A2089" s="10" t="s">
        <v>1656</v>
      </c>
      <c r="B2089" s="9">
        <v>0</v>
      </c>
    </row>
    <row r="2090" spans="1:2" ht="12.75" customHeight="1" x14ac:dyDescent="0.2">
      <c r="A2090" s="10" t="s">
        <v>1657</v>
      </c>
      <c r="B2090" s="11">
        <v>10</v>
      </c>
    </row>
    <row r="2091" spans="1:2" ht="12.75" customHeight="1" x14ac:dyDescent="0.2">
      <c r="A2091" s="10" t="s">
        <v>1657</v>
      </c>
      <c r="B2091" s="9">
        <v>0</v>
      </c>
    </row>
    <row r="2092" spans="1:2" ht="12.75" customHeight="1" x14ac:dyDescent="0.2">
      <c r="A2092" s="10" t="s">
        <v>1658</v>
      </c>
      <c r="B2092" s="11">
        <f>B2076/2</f>
        <v>20</v>
      </c>
    </row>
    <row r="2093" spans="1:2" ht="12.75" customHeight="1" x14ac:dyDescent="0.2">
      <c r="A2093" s="10" t="s">
        <v>1658</v>
      </c>
      <c r="B2093" s="9">
        <v>0</v>
      </c>
    </row>
    <row r="2094" spans="1:2" ht="12.75" customHeight="1" x14ac:dyDescent="0.2">
      <c r="A2094" s="10" t="s">
        <v>1658</v>
      </c>
      <c r="B2094" s="9">
        <v>0</v>
      </c>
    </row>
    <row r="2095" spans="1:2" ht="12.75" customHeight="1" x14ac:dyDescent="0.2">
      <c r="A2095" s="10" t="s">
        <v>1659</v>
      </c>
      <c r="B2095" s="11">
        <f>(B2076*6)/4</f>
        <v>60</v>
      </c>
    </row>
    <row r="2096" spans="1:2" ht="12.75" customHeight="1" x14ac:dyDescent="0.2">
      <c r="A2096" s="10" t="s">
        <v>1659</v>
      </c>
      <c r="B2096" s="9">
        <v>0</v>
      </c>
    </row>
    <row r="2097" spans="1:2" ht="12.75" customHeight="1" x14ac:dyDescent="0.2">
      <c r="A2097" s="10" t="s">
        <v>1659</v>
      </c>
      <c r="B2097" s="9">
        <v>0</v>
      </c>
    </row>
    <row r="2098" spans="1:2" ht="12.75" customHeight="1" x14ac:dyDescent="0.2">
      <c r="A2098" s="10" t="s">
        <v>1660</v>
      </c>
      <c r="B2098" s="11">
        <f>B2076</f>
        <v>40</v>
      </c>
    </row>
    <row r="2099" spans="1:2" ht="12.75" customHeight="1" x14ac:dyDescent="0.2">
      <c r="A2099" s="10" t="s">
        <v>1660</v>
      </c>
      <c r="B2099" s="9">
        <v>0</v>
      </c>
    </row>
    <row r="2100" spans="1:2" ht="12.75" customHeight="1" x14ac:dyDescent="0.2">
      <c r="A2100" s="10" t="s">
        <v>1660</v>
      </c>
      <c r="B2100" s="9">
        <v>0</v>
      </c>
    </row>
    <row r="2101" spans="1:2" ht="12.75" customHeight="1" x14ac:dyDescent="0.2">
      <c r="A2101" s="10" t="s">
        <v>1661</v>
      </c>
      <c r="B2101" s="11">
        <v>7</v>
      </c>
    </row>
    <row r="2102" spans="1:2" ht="12.75" customHeight="1" x14ac:dyDescent="0.2">
      <c r="A2102" s="10" t="s">
        <v>1661</v>
      </c>
      <c r="B2102" s="9">
        <v>0</v>
      </c>
    </row>
    <row r="2103" spans="1:2" ht="12.75" customHeight="1" x14ac:dyDescent="0.2">
      <c r="A2103" s="10" t="s">
        <v>1664</v>
      </c>
      <c r="B2103" s="11">
        <f>B2101+B387</f>
        <v>27</v>
      </c>
    </row>
    <row r="2104" spans="1:2" ht="12.75" customHeight="1" x14ac:dyDescent="0.2">
      <c r="A2104" s="10" t="s">
        <v>1664</v>
      </c>
      <c r="B2104" s="9">
        <v>0</v>
      </c>
    </row>
    <row r="2105" spans="1:2" ht="12.75" customHeight="1" x14ac:dyDescent="0.2">
      <c r="A2105" s="10" t="s">
        <v>1665</v>
      </c>
      <c r="B2105" s="9">
        <v>0</v>
      </c>
    </row>
    <row r="2106" spans="1:2" ht="12.75" customHeight="1" x14ac:dyDescent="0.2">
      <c r="A2106" s="10" t="s">
        <v>1666</v>
      </c>
      <c r="B2106" s="11">
        <v>6</v>
      </c>
    </row>
    <row r="2107" spans="1:2" ht="12.75" customHeight="1" x14ac:dyDescent="0.2">
      <c r="A2107" s="10" t="s">
        <v>1666</v>
      </c>
      <c r="B2107" s="9">
        <v>0</v>
      </c>
    </row>
    <row r="2108" spans="1:2" ht="12.75" customHeight="1" x14ac:dyDescent="0.2">
      <c r="A2108" s="10" t="s">
        <v>1666</v>
      </c>
      <c r="B2108" s="9">
        <v>0</v>
      </c>
    </row>
    <row r="2109" spans="1:2" ht="12.75" customHeight="1" x14ac:dyDescent="0.2">
      <c r="A2109" s="10" t="s">
        <v>1670</v>
      </c>
      <c r="B2109" s="11">
        <f>B2106+B2631+B918</f>
        <v>7.5</v>
      </c>
    </row>
    <row r="2110" spans="1:2" ht="12.75" customHeight="1" x14ac:dyDescent="0.2">
      <c r="A2110" s="10" t="s">
        <v>1670</v>
      </c>
      <c r="B2110" s="9">
        <v>0</v>
      </c>
    </row>
    <row r="2111" spans="1:2" ht="12.75" customHeight="1" x14ac:dyDescent="0.2">
      <c r="A2111" s="10" t="s">
        <v>1671</v>
      </c>
      <c r="B2111" s="11">
        <f>B2106/4</f>
        <v>1.5</v>
      </c>
    </row>
    <row r="2112" spans="1:2" ht="12.75" customHeight="1" x14ac:dyDescent="0.2">
      <c r="A2112" s="10" t="s">
        <v>1671</v>
      </c>
      <c r="B2112" s="9">
        <v>0</v>
      </c>
    </row>
    <row r="2113" spans="1:2" ht="12.75" customHeight="1" x14ac:dyDescent="0.2">
      <c r="A2113" s="10" t="s">
        <v>1672</v>
      </c>
      <c r="B2113" s="9">
        <v>0</v>
      </c>
    </row>
    <row r="2114" spans="1:2" ht="12.75" customHeight="1" x14ac:dyDescent="0.2">
      <c r="A2114" s="10" t="s">
        <v>1688</v>
      </c>
      <c r="B2114" s="9">
        <v>0</v>
      </c>
    </row>
    <row r="2115" spans="1:2" ht="12.75" customHeight="1" x14ac:dyDescent="0.2">
      <c r="A2115" s="10" t="s">
        <v>1688</v>
      </c>
      <c r="B2115" s="9">
        <v>0</v>
      </c>
    </row>
    <row r="2116" spans="1:2" ht="12.75" customHeight="1" x14ac:dyDescent="0.2">
      <c r="A2116" s="10" t="s">
        <v>1689</v>
      </c>
      <c r="B2116" s="11">
        <f>B113+B2131</f>
        <v>138.5</v>
      </c>
    </row>
    <row r="2117" spans="1:2" ht="12.75" customHeight="1" x14ac:dyDescent="0.2">
      <c r="A2117" s="10" t="s">
        <v>1689</v>
      </c>
      <c r="B2117" s="9">
        <v>0</v>
      </c>
    </row>
    <row r="2118" spans="1:2" ht="12.75" customHeight="1" x14ac:dyDescent="0.2">
      <c r="A2118" s="10" t="s">
        <v>1689</v>
      </c>
      <c r="B2118" s="9">
        <v>0</v>
      </c>
    </row>
    <row r="2119" spans="1:2" ht="12.75" customHeight="1" x14ac:dyDescent="0.2">
      <c r="A2119" s="10" t="s">
        <v>1690</v>
      </c>
      <c r="B2119" s="9">
        <v>0</v>
      </c>
    </row>
    <row r="2120" spans="1:2" ht="12.75" customHeight="1" x14ac:dyDescent="0.2">
      <c r="A2120" s="10" t="s">
        <v>1690</v>
      </c>
      <c r="B2120" s="9">
        <v>0</v>
      </c>
    </row>
    <row r="2121" spans="1:2" ht="12.75" customHeight="1" x14ac:dyDescent="0.2">
      <c r="A2121" s="10" t="s">
        <v>1691</v>
      </c>
      <c r="B2121" s="9">
        <v>0</v>
      </c>
    </row>
    <row r="2122" spans="1:2" ht="12.75" customHeight="1" x14ac:dyDescent="0.2">
      <c r="A2122" s="10" t="s">
        <v>1692</v>
      </c>
      <c r="B2122" s="11">
        <f>(B2149*2)/3</f>
        <v>4</v>
      </c>
    </row>
    <row r="2123" spans="1:2" ht="12.75" customHeight="1" x14ac:dyDescent="0.2">
      <c r="A2123" s="10" t="s">
        <v>1692</v>
      </c>
      <c r="B2123" s="9">
        <v>0</v>
      </c>
    </row>
    <row r="2124" spans="1:2" ht="12.75" customHeight="1" x14ac:dyDescent="0.2">
      <c r="A2124" s="10" t="s">
        <v>1692</v>
      </c>
      <c r="B2124" s="9">
        <v>0</v>
      </c>
    </row>
    <row r="2125" spans="1:2" ht="12.75" customHeight="1" x14ac:dyDescent="0.2">
      <c r="A2125" s="10" t="s">
        <v>1693</v>
      </c>
      <c r="B2125" s="11">
        <f>B2128</f>
        <v>28</v>
      </c>
    </row>
    <row r="2126" spans="1:2" ht="12.75" customHeight="1" x14ac:dyDescent="0.2">
      <c r="A2126" s="10" t="s">
        <v>1693</v>
      </c>
      <c r="B2126" s="9">
        <v>0</v>
      </c>
    </row>
    <row r="2127" spans="1:2" ht="12.75" customHeight="1" x14ac:dyDescent="0.2">
      <c r="A2127" s="10" t="s">
        <v>1693</v>
      </c>
      <c r="B2127" s="9">
        <v>0</v>
      </c>
    </row>
    <row r="2128" spans="1:2" ht="12.75" customHeight="1" x14ac:dyDescent="0.2">
      <c r="A2128" s="10" t="s">
        <v>1694</v>
      </c>
      <c r="B2128" s="11">
        <f>(B2333*4+(B1129*4)+B2131)</f>
        <v>28</v>
      </c>
    </row>
    <row r="2129" spans="1:2" ht="12.75" customHeight="1" x14ac:dyDescent="0.2">
      <c r="A2129" s="10" t="s">
        <v>1694</v>
      </c>
      <c r="B2129" s="9">
        <v>0</v>
      </c>
    </row>
    <row r="2130" spans="1:2" ht="12.75" customHeight="1" x14ac:dyDescent="0.2">
      <c r="A2130" s="10" t="s">
        <v>1694</v>
      </c>
      <c r="B2130" s="9">
        <v>0</v>
      </c>
    </row>
    <row r="2131" spans="1:2" ht="12.75" customHeight="1" x14ac:dyDescent="0.2">
      <c r="A2131" s="10" t="s">
        <v>1695</v>
      </c>
      <c r="B2131" s="11">
        <f>B2237+B262</f>
        <v>8</v>
      </c>
    </row>
    <row r="2132" spans="1:2" ht="12.75" customHeight="1" x14ac:dyDescent="0.2">
      <c r="A2132" s="10" t="s">
        <v>1695</v>
      </c>
      <c r="B2132" s="9">
        <v>0</v>
      </c>
    </row>
    <row r="2133" spans="1:2" ht="12.75" customHeight="1" x14ac:dyDescent="0.2">
      <c r="A2133" s="10" t="s">
        <v>1696</v>
      </c>
      <c r="B2133" s="11">
        <f>B2145+(B488/8)</f>
        <v>67.985416666666666</v>
      </c>
    </row>
    <row r="2134" spans="1:2" ht="12.75" customHeight="1" x14ac:dyDescent="0.2">
      <c r="A2134" s="10" t="s">
        <v>1696</v>
      </c>
      <c r="B2134" s="9">
        <v>0</v>
      </c>
    </row>
    <row r="2135" spans="1:2" ht="12.75" customHeight="1" x14ac:dyDescent="0.2">
      <c r="A2135" s="10" t="s">
        <v>1696</v>
      </c>
      <c r="B2135" s="9">
        <v>0</v>
      </c>
    </row>
    <row r="2136" spans="1:2" ht="12.75" customHeight="1" x14ac:dyDescent="0.2">
      <c r="A2136" s="10" t="s">
        <v>1697</v>
      </c>
      <c r="B2136" s="11">
        <f>B2373+8</f>
        <v>1107.4000000000001</v>
      </c>
    </row>
    <row r="2137" spans="1:2" ht="12.75" customHeight="1" x14ac:dyDescent="0.2">
      <c r="A2137" s="10" t="s">
        <v>1697</v>
      </c>
      <c r="B2137" s="9">
        <v>0</v>
      </c>
    </row>
    <row r="2138" spans="1:2" ht="12.75" customHeight="1" x14ac:dyDescent="0.2">
      <c r="A2138" s="10" t="s">
        <v>1697</v>
      </c>
      <c r="B2138" s="9">
        <v>0</v>
      </c>
    </row>
    <row r="2139" spans="1:2" ht="12.75" customHeight="1" x14ac:dyDescent="0.2">
      <c r="A2139" s="10" t="s">
        <v>1698</v>
      </c>
      <c r="B2139" s="11">
        <f>B1048+1</f>
        <v>120.5</v>
      </c>
    </row>
    <row r="2140" spans="1:2" ht="12.75" customHeight="1" x14ac:dyDescent="0.2">
      <c r="A2140" s="10" t="s">
        <v>1698</v>
      </c>
      <c r="B2140" s="9">
        <v>0</v>
      </c>
    </row>
    <row r="2141" spans="1:2" ht="12.75" customHeight="1" x14ac:dyDescent="0.2">
      <c r="A2141" s="10" t="s">
        <v>1698</v>
      </c>
      <c r="B2141" s="9">
        <v>0</v>
      </c>
    </row>
    <row r="2142" spans="1:2" ht="12.75" customHeight="1" x14ac:dyDescent="0.2">
      <c r="A2142" s="10" t="s">
        <v>1699</v>
      </c>
      <c r="B2142" s="11">
        <f>(B2139*6)/16</f>
        <v>45.1875</v>
      </c>
    </row>
    <row r="2143" spans="1:2" ht="12.75" customHeight="1" x14ac:dyDescent="0.2">
      <c r="A2143" s="10" t="s">
        <v>1699</v>
      </c>
      <c r="B2143" s="9">
        <v>0</v>
      </c>
    </row>
    <row r="2144" spans="1:2" ht="12.75" customHeight="1" x14ac:dyDescent="0.2">
      <c r="A2144" s="10" t="s">
        <v>1699</v>
      </c>
      <c r="B2144" s="9">
        <v>0</v>
      </c>
    </row>
    <row r="2145" spans="1:2" ht="12.75" customHeight="1" x14ac:dyDescent="0.2">
      <c r="A2145" s="10" t="s">
        <v>1700</v>
      </c>
      <c r="B2145" s="11">
        <f>B2639+1</f>
        <v>51</v>
      </c>
    </row>
    <row r="2146" spans="1:2" ht="12.75" customHeight="1" x14ac:dyDescent="0.2">
      <c r="A2146" s="10" t="s">
        <v>1700</v>
      </c>
      <c r="B2146" s="9">
        <v>0</v>
      </c>
    </row>
    <row r="2147" spans="1:2" ht="12.75" customHeight="1" x14ac:dyDescent="0.2">
      <c r="A2147" s="10" t="s">
        <v>1700</v>
      </c>
      <c r="B2147" s="9">
        <v>0</v>
      </c>
    </row>
    <row r="2148" spans="1:2" ht="12.75" customHeight="1" x14ac:dyDescent="0.2">
      <c r="A2148" s="10" t="s">
        <v>1701</v>
      </c>
      <c r="B2148" s="9">
        <v>0</v>
      </c>
    </row>
    <row r="2149" spans="1:2" ht="12.75" customHeight="1" x14ac:dyDescent="0.2">
      <c r="A2149" s="10" t="s">
        <v>1702</v>
      </c>
      <c r="B2149" s="11">
        <f>B2862+1</f>
        <v>6</v>
      </c>
    </row>
    <row r="2150" spans="1:2" ht="12.75" customHeight="1" x14ac:dyDescent="0.2">
      <c r="A2150" s="10" t="s">
        <v>1702</v>
      </c>
      <c r="B2150" s="9">
        <v>0</v>
      </c>
    </row>
    <row r="2151" spans="1:2" ht="12.75" customHeight="1" x14ac:dyDescent="0.2">
      <c r="A2151" s="10" t="s">
        <v>1702</v>
      </c>
      <c r="B2151" s="9">
        <v>0</v>
      </c>
    </row>
    <row r="2152" spans="1:2" ht="12.75" customHeight="1" x14ac:dyDescent="0.2">
      <c r="A2152" s="10" t="s">
        <v>1708</v>
      </c>
      <c r="B2152" s="11">
        <f>B2027</f>
        <v>32.5</v>
      </c>
    </row>
    <row r="2153" spans="1:2" ht="12.75" customHeight="1" x14ac:dyDescent="0.2">
      <c r="A2153" s="10" t="s">
        <v>1708</v>
      </c>
      <c r="B2153" s="9">
        <v>0</v>
      </c>
    </row>
    <row r="2154" spans="1:2" ht="12.75" customHeight="1" x14ac:dyDescent="0.2">
      <c r="A2154" s="10" t="s">
        <v>1708</v>
      </c>
      <c r="B2154" s="9">
        <v>0</v>
      </c>
    </row>
    <row r="2155" spans="1:2" ht="12.75" customHeight="1" x14ac:dyDescent="0.2">
      <c r="A2155" s="10" t="s">
        <v>1709</v>
      </c>
      <c r="B2155" s="11">
        <f>B2159*2</f>
        <v>32.5</v>
      </c>
    </row>
    <row r="2156" spans="1:2" ht="12.75" customHeight="1" x14ac:dyDescent="0.2">
      <c r="A2156" s="10" t="s">
        <v>1710</v>
      </c>
      <c r="B2156" s="11">
        <f>B2159*2</f>
        <v>32.5</v>
      </c>
    </row>
    <row r="2157" spans="1:2" ht="12.75" customHeight="1" x14ac:dyDescent="0.2">
      <c r="A2157" s="10" t="s">
        <v>1710</v>
      </c>
      <c r="B2157" s="9">
        <v>0</v>
      </c>
    </row>
    <row r="2158" spans="1:2" ht="12.75" customHeight="1" x14ac:dyDescent="0.2">
      <c r="A2158" s="10" t="s">
        <v>1710</v>
      </c>
      <c r="B2158" s="9">
        <v>0</v>
      </c>
    </row>
    <row r="2159" spans="1:2" ht="12.75" customHeight="1" x14ac:dyDescent="0.2">
      <c r="A2159" s="10" t="s">
        <v>1711</v>
      </c>
      <c r="B2159" s="11">
        <f>B2152/2</f>
        <v>16.25</v>
      </c>
    </row>
    <row r="2160" spans="1:2" ht="12.75" customHeight="1" x14ac:dyDescent="0.2">
      <c r="A2160" s="10" t="s">
        <v>1711</v>
      </c>
      <c r="B2160" s="9">
        <v>0</v>
      </c>
    </row>
    <row r="2161" spans="1:2" ht="12.75" customHeight="1" x14ac:dyDescent="0.2">
      <c r="A2161" s="10" t="s">
        <v>1711</v>
      </c>
      <c r="B2161" s="9">
        <v>0</v>
      </c>
    </row>
    <row r="2162" spans="1:2" ht="12.75" customHeight="1" x14ac:dyDescent="0.2">
      <c r="A2162" s="10" t="s">
        <v>1712</v>
      </c>
      <c r="B2162" s="11">
        <f>(B2152*6)/4</f>
        <v>48.75</v>
      </c>
    </row>
    <row r="2163" spans="1:2" ht="12.75" customHeight="1" x14ac:dyDescent="0.2">
      <c r="A2163" s="10" t="s">
        <v>1712</v>
      </c>
      <c r="B2163" s="9">
        <v>0</v>
      </c>
    </row>
    <row r="2164" spans="1:2" ht="12.75" customHeight="1" x14ac:dyDescent="0.2">
      <c r="A2164" s="10" t="s">
        <v>1712</v>
      </c>
      <c r="B2164" s="9">
        <v>0</v>
      </c>
    </row>
    <row r="2165" spans="1:2" ht="12.75" customHeight="1" x14ac:dyDescent="0.2">
      <c r="A2165" s="10" t="s">
        <v>1713</v>
      </c>
      <c r="B2165" s="11">
        <v>14</v>
      </c>
    </row>
    <row r="2166" spans="1:2" ht="12.75" customHeight="1" x14ac:dyDescent="0.2">
      <c r="A2166" s="10" t="s">
        <v>1713</v>
      </c>
      <c r="B2166" s="9">
        <v>0</v>
      </c>
    </row>
    <row r="2167" spans="1:2" ht="12.75" customHeight="1" x14ac:dyDescent="0.2">
      <c r="A2167" s="10" t="s">
        <v>1720</v>
      </c>
      <c r="B2167" s="11">
        <f>B2165*4</f>
        <v>56</v>
      </c>
    </row>
    <row r="2168" spans="1:2" ht="12.75" customHeight="1" x14ac:dyDescent="0.2">
      <c r="A2168" s="10" t="s">
        <v>1720</v>
      </c>
      <c r="B2168" s="9">
        <v>0</v>
      </c>
    </row>
    <row r="2169" spans="1:2" ht="12.75" customHeight="1" x14ac:dyDescent="0.2">
      <c r="A2169" s="10" t="s">
        <v>1720</v>
      </c>
      <c r="B2169" s="9">
        <v>0</v>
      </c>
    </row>
    <row r="2170" spans="1:2" ht="12.75" customHeight="1" x14ac:dyDescent="0.2">
      <c r="A2170" s="10" t="s">
        <v>1721</v>
      </c>
      <c r="B2170" s="11">
        <f>B2167</f>
        <v>56</v>
      </c>
    </row>
    <row r="2171" spans="1:2" ht="12.75" customHeight="1" x14ac:dyDescent="0.2">
      <c r="A2171" s="10" t="s">
        <v>1721</v>
      </c>
      <c r="B2171" s="9">
        <v>0</v>
      </c>
    </row>
    <row r="2172" spans="1:2" ht="12.75" customHeight="1" x14ac:dyDescent="0.2">
      <c r="A2172" s="10" t="s">
        <v>1721</v>
      </c>
      <c r="B2172" s="9">
        <v>0</v>
      </c>
    </row>
    <row r="2173" spans="1:2" ht="12.75" customHeight="1" x14ac:dyDescent="0.2">
      <c r="A2173" s="10" t="s">
        <v>1722</v>
      </c>
      <c r="B2173" s="11">
        <f>B1747</f>
        <v>4</v>
      </c>
    </row>
    <row r="2174" spans="1:2" ht="12.75" customHeight="1" x14ac:dyDescent="0.2">
      <c r="A2174" s="10" t="s">
        <v>1723</v>
      </c>
      <c r="B2174" s="11">
        <f>B2167</f>
        <v>56</v>
      </c>
    </row>
    <row r="2175" spans="1:2" ht="12.75" customHeight="1" x14ac:dyDescent="0.2">
      <c r="A2175" s="10" t="s">
        <v>1723</v>
      </c>
      <c r="B2175" s="9">
        <v>0</v>
      </c>
    </row>
    <row r="2176" spans="1:2" ht="12.75" customHeight="1" x14ac:dyDescent="0.2">
      <c r="A2176" s="10" t="s">
        <v>1723</v>
      </c>
      <c r="B2176" s="9">
        <v>0</v>
      </c>
    </row>
    <row r="2177" spans="1:2" ht="12.75" customHeight="1" x14ac:dyDescent="0.2">
      <c r="A2177" s="10" t="s">
        <v>1724</v>
      </c>
      <c r="B2177" s="11">
        <f>B2167/2</f>
        <v>28</v>
      </c>
    </row>
    <row r="2178" spans="1:2" ht="12.75" customHeight="1" x14ac:dyDescent="0.2">
      <c r="A2178" s="10" t="s">
        <v>1724</v>
      </c>
      <c r="B2178" s="9">
        <v>0</v>
      </c>
    </row>
    <row r="2179" spans="1:2" ht="12.75" customHeight="1" x14ac:dyDescent="0.2">
      <c r="A2179" s="10" t="s">
        <v>1724</v>
      </c>
      <c r="B2179" s="9">
        <v>0</v>
      </c>
    </row>
    <row r="2180" spans="1:2" ht="12.75" customHeight="1" x14ac:dyDescent="0.2">
      <c r="A2180" s="10" t="s">
        <v>1725</v>
      </c>
      <c r="B2180" s="11">
        <f>(B2167*6)/4</f>
        <v>84</v>
      </c>
    </row>
    <row r="2181" spans="1:2" ht="12.75" customHeight="1" x14ac:dyDescent="0.2">
      <c r="A2181" s="10" t="s">
        <v>1725</v>
      </c>
      <c r="B2181" s="9">
        <v>0</v>
      </c>
    </row>
    <row r="2182" spans="1:2" ht="12.75" customHeight="1" x14ac:dyDescent="0.2">
      <c r="A2182" s="10" t="s">
        <v>1725</v>
      </c>
      <c r="B2182" s="9">
        <v>0</v>
      </c>
    </row>
    <row r="2183" spans="1:2" ht="12.75" customHeight="1" x14ac:dyDescent="0.2">
      <c r="A2183" s="10" t="s">
        <v>1726</v>
      </c>
      <c r="B2183" s="11">
        <v>4</v>
      </c>
    </row>
    <row r="2184" spans="1:2" ht="12.75" customHeight="1" x14ac:dyDescent="0.2">
      <c r="A2184" s="10" t="s">
        <v>1726</v>
      </c>
      <c r="B2184" s="9">
        <v>0</v>
      </c>
    </row>
    <row r="2185" spans="1:2" ht="12.75" customHeight="1" x14ac:dyDescent="0.2">
      <c r="A2185" s="10" t="s">
        <v>1731</v>
      </c>
      <c r="B2185" s="11">
        <v>8</v>
      </c>
    </row>
    <row r="2186" spans="1:2" ht="12.75" customHeight="1" x14ac:dyDescent="0.2">
      <c r="A2186" s="10" t="s">
        <v>1731</v>
      </c>
      <c r="B2186" s="9">
        <v>0</v>
      </c>
    </row>
    <row r="2187" spans="1:2" ht="12.75" customHeight="1" x14ac:dyDescent="0.2">
      <c r="A2187" s="10" t="s">
        <v>1732</v>
      </c>
      <c r="B2187" s="11">
        <v>6</v>
      </c>
    </row>
    <row r="2188" spans="1:2" ht="12.75" customHeight="1" x14ac:dyDescent="0.2">
      <c r="A2188" s="10" t="s">
        <v>1732</v>
      </c>
      <c r="B2188" s="9">
        <v>0</v>
      </c>
    </row>
    <row r="2189" spans="1:2" ht="12.75" customHeight="1" x14ac:dyDescent="0.2">
      <c r="A2189" s="10" t="s">
        <v>1733</v>
      </c>
      <c r="B2189" s="11">
        <v>0</v>
      </c>
    </row>
    <row r="2190" spans="1:2" ht="12.75" customHeight="1" x14ac:dyDescent="0.2">
      <c r="A2190" s="10" t="s">
        <v>1733</v>
      </c>
      <c r="B2190" s="9">
        <v>0</v>
      </c>
    </row>
    <row r="2191" spans="1:2" ht="12.75" customHeight="1" x14ac:dyDescent="0.2">
      <c r="A2191" s="10" t="s">
        <v>1734</v>
      </c>
      <c r="B2191" s="11">
        <f>(B557+B93+B410+B358)*2</f>
        <v>35</v>
      </c>
    </row>
    <row r="2192" spans="1:2" ht="12.75" customHeight="1" x14ac:dyDescent="0.2">
      <c r="A2192" s="10" t="s">
        <v>1734</v>
      </c>
      <c r="B2192" s="9">
        <v>0</v>
      </c>
    </row>
    <row r="2193" spans="1:2" ht="12.75" customHeight="1" x14ac:dyDescent="0.2">
      <c r="A2193" s="10" t="s">
        <v>1735</v>
      </c>
      <c r="B2193" s="11">
        <f>(B1301*6)+B2533</f>
        <v>896.5</v>
      </c>
    </row>
    <row r="2194" spans="1:2" ht="12.75" customHeight="1" x14ac:dyDescent="0.2">
      <c r="A2194" s="10" t="s">
        <v>1735</v>
      </c>
      <c r="B2194" s="9">
        <v>0</v>
      </c>
    </row>
    <row r="2195" spans="1:2" ht="12.75" customHeight="1" x14ac:dyDescent="0.2">
      <c r="A2195" s="10" t="s">
        <v>1735</v>
      </c>
      <c r="B2195" s="9">
        <v>0</v>
      </c>
    </row>
    <row r="2196" spans="1:2" ht="12.75" customHeight="1" x14ac:dyDescent="0.2">
      <c r="A2196" s="10" t="s">
        <v>1737</v>
      </c>
      <c r="B2196" s="11">
        <v>0</v>
      </c>
    </row>
    <row r="2197" spans="1:2" ht="12.75" customHeight="1" x14ac:dyDescent="0.2">
      <c r="A2197" s="10" t="s">
        <v>1737</v>
      </c>
      <c r="B2197" s="9">
        <v>0</v>
      </c>
    </row>
    <row r="2198" spans="1:2" ht="12.75" customHeight="1" x14ac:dyDescent="0.2">
      <c r="A2198" s="10" t="s">
        <v>1744</v>
      </c>
      <c r="B2198" s="9">
        <v>0</v>
      </c>
    </row>
    <row r="2199" spans="1:2" ht="12.75" customHeight="1" x14ac:dyDescent="0.2">
      <c r="A2199" s="10" t="s">
        <v>1745</v>
      </c>
      <c r="B2199" s="9">
        <v>0</v>
      </c>
    </row>
    <row r="2200" spans="1:2" ht="12.75" customHeight="1" x14ac:dyDescent="0.2">
      <c r="A2200" s="10" t="s">
        <v>1745</v>
      </c>
      <c r="B2200" s="9">
        <v>0</v>
      </c>
    </row>
    <row r="2201" spans="1:2" ht="12.75" customHeight="1" x14ac:dyDescent="0.2">
      <c r="A2201" s="10" t="s">
        <v>1746</v>
      </c>
      <c r="B2201" s="9">
        <v>0</v>
      </c>
    </row>
    <row r="2202" spans="1:2" ht="12.75" customHeight="1" x14ac:dyDescent="0.2">
      <c r="A2202" s="10" t="s">
        <v>1747</v>
      </c>
      <c r="B2202" s="9">
        <v>0</v>
      </c>
    </row>
    <row r="2203" spans="1:2" ht="12.75" customHeight="1" x14ac:dyDescent="0.2">
      <c r="A2203" s="10" t="s">
        <v>1747</v>
      </c>
      <c r="B2203" s="9">
        <v>0</v>
      </c>
    </row>
    <row r="2204" spans="1:2" ht="12.75" customHeight="1" x14ac:dyDescent="0.2">
      <c r="A2204" s="10" t="s">
        <v>1748</v>
      </c>
      <c r="B2204" s="9">
        <v>0</v>
      </c>
    </row>
    <row r="2205" spans="1:2" ht="12.75" customHeight="1" x14ac:dyDescent="0.2">
      <c r="A2205" s="10" t="s">
        <v>1749</v>
      </c>
      <c r="B2205" s="9">
        <v>0</v>
      </c>
    </row>
    <row r="2206" spans="1:2" ht="12.75" customHeight="1" x14ac:dyDescent="0.2">
      <c r="A2206" s="10" t="s">
        <v>1749</v>
      </c>
      <c r="B2206" s="9">
        <v>0</v>
      </c>
    </row>
    <row r="2207" spans="1:2" ht="12.75" customHeight="1" x14ac:dyDescent="0.2">
      <c r="A2207" s="10" t="s">
        <v>1750</v>
      </c>
      <c r="B2207" s="11">
        <f>B2213*1</f>
        <v>250</v>
      </c>
    </row>
    <row r="2208" spans="1:2" ht="12.75" customHeight="1" x14ac:dyDescent="0.2">
      <c r="A2208" s="10" t="s">
        <v>1753</v>
      </c>
      <c r="B2208" s="11">
        <v>250</v>
      </c>
    </row>
    <row r="2209" spans="1:2" ht="12.75" customHeight="1" x14ac:dyDescent="0.2">
      <c r="A2209" s="10" t="s">
        <v>2352</v>
      </c>
      <c r="B2209" s="11">
        <v>250</v>
      </c>
    </row>
    <row r="2210" spans="1:2" ht="12.75" customHeight="1" x14ac:dyDescent="0.2">
      <c r="A2210" s="10" t="s">
        <v>2353</v>
      </c>
      <c r="B2210" s="11">
        <v>250</v>
      </c>
    </row>
    <row r="2211" spans="1:2" ht="12.75" customHeight="1" x14ac:dyDescent="0.2">
      <c r="A2211" s="10" t="s">
        <v>2354</v>
      </c>
      <c r="B2211" s="11">
        <v>250</v>
      </c>
    </row>
    <row r="2212" spans="1:2" ht="12.75" customHeight="1" x14ac:dyDescent="0.2">
      <c r="A2212" s="10" t="s">
        <v>2355</v>
      </c>
      <c r="B2212" s="11">
        <v>250</v>
      </c>
    </row>
    <row r="2213" spans="1:2" ht="12.75" customHeight="1" x14ac:dyDescent="0.2">
      <c r="A2213" s="10" t="s">
        <v>2356</v>
      </c>
      <c r="B2213" s="11">
        <v>250</v>
      </c>
    </row>
    <row r="2214" spans="1:2" ht="12.75" customHeight="1" x14ac:dyDescent="0.2">
      <c r="A2214" s="10" t="s">
        <v>2357</v>
      </c>
      <c r="B2214" s="11">
        <v>250</v>
      </c>
    </row>
    <row r="2215" spans="1:2" ht="12.75" customHeight="1" x14ac:dyDescent="0.2">
      <c r="A2215" s="10" t="s">
        <v>2358</v>
      </c>
      <c r="B2215" s="11">
        <v>250</v>
      </c>
    </row>
    <row r="2216" spans="1:2" ht="12.75" customHeight="1" x14ac:dyDescent="0.2">
      <c r="A2216" s="10" t="s">
        <v>2359</v>
      </c>
      <c r="B2216" s="11">
        <v>250</v>
      </c>
    </row>
    <row r="2217" spans="1:2" ht="12.75" customHeight="1" x14ac:dyDescent="0.2">
      <c r="A2217" s="10" t="s">
        <v>2360</v>
      </c>
      <c r="B2217" s="11">
        <v>250</v>
      </c>
    </row>
    <row r="2218" spans="1:2" ht="12.75" customHeight="1" x14ac:dyDescent="0.2">
      <c r="A2218" s="10" t="s">
        <v>2361</v>
      </c>
      <c r="B2218" s="11">
        <v>250</v>
      </c>
    </row>
    <row r="2219" spans="1:2" ht="12.75" customHeight="1" x14ac:dyDescent="0.2">
      <c r="A2219" s="10" t="s">
        <v>2362</v>
      </c>
      <c r="B2219" s="11">
        <v>250</v>
      </c>
    </row>
    <row r="2220" spans="1:2" ht="12.75" customHeight="1" x14ac:dyDescent="0.2">
      <c r="A2220" s="10" t="s">
        <v>1792</v>
      </c>
      <c r="B2220" s="9">
        <v>0</v>
      </c>
    </row>
    <row r="2221" spans="1:2" ht="12.75" customHeight="1" x14ac:dyDescent="0.2">
      <c r="A2221" s="10" t="s">
        <v>1792</v>
      </c>
      <c r="B2221" s="9">
        <v>0</v>
      </c>
    </row>
    <row r="2222" spans="1:2" ht="12.75" customHeight="1" x14ac:dyDescent="0.2">
      <c r="A2222" s="10" t="s">
        <v>1793</v>
      </c>
      <c r="B2222" s="11">
        <f>B113+B2237</f>
        <v>134.5</v>
      </c>
    </row>
    <row r="2223" spans="1:2" ht="12.75" customHeight="1" x14ac:dyDescent="0.2">
      <c r="A2223" s="10" t="s">
        <v>1793</v>
      </c>
      <c r="B2223" s="9">
        <v>0</v>
      </c>
    </row>
    <row r="2224" spans="1:2" ht="12.75" customHeight="1" x14ac:dyDescent="0.2">
      <c r="A2224" s="10" t="s">
        <v>1793</v>
      </c>
      <c r="B2224" s="9">
        <v>0</v>
      </c>
    </row>
    <row r="2225" spans="1:2" ht="12.75" customHeight="1" x14ac:dyDescent="0.2">
      <c r="A2225" s="10" t="s">
        <v>1794</v>
      </c>
      <c r="B2225" s="9">
        <v>0</v>
      </c>
    </row>
    <row r="2226" spans="1:2" ht="12.75" customHeight="1" x14ac:dyDescent="0.2">
      <c r="A2226" s="10" t="s">
        <v>1794</v>
      </c>
      <c r="B2226" s="9">
        <v>0</v>
      </c>
    </row>
    <row r="2227" spans="1:2" ht="12.75" customHeight="1" x14ac:dyDescent="0.2">
      <c r="A2227" s="10" t="s">
        <v>1795</v>
      </c>
      <c r="B2227" s="9">
        <v>0</v>
      </c>
    </row>
    <row r="2228" spans="1:2" ht="12.75" customHeight="1" x14ac:dyDescent="0.2">
      <c r="A2228" s="10" t="s">
        <v>1796</v>
      </c>
      <c r="B2228" s="11">
        <f>(B2307*2)/3</f>
        <v>4</v>
      </c>
    </row>
    <row r="2229" spans="1:2" ht="12.75" customHeight="1" x14ac:dyDescent="0.2">
      <c r="A2229" s="10" t="s">
        <v>1796</v>
      </c>
      <c r="B2229" s="9">
        <v>0</v>
      </c>
    </row>
    <row r="2230" spans="1:2" ht="12.75" customHeight="1" x14ac:dyDescent="0.2">
      <c r="A2230" s="10" t="s">
        <v>1796</v>
      </c>
      <c r="B2230" s="9">
        <v>0</v>
      </c>
    </row>
    <row r="2231" spans="1:2" ht="12.75" customHeight="1" x14ac:dyDescent="0.2">
      <c r="A2231" s="10" t="s">
        <v>1797</v>
      </c>
      <c r="B2231" s="11">
        <f>B2234</f>
        <v>24</v>
      </c>
    </row>
    <row r="2232" spans="1:2" ht="12.75" customHeight="1" x14ac:dyDescent="0.2">
      <c r="A2232" s="10" t="s">
        <v>1797</v>
      </c>
      <c r="B2232" s="9">
        <v>0</v>
      </c>
    </row>
    <row r="2233" spans="1:2" ht="12.75" customHeight="1" x14ac:dyDescent="0.2">
      <c r="A2233" s="10" t="s">
        <v>1797</v>
      </c>
      <c r="B2233" s="9">
        <v>0</v>
      </c>
    </row>
    <row r="2234" spans="1:2" ht="12.75" customHeight="1" x14ac:dyDescent="0.2">
      <c r="A2234" s="10" t="s">
        <v>1798</v>
      </c>
      <c r="B2234" s="11">
        <f>(B2333*4+(B1129*4)+B2237)</f>
        <v>24</v>
      </c>
    </row>
    <row r="2235" spans="1:2" ht="12.75" customHeight="1" x14ac:dyDescent="0.2">
      <c r="A2235" s="10" t="s">
        <v>1798</v>
      </c>
      <c r="B2235" s="9">
        <v>0</v>
      </c>
    </row>
    <row r="2236" spans="1:2" ht="12.75" customHeight="1" x14ac:dyDescent="0.2">
      <c r="A2236" s="10" t="s">
        <v>1798</v>
      </c>
      <c r="B2236" s="9">
        <v>0</v>
      </c>
    </row>
    <row r="2237" spans="1:2" ht="12.75" customHeight="1" x14ac:dyDescent="0.2">
      <c r="A2237" s="10" t="s">
        <v>1799</v>
      </c>
      <c r="B2237" s="11">
        <f>B2029</f>
        <v>4</v>
      </c>
    </row>
    <row r="2238" spans="1:2" ht="12.75" customHeight="1" x14ac:dyDescent="0.2">
      <c r="A2238" s="10" t="s">
        <v>1799</v>
      </c>
      <c r="B2238" s="9">
        <v>0</v>
      </c>
    </row>
    <row r="2239" spans="1:2" ht="12.75" customHeight="1" x14ac:dyDescent="0.2">
      <c r="A2239" s="10" t="s">
        <v>1800</v>
      </c>
      <c r="B2239" s="11">
        <f>B2300+(B488/8)</f>
        <v>67.985416666666666</v>
      </c>
    </row>
    <row r="2240" spans="1:2" ht="12.75" customHeight="1" x14ac:dyDescent="0.2">
      <c r="A2240" s="10" t="s">
        <v>1800</v>
      </c>
      <c r="B2240" s="9">
        <v>0</v>
      </c>
    </row>
    <row r="2241" spans="1:2" ht="12.75" customHeight="1" x14ac:dyDescent="0.2">
      <c r="A2241" s="10" t="s">
        <v>1800</v>
      </c>
      <c r="B2241" s="9">
        <v>0</v>
      </c>
    </row>
    <row r="2242" spans="1:2" ht="12.75" customHeight="1" x14ac:dyDescent="0.2">
      <c r="A2242" s="10" t="s">
        <v>1801</v>
      </c>
      <c r="B2242" s="11">
        <f>B358</f>
        <v>4</v>
      </c>
    </row>
    <row r="2243" spans="1:2" ht="12.75" customHeight="1" x14ac:dyDescent="0.2">
      <c r="A2243" s="10" t="s">
        <v>1801</v>
      </c>
      <c r="B2243" s="9">
        <v>0</v>
      </c>
    </row>
    <row r="2244" spans="1:2" ht="12.75" customHeight="1" x14ac:dyDescent="0.2">
      <c r="A2244" s="10" t="s">
        <v>1801</v>
      </c>
      <c r="B2244" s="9">
        <v>0</v>
      </c>
    </row>
    <row r="2245" spans="1:2" ht="12.75" customHeight="1" x14ac:dyDescent="0.2">
      <c r="A2245" s="10" t="s">
        <v>1802</v>
      </c>
      <c r="B2245" s="11">
        <f>B2242*9</f>
        <v>36</v>
      </c>
    </row>
    <row r="2246" spans="1:2" ht="12.75" customHeight="1" x14ac:dyDescent="0.2">
      <c r="A2246" s="10" t="s">
        <v>1802</v>
      </c>
      <c r="B2246" s="9">
        <v>0</v>
      </c>
    </row>
    <row r="2247" spans="1:2" ht="12.75" customHeight="1" x14ac:dyDescent="0.2">
      <c r="A2247" s="10" t="s">
        <v>1802</v>
      </c>
      <c r="B2247" s="9">
        <v>0</v>
      </c>
    </row>
    <row r="2248" spans="1:2" ht="12.75" customHeight="1" x14ac:dyDescent="0.2">
      <c r="A2248" s="10" t="s">
        <v>1803</v>
      </c>
      <c r="B2248" s="11">
        <f>(B1758*2)+(B1701*2)</f>
        <v>27</v>
      </c>
    </row>
    <row r="2249" spans="1:2" ht="12.75" customHeight="1" x14ac:dyDescent="0.2">
      <c r="A2249" s="10" t="s">
        <v>1803</v>
      </c>
      <c r="B2249" s="9">
        <v>0</v>
      </c>
    </row>
    <row r="2250" spans="1:2" ht="12.75" customHeight="1" x14ac:dyDescent="0.2">
      <c r="A2250" s="10" t="s">
        <v>1803</v>
      </c>
      <c r="B2250" s="9">
        <v>0</v>
      </c>
    </row>
    <row r="2251" spans="1:2" ht="12.75" customHeight="1" x14ac:dyDescent="0.2">
      <c r="A2251" s="10" t="s">
        <v>1804</v>
      </c>
      <c r="B2251" s="11">
        <f>B2248/2</f>
        <v>13.5</v>
      </c>
    </row>
    <row r="2252" spans="1:2" ht="12.75" customHeight="1" x14ac:dyDescent="0.2">
      <c r="A2252" s="10" t="s">
        <v>1804</v>
      </c>
      <c r="B2252" s="9">
        <v>0</v>
      </c>
    </row>
    <row r="2253" spans="1:2" ht="12.75" customHeight="1" x14ac:dyDescent="0.2">
      <c r="A2253" s="10" t="s">
        <v>1804</v>
      </c>
      <c r="B2253" s="9">
        <v>0</v>
      </c>
    </row>
    <row r="2254" spans="1:2" ht="12.75" customHeight="1" x14ac:dyDescent="0.2">
      <c r="A2254" s="10" t="s">
        <v>1805</v>
      </c>
      <c r="B2254" s="11">
        <f>(B2248*6)/4</f>
        <v>40.5</v>
      </c>
    </row>
    <row r="2255" spans="1:2" ht="12.75" customHeight="1" x14ac:dyDescent="0.2">
      <c r="A2255" s="10" t="s">
        <v>1805</v>
      </c>
      <c r="B2255" s="9">
        <v>0</v>
      </c>
    </row>
    <row r="2256" spans="1:2" ht="12.75" customHeight="1" x14ac:dyDescent="0.2">
      <c r="A2256" s="10" t="s">
        <v>1805</v>
      </c>
      <c r="B2256" s="9">
        <v>0</v>
      </c>
    </row>
    <row r="2257" spans="1:2" ht="12.75" customHeight="1" x14ac:dyDescent="0.2">
      <c r="A2257" s="10" t="s">
        <v>1806</v>
      </c>
      <c r="B2257" s="11">
        <f>B2248</f>
        <v>27</v>
      </c>
    </row>
    <row r="2258" spans="1:2" ht="12.75" customHeight="1" x14ac:dyDescent="0.2">
      <c r="A2258" s="10" t="s">
        <v>1806</v>
      </c>
      <c r="B2258" s="9">
        <v>0</v>
      </c>
    </row>
    <row r="2259" spans="1:2" ht="12.75" customHeight="1" x14ac:dyDescent="0.2">
      <c r="A2259" s="10" t="s">
        <v>1806</v>
      </c>
      <c r="B2259" s="9">
        <v>0</v>
      </c>
    </row>
    <row r="2260" spans="1:2" ht="12.75" customHeight="1" x14ac:dyDescent="0.2">
      <c r="A2260" s="10" t="s">
        <v>1807</v>
      </c>
      <c r="B2260" s="11">
        <f>B2333</f>
        <v>2</v>
      </c>
    </row>
    <row r="2261" spans="1:2" ht="12.75" customHeight="1" x14ac:dyDescent="0.2">
      <c r="A2261" s="10" t="s">
        <v>1807</v>
      </c>
      <c r="B2261" s="9">
        <v>0</v>
      </c>
    </row>
    <row r="2262" spans="1:2" ht="12.75" customHeight="1" x14ac:dyDescent="0.2">
      <c r="A2262" s="10" t="s">
        <v>1807</v>
      </c>
      <c r="B2262" s="9">
        <v>0</v>
      </c>
    </row>
    <row r="2263" spans="1:2" ht="12.75" customHeight="1" x14ac:dyDescent="0.2">
      <c r="A2263" s="10" t="s">
        <v>1808</v>
      </c>
      <c r="B2263" s="11">
        <f>B2260*4</f>
        <v>8</v>
      </c>
    </row>
    <row r="2264" spans="1:2" ht="12.75" customHeight="1" x14ac:dyDescent="0.2">
      <c r="A2264" s="10" t="s">
        <v>1808</v>
      </c>
      <c r="B2264" s="9">
        <v>0</v>
      </c>
    </row>
    <row r="2265" spans="1:2" ht="12.75" customHeight="1" x14ac:dyDescent="0.2">
      <c r="A2265" s="10" t="s">
        <v>1808</v>
      </c>
      <c r="B2265" s="9">
        <v>0</v>
      </c>
    </row>
    <row r="2266" spans="1:2" ht="12.75" customHeight="1" x14ac:dyDescent="0.2">
      <c r="A2266" s="10" t="s">
        <v>1809</v>
      </c>
      <c r="B2266" s="11">
        <f>B2263/2</f>
        <v>4</v>
      </c>
    </row>
    <row r="2267" spans="1:2" ht="12.75" customHeight="1" x14ac:dyDescent="0.2">
      <c r="A2267" s="10" t="s">
        <v>1809</v>
      </c>
      <c r="B2267" s="9">
        <v>0</v>
      </c>
    </row>
    <row r="2268" spans="1:2" ht="12.75" customHeight="1" x14ac:dyDescent="0.2">
      <c r="A2268" s="10" t="s">
        <v>1809</v>
      </c>
      <c r="B2268" s="9">
        <v>0</v>
      </c>
    </row>
    <row r="2269" spans="1:2" ht="12.75" customHeight="1" x14ac:dyDescent="0.2">
      <c r="A2269" s="10" t="s">
        <v>1810</v>
      </c>
      <c r="B2269" s="11">
        <f>(B2263*6)/4</f>
        <v>12</v>
      </c>
    </row>
    <row r="2270" spans="1:2" ht="12.75" customHeight="1" x14ac:dyDescent="0.2">
      <c r="A2270" s="10" t="s">
        <v>1810</v>
      </c>
      <c r="B2270" s="9">
        <v>0</v>
      </c>
    </row>
    <row r="2271" spans="1:2" ht="12.75" customHeight="1" x14ac:dyDescent="0.2">
      <c r="A2271" s="10" t="s">
        <v>1810</v>
      </c>
      <c r="B2271" s="9">
        <v>0</v>
      </c>
    </row>
    <row r="2272" spans="1:2" ht="12.75" customHeight="1" x14ac:dyDescent="0.2">
      <c r="A2272" s="10" t="s">
        <v>1811</v>
      </c>
      <c r="B2272" s="11">
        <f>B2263</f>
        <v>8</v>
      </c>
    </row>
    <row r="2273" spans="1:2" ht="12.75" customHeight="1" x14ac:dyDescent="0.2">
      <c r="A2273" s="10" t="s">
        <v>1811</v>
      </c>
      <c r="B2273" s="9">
        <v>0</v>
      </c>
    </row>
    <row r="2274" spans="1:2" ht="12.75" customHeight="1" x14ac:dyDescent="0.2">
      <c r="A2274" s="10" t="s">
        <v>1811</v>
      </c>
      <c r="B2274" s="9">
        <v>0</v>
      </c>
    </row>
    <row r="2275" spans="1:2" ht="12.75" customHeight="1" x14ac:dyDescent="0.2">
      <c r="A2275" s="10" t="s">
        <v>1812</v>
      </c>
      <c r="B2275" s="11">
        <f>B2373+8</f>
        <v>1107.4000000000001</v>
      </c>
    </row>
    <row r="2276" spans="1:2" ht="12.75" customHeight="1" x14ac:dyDescent="0.2">
      <c r="A2276" s="10" t="s">
        <v>1812</v>
      </c>
      <c r="B2276" s="9">
        <v>0</v>
      </c>
    </row>
    <row r="2277" spans="1:2" ht="12.75" customHeight="1" x14ac:dyDescent="0.2">
      <c r="A2277" s="10" t="s">
        <v>1812</v>
      </c>
      <c r="B2277" s="9">
        <v>0</v>
      </c>
    </row>
    <row r="2278" spans="1:2" ht="12.75" customHeight="1" x14ac:dyDescent="0.2">
      <c r="A2278" s="10" t="s">
        <v>1813</v>
      </c>
      <c r="B2278" s="11">
        <f>B1048+1</f>
        <v>120.5</v>
      </c>
    </row>
    <row r="2279" spans="1:2" ht="12.75" customHeight="1" x14ac:dyDescent="0.2">
      <c r="A2279" s="10" t="s">
        <v>1813</v>
      </c>
      <c r="B2279" s="9">
        <v>0</v>
      </c>
    </row>
    <row r="2280" spans="1:2" ht="12.75" customHeight="1" x14ac:dyDescent="0.2">
      <c r="A2280" s="10" t="s">
        <v>1813</v>
      </c>
      <c r="B2280" s="9">
        <v>0</v>
      </c>
    </row>
    <row r="2281" spans="1:2" ht="12.75" customHeight="1" x14ac:dyDescent="0.2">
      <c r="A2281" s="10" t="s">
        <v>1814</v>
      </c>
      <c r="B2281" s="11">
        <f>(B2278*6)/16</f>
        <v>45.1875</v>
      </c>
    </row>
    <row r="2282" spans="1:2" ht="12.75" customHeight="1" x14ac:dyDescent="0.2">
      <c r="A2282" s="10" t="s">
        <v>1814</v>
      </c>
      <c r="B2282" s="9">
        <v>0</v>
      </c>
    </row>
    <row r="2283" spans="1:2" ht="12.75" customHeight="1" x14ac:dyDescent="0.2">
      <c r="A2283" s="10" t="s">
        <v>1814</v>
      </c>
      <c r="B2283" s="9">
        <v>0</v>
      </c>
    </row>
    <row r="2284" spans="1:2" ht="12.75" customHeight="1" x14ac:dyDescent="0.2">
      <c r="A2284" s="10" t="s">
        <v>1815</v>
      </c>
      <c r="B2284" s="11">
        <f>B2292/4</f>
        <v>12.75</v>
      </c>
    </row>
    <row r="2285" spans="1:2" ht="12.75" customHeight="1" x14ac:dyDescent="0.2">
      <c r="A2285" s="10" t="s">
        <v>1815</v>
      </c>
      <c r="B2285" s="9">
        <v>0</v>
      </c>
    </row>
    <row r="2286" spans="1:2" ht="12.75" customHeight="1" x14ac:dyDescent="0.2">
      <c r="A2286" s="10" t="s">
        <v>1822</v>
      </c>
      <c r="B2286" s="11">
        <f>B2284*9</f>
        <v>114.75</v>
      </c>
    </row>
    <row r="2287" spans="1:2" ht="12.75" customHeight="1" x14ac:dyDescent="0.2">
      <c r="A2287" s="10" t="s">
        <v>1822</v>
      </c>
      <c r="B2287" s="9">
        <v>0</v>
      </c>
    </row>
    <row r="2288" spans="1:2" ht="12.75" customHeight="1" x14ac:dyDescent="0.2">
      <c r="A2288" s="10" t="s">
        <v>1822</v>
      </c>
      <c r="B2288" s="9">
        <v>0</v>
      </c>
    </row>
    <row r="2289" spans="1:2" ht="12.75" customHeight="1" x14ac:dyDescent="0.2">
      <c r="A2289" s="10" t="s">
        <v>1823</v>
      </c>
      <c r="B2289" s="11">
        <f>(B2284*4)+B1061</f>
        <v>120.77222222222221</v>
      </c>
    </row>
    <row r="2290" spans="1:2" ht="12.75" customHeight="1" x14ac:dyDescent="0.2">
      <c r="A2290" s="10" t="s">
        <v>1823</v>
      </c>
      <c r="B2290" s="9">
        <v>0</v>
      </c>
    </row>
    <row r="2291" spans="1:2" ht="12.75" customHeight="1" x14ac:dyDescent="0.2">
      <c r="A2291" s="10" t="s">
        <v>1823</v>
      </c>
      <c r="B2291" s="9">
        <v>0</v>
      </c>
    </row>
    <row r="2292" spans="1:2" ht="12.75" customHeight="1" x14ac:dyDescent="0.2">
      <c r="A2292" s="10" t="s">
        <v>1824</v>
      </c>
      <c r="B2292" s="11">
        <f>B1309*3</f>
        <v>51</v>
      </c>
    </row>
    <row r="2293" spans="1:2" ht="12.75" customHeight="1" x14ac:dyDescent="0.2">
      <c r="A2293" s="10" t="s">
        <v>1824</v>
      </c>
      <c r="B2293" s="9">
        <v>0</v>
      </c>
    </row>
    <row r="2294" spans="1:2" ht="12.75" customHeight="1" x14ac:dyDescent="0.2">
      <c r="A2294" s="10" t="s">
        <v>1824</v>
      </c>
      <c r="B2294" s="9">
        <v>0</v>
      </c>
    </row>
    <row r="2295" spans="1:2" ht="12.75" customHeight="1" x14ac:dyDescent="0.2">
      <c r="A2295" s="10" t="s">
        <v>1825</v>
      </c>
      <c r="B2295" s="11">
        <f>B2284+B2533</f>
        <v>13.75</v>
      </c>
    </row>
    <row r="2296" spans="1:2" ht="12.75" customHeight="1" x14ac:dyDescent="0.2">
      <c r="A2296" s="10" t="s">
        <v>1825</v>
      </c>
      <c r="B2296" s="9">
        <v>0</v>
      </c>
    </row>
    <row r="2297" spans="1:2" ht="12.75" customHeight="1" x14ac:dyDescent="0.2">
      <c r="A2297" s="10" t="s">
        <v>1825</v>
      </c>
      <c r="B2297" s="9">
        <v>0</v>
      </c>
    </row>
    <row r="2298" spans="1:2" ht="12.75" customHeight="1" x14ac:dyDescent="0.2">
      <c r="A2298" s="10" t="s">
        <v>1826</v>
      </c>
      <c r="B2298" s="9">
        <v>0</v>
      </c>
    </row>
    <row r="2299" spans="1:2" ht="12.75" customHeight="1" x14ac:dyDescent="0.2">
      <c r="A2299" s="10" t="s">
        <v>2363</v>
      </c>
      <c r="B2299" s="9">
        <v>0</v>
      </c>
    </row>
    <row r="2300" spans="1:2" ht="12.75" customHeight="1" x14ac:dyDescent="0.2">
      <c r="A2300" s="10" t="s">
        <v>1827</v>
      </c>
      <c r="B2300" s="11">
        <f>B2639+1</f>
        <v>51</v>
      </c>
    </row>
    <row r="2301" spans="1:2" ht="12.75" customHeight="1" x14ac:dyDescent="0.2">
      <c r="A2301" s="10" t="s">
        <v>1827</v>
      </c>
      <c r="B2301" s="9">
        <v>0</v>
      </c>
    </row>
    <row r="2302" spans="1:2" ht="12.75" customHeight="1" x14ac:dyDescent="0.2">
      <c r="A2302" s="10" t="s">
        <v>1827</v>
      </c>
      <c r="B2302" s="9">
        <v>0</v>
      </c>
    </row>
    <row r="2303" spans="1:2" ht="12.75" customHeight="1" x14ac:dyDescent="0.2">
      <c r="A2303" s="10" t="s">
        <v>1828</v>
      </c>
      <c r="B2303" s="11">
        <v>5</v>
      </c>
    </row>
    <row r="2304" spans="1:2" ht="12.75" customHeight="1" x14ac:dyDescent="0.2">
      <c r="A2304" s="10" t="s">
        <v>1828</v>
      </c>
      <c r="B2304" s="9">
        <v>0</v>
      </c>
    </row>
    <row r="2305" spans="1:2" ht="12.75" customHeight="1" x14ac:dyDescent="0.2">
      <c r="A2305" s="10" t="s">
        <v>1828</v>
      </c>
      <c r="B2305" s="9">
        <v>0</v>
      </c>
    </row>
    <row r="2306" spans="1:2" ht="12.75" customHeight="1" x14ac:dyDescent="0.2">
      <c r="A2306" s="10" t="s">
        <v>1829</v>
      </c>
      <c r="B2306" s="9">
        <v>0</v>
      </c>
    </row>
    <row r="2307" spans="1:2" ht="12.75" customHeight="1" x14ac:dyDescent="0.2">
      <c r="A2307" s="10" t="s">
        <v>1830</v>
      </c>
      <c r="B2307" s="11">
        <f>B2862+1</f>
        <v>6</v>
      </c>
    </row>
    <row r="2308" spans="1:2" ht="12.75" customHeight="1" x14ac:dyDescent="0.2">
      <c r="A2308" s="10" t="s">
        <v>1830</v>
      </c>
      <c r="B2308" s="9">
        <v>0</v>
      </c>
    </row>
    <row r="2309" spans="1:2" ht="12.75" customHeight="1" x14ac:dyDescent="0.2">
      <c r="A2309" s="10" t="s">
        <v>1830</v>
      </c>
      <c r="B2309" s="9">
        <v>0</v>
      </c>
    </row>
    <row r="2310" spans="1:2" ht="12.75" customHeight="1" x14ac:dyDescent="0.2">
      <c r="A2310" s="10" t="s">
        <v>1831</v>
      </c>
      <c r="B2310" s="11">
        <v>2.5</v>
      </c>
    </row>
    <row r="2311" spans="1:2" ht="12.75" customHeight="1" x14ac:dyDescent="0.2">
      <c r="A2311" s="10" t="s">
        <v>1832</v>
      </c>
      <c r="B2311" s="11">
        <f>(B2295*2)+B2284+(B2538*3)</f>
        <v>94.956249999999997</v>
      </c>
    </row>
    <row r="2312" spans="1:2" ht="12.75" customHeight="1" x14ac:dyDescent="0.2">
      <c r="A2312" s="10" t="s">
        <v>1832</v>
      </c>
      <c r="B2312" s="9">
        <v>0</v>
      </c>
    </row>
    <row r="2313" spans="1:2" ht="12.75" customHeight="1" x14ac:dyDescent="0.2">
      <c r="A2313" s="10" t="s">
        <v>1832</v>
      </c>
      <c r="B2313" s="9">
        <v>0</v>
      </c>
    </row>
    <row r="2314" spans="1:2" ht="12.75" customHeight="1" x14ac:dyDescent="0.2">
      <c r="A2314" s="10" t="s">
        <v>1834</v>
      </c>
      <c r="B2314" s="9">
        <v>0</v>
      </c>
    </row>
    <row r="2315" spans="1:2" ht="12.75" customHeight="1" x14ac:dyDescent="0.2">
      <c r="A2315" s="10" t="s">
        <v>1834</v>
      </c>
      <c r="B2315" s="9">
        <v>0</v>
      </c>
    </row>
    <row r="2316" spans="1:2" ht="12.75" customHeight="1" x14ac:dyDescent="0.2">
      <c r="A2316" s="10" t="s">
        <v>1836</v>
      </c>
      <c r="B2316" s="11">
        <f>(B638*6)+B1070</f>
        <v>530</v>
      </c>
    </row>
    <row r="2317" spans="1:2" ht="12.75" customHeight="1" x14ac:dyDescent="0.2">
      <c r="A2317" s="10" t="s">
        <v>1836</v>
      </c>
      <c r="B2317" s="9">
        <v>0</v>
      </c>
    </row>
    <row r="2318" spans="1:2" ht="12.75" customHeight="1" x14ac:dyDescent="0.2">
      <c r="A2318" s="10" t="s">
        <v>1836</v>
      </c>
      <c r="B2318" s="9">
        <v>0</v>
      </c>
    </row>
    <row r="2319" spans="1:2" ht="12.75" customHeight="1" x14ac:dyDescent="0.2">
      <c r="A2319" s="10" t="s">
        <v>1838</v>
      </c>
      <c r="B2319" s="9">
        <v>0</v>
      </c>
    </row>
    <row r="2320" spans="1:2" ht="12.75" customHeight="1" x14ac:dyDescent="0.2">
      <c r="A2320" s="10" t="s">
        <v>1838</v>
      </c>
      <c r="B2320" s="9">
        <v>0</v>
      </c>
    </row>
    <row r="2321" spans="1:2" ht="12.75" customHeight="1" x14ac:dyDescent="0.2">
      <c r="A2321" s="10" t="s">
        <v>1840</v>
      </c>
      <c r="B2321" s="11">
        <v>8</v>
      </c>
    </row>
    <row r="2322" spans="1:2" ht="12.75" customHeight="1" x14ac:dyDescent="0.2">
      <c r="A2322" s="10" t="s">
        <v>1840</v>
      </c>
      <c r="B2322" s="9">
        <v>0</v>
      </c>
    </row>
    <row r="2323" spans="1:2" ht="12.75" customHeight="1" x14ac:dyDescent="0.2">
      <c r="A2323" s="10" t="s">
        <v>1840</v>
      </c>
      <c r="B2323" s="9">
        <v>0</v>
      </c>
    </row>
    <row r="2324" spans="1:2" ht="12.75" customHeight="1" x14ac:dyDescent="0.2">
      <c r="A2324" s="10" t="s">
        <v>1842</v>
      </c>
      <c r="B2324" s="11">
        <v>0.5</v>
      </c>
    </row>
    <row r="2325" spans="1:2" ht="12.75" customHeight="1" x14ac:dyDescent="0.2">
      <c r="A2325" s="10" t="s">
        <v>1842</v>
      </c>
      <c r="B2325" s="9">
        <v>0</v>
      </c>
    </row>
    <row r="2326" spans="1:2" ht="12.75" customHeight="1" x14ac:dyDescent="0.2">
      <c r="A2326" s="10" t="s">
        <v>1843</v>
      </c>
      <c r="B2326" s="11">
        <f>B926*3</f>
        <v>178.5</v>
      </c>
    </row>
    <row r="2327" spans="1:2" ht="12.75" customHeight="1" x14ac:dyDescent="0.2">
      <c r="A2327" s="10" t="s">
        <v>1843</v>
      </c>
      <c r="B2327" s="9">
        <v>0</v>
      </c>
    </row>
    <row r="2328" spans="1:2" ht="12.75" customHeight="1" x14ac:dyDescent="0.2">
      <c r="A2328" s="10" t="s">
        <v>1844</v>
      </c>
      <c r="B2328" s="11">
        <v>4</v>
      </c>
    </row>
    <row r="2329" spans="1:2" ht="12.75" customHeight="1" x14ac:dyDescent="0.2">
      <c r="A2329" s="10" t="s">
        <v>1844</v>
      </c>
      <c r="B2329" s="9">
        <v>0</v>
      </c>
    </row>
    <row r="2330" spans="1:2" ht="12.75" customHeight="1" x14ac:dyDescent="0.2">
      <c r="A2330" s="10" t="s">
        <v>1847</v>
      </c>
      <c r="B2330" s="11">
        <f>B2328+B387</f>
        <v>24</v>
      </c>
    </row>
    <row r="2331" spans="1:2" ht="12.75" customHeight="1" x14ac:dyDescent="0.2">
      <c r="A2331" s="10" t="s">
        <v>1847</v>
      </c>
      <c r="B2331" s="9">
        <v>0</v>
      </c>
    </row>
    <row r="2332" spans="1:2" ht="12.75" customHeight="1" x14ac:dyDescent="0.2">
      <c r="A2332" s="10" t="s">
        <v>1848</v>
      </c>
      <c r="B2332" s="9">
        <v>0</v>
      </c>
    </row>
    <row r="2333" spans="1:2" ht="12.75" customHeight="1" x14ac:dyDescent="0.2">
      <c r="A2333" s="10" t="s">
        <v>1849</v>
      </c>
      <c r="B2333" s="11">
        <v>2</v>
      </c>
    </row>
    <row r="2334" spans="1:2" ht="12.75" customHeight="1" x14ac:dyDescent="0.2">
      <c r="A2334" s="10" t="s">
        <v>1849</v>
      </c>
      <c r="B2334" s="9">
        <v>0</v>
      </c>
    </row>
    <row r="2335" spans="1:2" ht="12.75" customHeight="1" x14ac:dyDescent="0.2">
      <c r="A2335" s="10" t="s">
        <v>1849</v>
      </c>
      <c r="B2335" s="9">
        <v>0</v>
      </c>
    </row>
    <row r="2336" spans="1:2" ht="12.75" customHeight="1" x14ac:dyDescent="0.2">
      <c r="A2336" s="10" t="s">
        <v>1850</v>
      </c>
      <c r="B2336" s="11">
        <f>B2333*4</f>
        <v>8</v>
      </c>
    </row>
    <row r="2337" spans="1:2" ht="12.75" customHeight="1" x14ac:dyDescent="0.2">
      <c r="A2337" s="10" t="s">
        <v>1850</v>
      </c>
      <c r="B2337" s="9">
        <v>0</v>
      </c>
    </row>
    <row r="2338" spans="1:2" ht="12.75" customHeight="1" x14ac:dyDescent="0.2">
      <c r="A2338" s="10" t="s">
        <v>1850</v>
      </c>
      <c r="B2338" s="9">
        <v>0</v>
      </c>
    </row>
    <row r="2339" spans="1:2" ht="12.75" customHeight="1" x14ac:dyDescent="0.2">
      <c r="A2339" s="10" t="s">
        <v>1854</v>
      </c>
      <c r="B2339" s="11">
        <f>B2336/2</f>
        <v>4</v>
      </c>
    </row>
    <row r="2340" spans="1:2" ht="12.75" customHeight="1" x14ac:dyDescent="0.2">
      <c r="A2340" s="10" t="s">
        <v>1854</v>
      </c>
      <c r="B2340" s="9">
        <v>0</v>
      </c>
    </row>
    <row r="2341" spans="1:2" ht="12.75" customHeight="1" x14ac:dyDescent="0.2">
      <c r="A2341" s="10" t="s">
        <v>1854</v>
      </c>
      <c r="B2341" s="9">
        <v>0</v>
      </c>
    </row>
    <row r="2342" spans="1:2" ht="12.75" customHeight="1" x14ac:dyDescent="0.2">
      <c r="A2342" s="10" t="s">
        <v>1855</v>
      </c>
      <c r="B2342" s="11">
        <f>(B2336*6)/4</f>
        <v>12</v>
      </c>
    </row>
    <row r="2343" spans="1:2" ht="12.75" customHeight="1" x14ac:dyDescent="0.2">
      <c r="A2343" s="10" t="s">
        <v>1855</v>
      </c>
      <c r="B2343" s="9">
        <v>0</v>
      </c>
    </row>
    <row r="2344" spans="1:2" ht="12.75" customHeight="1" x14ac:dyDescent="0.2">
      <c r="A2344" s="10" t="s">
        <v>1855</v>
      </c>
      <c r="B2344" s="9">
        <v>0</v>
      </c>
    </row>
    <row r="2345" spans="1:2" ht="12.75" customHeight="1" x14ac:dyDescent="0.2">
      <c r="A2345" s="10" t="s">
        <v>1856</v>
      </c>
      <c r="B2345" s="11">
        <f>B2336</f>
        <v>8</v>
      </c>
    </row>
    <row r="2346" spans="1:2" ht="12.75" customHeight="1" x14ac:dyDescent="0.2">
      <c r="A2346" s="10" t="s">
        <v>1856</v>
      </c>
      <c r="B2346" s="9">
        <v>0</v>
      </c>
    </row>
    <row r="2347" spans="1:2" ht="12.75" customHeight="1" x14ac:dyDescent="0.2">
      <c r="A2347" s="10" t="s">
        <v>1856</v>
      </c>
      <c r="B2347" s="9">
        <v>0</v>
      </c>
    </row>
    <row r="2348" spans="1:2" ht="12.75" customHeight="1" x14ac:dyDescent="0.2">
      <c r="A2348" s="10" t="s">
        <v>1857</v>
      </c>
      <c r="B2348" s="11">
        <f>(B98*6)+B2581</f>
        <v>24</v>
      </c>
    </row>
    <row r="2349" spans="1:2" ht="12.75" customHeight="1" x14ac:dyDescent="0.2">
      <c r="A2349" s="10" t="s">
        <v>1857</v>
      </c>
      <c r="B2349" s="9">
        <v>0</v>
      </c>
    </row>
    <row r="2350" spans="1:2" ht="12.75" customHeight="1" x14ac:dyDescent="0.2">
      <c r="A2350" s="10" t="s">
        <v>1857</v>
      </c>
      <c r="B2350" s="9">
        <v>0</v>
      </c>
    </row>
    <row r="2351" spans="1:2" ht="12.75" customHeight="1" x14ac:dyDescent="0.2">
      <c r="A2351" s="10" t="s">
        <v>1859</v>
      </c>
      <c r="B2351" s="9">
        <v>0</v>
      </c>
    </row>
    <row r="2352" spans="1:2" ht="12.75" customHeight="1" x14ac:dyDescent="0.2">
      <c r="A2352" s="10" t="s">
        <v>1859</v>
      </c>
      <c r="B2352" s="9">
        <v>0</v>
      </c>
    </row>
    <row r="2353" spans="1:2" ht="12.75" customHeight="1" x14ac:dyDescent="0.2">
      <c r="A2353" s="10" t="s">
        <v>1860</v>
      </c>
      <c r="B2353" s="11">
        <f>B926</f>
        <v>59.5</v>
      </c>
    </row>
    <row r="2354" spans="1:2" ht="12.75" customHeight="1" x14ac:dyDescent="0.2">
      <c r="A2354" s="10" t="s">
        <v>1860</v>
      </c>
      <c r="B2354" s="9">
        <v>0</v>
      </c>
    </row>
    <row r="2355" spans="1:2" ht="12.75" customHeight="1" x14ac:dyDescent="0.2">
      <c r="A2355" s="10" t="s">
        <v>1863</v>
      </c>
      <c r="B2355" s="11">
        <f>B1126</f>
        <v>1.5</v>
      </c>
    </row>
    <row r="2356" spans="1:2" ht="12.75" customHeight="1" x14ac:dyDescent="0.2">
      <c r="A2356" s="10" t="s">
        <v>1863</v>
      </c>
      <c r="B2356" s="9">
        <v>0</v>
      </c>
    </row>
    <row r="2357" spans="1:2" ht="12.75" customHeight="1" x14ac:dyDescent="0.2">
      <c r="A2357" s="10" t="s">
        <v>1863</v>
      </c>
      <c r="B2357" s="9">
        <v>0</v>
      </c>
    </row>
    <row r="2358" spans="1:2" ht="12.75" customHeight="1" x14ac:dyDescent="0.2">
      <c r="A2358" s="10" t="s">
        <v>1864</v>
      </c>
      <c r="B2358" s="11">
        <f>(B2090*4)+(B2088*5)</f>
        <v>130</v>
      </c>
    </row>
    <row r="2359" spans="1:2" ht="12.75" customHeight="1" x14ac:dyDescent="0.2">
      <c r="A2359" s="10" t="s">
        <v>1864</v>
      </c>
      <c r="B2359" s="9">
        <v>0</v>
      </c>
    </row>
    <row r="2360" spans="1:2" ht="12.75" customHeight="1" x14ac:dyDescent="0.2">
      <c r="A2360" s="10" t="s">
        <v>1864</v>
      </c>
      <c r="B2360" s="9">
        <v>0</v>
      </c>
    </row>
    <row r="2361" spans="1:2" ht="12.75" customHeight="1" x14ac:dyDescent="0.2">
      <c r="A2361" s="10" t="s">
        <v>1865</v>
      </c>
      <c r="B2361" s="11">
        <v>6</v>
      </c>
    </row>
    <row r="2362" spans="1:2" ht="12.75" customHeight="1" x14ac:dyDescent="0.2">
      <c r="A2362" s="10" t="s">
        <v>1865</v>
      </c>
      <c r="B2362" s="9">
        <v>0</v>
      </c>
    </row>
    <row r="2363" spans="1:2" ht="12.75" customHeight="1" x14ac:dyDescent="0.2">
      <c r="A2363" s="10" t="s">
        <v>1865</v>
      </c>
      <c r="B2363" s="9">
        <v>0</v>
      </c>
    </row>
    <row r="2364" spans="1:2" ht="12.75" customHeight="1" x14ac:dyDescent="0.2">
      <c r="A2364" s="10" t="s">
        <v>1866</v>
      </c>
      <c r="B2364" s="11">
        <f>B1303*3</f>
        <v>53.25</v>
      </c>
    </row>
    <row r="2365" spans="1:2" ht="12.75" customHeight="1" x14ac:dyDescent="0.2">
      <c r="A2365" s="10" t="s">
        <v>1866</v>
      </c>
      <c r="B2365" s="9">
        <v>0</v>
      </c>
    </row>
    <row r="2366" spans="1:2" ht="12.75" customHeight="1" x14ac:dyDescent="0.2">
      <c r="A2366" s="10" t="s">
        <v>1868</v>
      </c>
      <c r="B2366" s="11">
        <v>0</v>
      </c>
    </row>
    <row r="2367" spans="1:2" ht="12.75" customHeight="1" x14ac:dyDescent="0.2">
      <c r="A2367" s="10" t="s">
        <v>1868</v>
      </c>
      <c r="B2367" s="9">
        <v>0</v>
      </c>
    </row>
    <row r="2368" spans="1:2" ht="12.75" customHeight="1" x14ac:dyDescent="0.2">
      <c r="A2368" s="10" t="s">
        <v>1869</v>
      </c>
      <c r="B2368" s="11">
        <f>(B1787*6)+B1303</f>
        <v>29.75</v>
      </c>
    </row>
    <row r="2369" spans="1:2" ht="12.75" customHeight="1" x14ac:dyDescent="0.2">
      <c r="A2369" s="10" t="s">
        <v>1869</v>
      </c>
      <c r="B2369" s="9">
        <v>0</v>
      </c>
    </row>
    <row r="2370" spans="1:2" ht="12.75" customHeight="1" x14ac:dyDescent="0.2">
      <c r="A2370" s="10" t="s">
        <v>1870</v>
      </c>
      <c r="B2370" s="11">
        <f>B1108</f>
        <v>34</v>
      </c>
    </row>
    <row r="2371" spans="1:2" ht="12.75" customHeight="1" x14ac:dyDescent="0.2">
      <c r="A2371" s="10" t="s">
        <v>1870</v>
      </c>
      <c r="B2371" s="9">
        <v>0</v>
      </c>
    </row>
    <row r="2372" spans="1:2" ht="12.75" customHeight="1" x14ac:dyDescent="0.2">
      <c r="A2372" s="10" t="s">
        <v>1870</v>
      </c>
      <c r="B2372" s="9">
        <v>0</v>
      </c>
    </row>
    <row r="2373" spans="1:2" ht="12.75" customHeight="1" x14ac:dyDescent="0.2">
      <c r="A2373" s="10" t="s">
        <v>1874</v>
      </c>
      <c r="B2373" s="11">
        <f>(B2376*2)+B442</f>
        <v>1099.4000000000001</v>
      </c>
    </row>
    <row r="2374" spans="1:2" ht="12.75" customHeight="1" x14ac:dyDescent="0.2">
      <c r="A2374" s="10" t="s">
        <v>1874</v>
      </c>
      <c r="B2374" s="9">
        <v>0</v>
      </c>
    </row>
    <row r="2375" spans="1:2" ht="12.75" customHeight="1" x14ac:dyDescent="0.2">
      <c r="A2375" s="10" t="s">
        <v>1874</v>
      </c>
      <c r="B2375" s="9">
        <v>0</v>
      </c>
    </row>
    <row r="2376" spans="1:2" ht="12.75" customHeight="1" x14ac:dyDescent="0.2">
      <c r="A2376" s="10" t="s">
        <v>1875</v>
      </c>
      <c r="B2376" s="11">
        <v>500</v>
      </c>
    </row>
    <row r="2377" spans="1:2" ht="12.75" customHeight="1" x14ac:dyDescent="0.2">
      <c r="A2377" s="10" t="s">
        <v>1875</v>
      </c>
      <c r="B2377" s="9">
        <v>0</v>
      </c>
    </row>
    <row r="2378" spans="1:2" ht="12.75" customHeight="1" x14ac:dyDescent="0.2">
      <c r="A2378" s="10" t="s">
        <v>1876</v>
      </c>
      <c r="B2378" s="11">
        <v>0</v>
      </c>
    </row>
    <row r="2379" spans="1:2" ht="12.75" customHeight="1" x14ac:dyDescent="0.2">
      <c r="A2379" s="10" t="s">
        <v>1876</v>
      </c>
      <c r="B2379" s="9">
        <v>0</v>
      </c>
    </row>
    <row r="2380" spans="1:2" ht="12.75" customHeight="1" x14ac:dyDescent="0.2">
      <c r="A2380" s="10" t="s">
        <v>1877</v>
      </c>
      <c r="B2380" s="11">
        <f>(B1787*6)+B2533</f>
        <v>13</v>
      </c>
    </row>
    <row r="2381" spans="1:2" ht="12.75" customHeight="1" x14ac:dyDescent="0.2">
      <c r="A2381" s="10" t="s">
        <v>1880</v>
      </c>
      <c r="B2381" s="11">
        <v>0</v>
      </c>
    </row>
    <row r="2382" spans="1:2" ht="12.75" customHeight="1" x14ac:dyDescent="0.2">
      <c r="A2382" s="10" t="s">
        <v>1880</v>
      </c>
      <c r="B2382" s="9">
        <v>0</v>
      </c>
    </row>
    <row r="2383" spans="1:2" ht="12.75" customHeight="1" x14ac:dyDescent="0.2">
      <c r="A2383" s="10" t="s">
        <v>1881</v>
      </c>
      <c r="B2383" s="11">
        <f>B2373+8</f>
        <v>1107.4000000000001</v>
      </c>
    </row>
    <row r="2384" spans="1:2" ht="12.75" customHeight="1" x14ac:dyDescent="0.2">
      <c r="A2384" s="10" t="s">
        <v>1886</v>
      </c>
      <c r="B2384" s="11">
        <v>0</v>
      </c>
    </row>
    <row r="2385" spans="1:2" ht="12.75" customHeight="1" x14ac:dyDescent="0.2">
      <c r="A2385" s="10" t="s">
        <v>1886</v>
      </c>
      <c r="B2385" s="9">
        <v>0</v>
      </c>
    </row>
    <row r="2386" spans="1:2" ht="12.75" customHeight="1" x14ac:dyDescent="0.2">
      <c r="A2386" s="10" t="s">
        <v>1887</v>
      </c>
      <c r="B2386" s="11">
        <v>200</v>
      </c>
    </row>
    <row r="2387" spans="1:2" ht="12.75" customHeight="1" x14ac:dyDescent="0.2">
      <c r="A2387" s="10" t="s">
        <v>1887</v>
      </c>
      <c r="B2387" s="9">
        <v>0</v>
      </c>
    </row>
    <row r="2388" spans="1:2" ht="12.75" customHeight="1" x14ac:dyDescent="0.2">
      <c r="A2388" s="10" t="s">
        <v>1887</v>
      </c>
      <c r="B2388" s="9">
        <v>0</v>
      </c>
    </row>
    <row r="2389" spans="1:2" ht="12.75" customHeight="1" x14ac:dyDescent="0.2">
      <c r="A2389" s="10" t="s">
        <v>1888</v>
      </c>
      <c r="B2389" s="11">
        <v>0</v>
      </c>
    </row>
    <row r="2390" spans="1:2" ht="12.75" customHeight="1" x14ac:dyDescent="0.2">
      <c r="A2390" s="10" t="s">
        <v>1888</v>
      </c>
      <c r="B2390" s="9">
        <v>0</v>
      </c>
    </row>
    <row r="2391" spans="1:2" ht="12.75" customHeight="1" x14ac:dyDescent="0.2">
      <c r="A2391" s="10" t="s">
        <v>1889</v>
      </c>
      <c r="B2391" s="9">
        <v>0</v>
      </c>
    </row>
    <row r="2392" spans="1:2" ht="12.75" customHeight="1" x14ac:dyDescent="0.2">
      <c r="A2392" s="10" t="s">
        <v>1891</v>
      </c>
      <c r="B2392" s="9">
        <v>0</v>
      </c>
    </row>
    <row r="2393" spans="1:2" ht="12.75" customHeight="1" x14ac:dyDescent="0.2">
      <c r="A2393" s="10" t="s">
        <v>1895</v>
      </c>
      <c r="B2393" s="11">
        <v>15</v>
      </c>
    </row>
    <row r="2394" spans="1:2" ht="12.75" customHeight="1" x14ac:dyDescent="0.2">
      <c r="A2394" s="10" t="s">
        <v>1895</v>
      </c>
      <c r="B2394" s="9">
        <v>0</v>
      </c>
    </row>
    <row r="2395" spans="1:2" ht="12.75" customHeight="1" x14ac:dyDescent="0.2">
      <c r="A2395" s="10" t="s">
        <v>1896</v>
      </c>
      <c r="B2395" s="11">
        <f>B2393*9</f>
        <v>135</v>
      </c>
    </row>
    <row r="2396" spans="1:2" ht="12.75" customHeight="1" x14ac:dyDescent="0.2">
      <c r="A2396" s="10" t="s">
        <v>1896</v>
      </c>
      <c r="B2396" s="9">
        <v>0</v>
      </c>
    </row>
    <row r="2397" spans="1:2" ht="12.75" customHeight="1" x14ac:dyDescent="0.2">
      <c r="A2397" s="10" t="s">
        <v>1896</v>
      </c>
      <c r="B2397" s="9">
        <v>0</v>
      </c>
    </row>
    <row r="2398" spans="1:2" ht="12.75" customHeight="1" x14ac:dyDescent="0.2">
      <c r="A2398" s="10" t="s">
        <v>1897</v>
      </c>
      <c r="B2398" s="11">
        <v>0</v>
      </c>
    </row>
    <row r="2399" spans="1:2" ht="12.75" customHeight="1" x14ac:dyDescent="0.2">
      <c r="A2399" s="10" t="s">
        <v>1897</v>
      </c>
      <c r="B2399" s="9">
        <v>0</v>
      </c>
    </row>
    <row r="2400" spans="1:2" ht="12.75" customHeight="1" x14ac:dyDescent="0.2">
      <c r="A2400" s="10" t="s">
        <v>1900</v>
      </c>
      <c r="B2400" s="9">
        <v>0</v>
      </c>
    </row>
    <row r="2401" spans="1:2" ht="12.75" customHeight="1" x14ac:dyDescent="0.2">
      <c r="A2401" s="10" t="s">
        <v>1900</v>
      </c>
      <c r="B2401" s="9">
        <v>0</v>
      </c>
    </row>
    <row r="2402" spans="1:2" ht="12.75" customHeight="1" x14ac:dyDescent="0.2">
      <c r="A2402" s="10" t="s">
        <v>1901</v>
      </c>
      <c r="B2402" s="9">
        <v>0</v>
      </c>
    </row>
    <row r="2403" spans="1:2" ht="12.75" customHeight="1" x14ac:dyDescent="0.2">
      <c r="A2403" s="10" t="s">
        <v>1901</v>
      </c>
      <c r="B2403" s="9">
        <v>0</v>
      </c>
    </row>
    <row r="2404" spans="1:2" ht="12.75" customHeight="1" x14ac:dyDescent="0.2">
      <c r="A2404" s="10" t="s">
        <v>1903</v>
      </c>
      <c r="B2404" s="11">
        <f>(B1787*4)+(B1303*2)</f>
        <v>43.5</v>
      </c>
    </row>
    <row r="2405" spans="1:2" ht="12.75" customHeight="1" x14ac:dyDescent="0.2">
      <c r="A2405" s="10" t="s">
        <v>1903</v>
      </c>
      <c r="B2405" s="9">
        <v>0</v>
      </c>
    </row>
    <row r="2406" spans="1:2" ht="12.75" customHeight="1" x14ac:dyDescent="0.2">
      <c r="A2406" s="10" t="s">
        <v>1903</v>
      </c>
      <c r="B2406" s="9">
        <v>0</v>
      </c>
    </row>
    <row r="2407" spans="1:2" ht="12.75" customHeight="1" x14ac:dyDescent="0.2">
      <c r="A2407" s="10" t="s">
        <v>1904</v>
      </c>
      <c r="B2407" s="11">
        <f>B1039+(B1784*4)</f>
        <v>37</v>
      </c>
    </row>
    <row r="2408" spans="1:2" ht="12.75" customHeight="1" x14ac:dyDescent="0.2">
      <c r="A2408" s="10" t="s">
        <v>1904</v>
      </c>
      <c r="B2408" s="9">
        <v>0</v>
      </c>
    </row>
    <row r="2409" spans="1:2" ht="12.75" customHeight="1" x14ac:dyDescent="0.2">
      <c r="A2409" s="10" t="s">
        <v>1904</v>
      </c>
      <c r="B2409" s="9">
        <v>0</v>
      </c>
    </row>
    <row r="2410" spans="1:2" ht="12.75" customHeight="1" x14ac:dyDescent="0.2">
      <c r="A2410" s="10" t="s">
        <v>1917</v>
      </c>
      <c r="B2410" s="11">
        <f>B108+(B490/8)</f>
        <v>8</v>
      </c>
    </row>
    <row r="2411" spans="1:2" ht="12.75" customHeight="1" x14ac:dyDescent="0.2">
      <c r="A2411" s="10" t="s">
        <v>1917</v>
      </c>
      <c r="B2411" s="9">
        <v>0</v>
      </c>
    </row>
    <row r="2412" spans="1:2" ht="12.75" customHeight="1" x14ac:dyDescent="0.2">
      <c r="A2412" s="10" t="s">
        <v>1917</v>
      </c>
      <c r="B2412" s="9">
        <v>0</v>
      </c>
    </row>
    <row r="2413" spans="1:2" ht="12.75" customHeight="1" x14ac:dyDescent="0.2">
      <c r="A2413" s="10" t="s">
        <v>1918</v>
      </c>
      <c r="B2413" s="11">
        <f>B2167+(153/8)</f>
        <v>75.125</v>
      </c>
    </row>
    <row r="2414" spans="1:2" ht="12.75" customHeight="1" x14ac:dyDescent="0.2">
      <c r="A2414" s="10" t="s">
        <v>1918</v>
      </c>
      <c r="B2414" s="9">
        <v>0</v>
      </c>
    </row>
    <row r="2415" spans="1:2" ht="12.75" customHeight="1" x14ac:dyDescent="0.2">
      <c r="A2415" s="10" t="s">
        <v>1918</v>
      </c>
      <c r="B2415" s="9">
        <v>0</v>
      </c>
    </row>
    <row r="2416" spans="1:2" ht="12.75" customHeight="1" x14ac:dyDescent="0.2">
      <c r="A2416" s="10" t="s">
        <v>1919</v>
      </c>
      <c r="B2416" s="11">
        <f>B2413/2</f>
        <v>37.5625</v>
      </c>
    </row>
    <row r="2417" spans="1:2" ht="12.75" customHeight="1" x14ac:dyDescent="0.2">
      <c r="A2417" s="10" t="s">
        <v>1919</v>
      </c>
      <c r="B2417" s="9">
        <v>0</v>
      </c>
    </row>
    <row r="2418" spans="1:2" ht="12.75" customHeight="1" x14ac:dyDescent="0.2">
      <c r="A2418" s="10" t="s">
        <v>1919</v>
      </c>
      <c r="B2418" s="9">
        <v>0</v>
      </c>
    </row>
    <row r="2419" spans="1:2" ht="12.75" customHeight="1" x14ac:dyDescent="0.2">
      <c r="A2419" s="10" t="s">
        <v>1920</v>
      </c>
      <c r="B2419" s="11">
        <f>(B2413*6)/4</f>
        <v>112.6875</v>
      </c>
    </row>
    <row r="2420" spans="1:2" ht="12.75" customHeight="1" x14ac:dyDescent="0.2">
      <c r="A2420" s="10" t="s">
        <v>1920</v>
      </c>
      <c r="B2420" s="9">
        <v>0</v>
      </c>
    </row>
    <row r="2421" spans="1:2" ht="12.75" customHeight="1" x14ac:dyDescent="0.2">
      <c r="A2421" s="10" t="s">
        <v>1920</v>
      </c>
      <c r="B2421" s="9">
        <v>0</v>
      </c>
    </row>
    <row r="2422" spans="1:2" ht="12.75" customHeight="1" x14ac:dyDescent="0.2">
      <c r="A2422" s="10" t="s">
        <v>1921</v>
      </c>
      <c r="B2422" s="11">
        <f>B2260+(B488/8)</f>
        <v>18.985416666666666</v>
      </c>
    </row>
    <row r="2423" spans="1:2" ht="12.75" customHeight="1" x14ac:dyDescent="0.2">
      <c r="A2423" s="10" t="s">
        <v>1921</v>
      </c>
      <c r="B2423" s="9">
        <v>0</v>
      </c>
    </row>
    <row r="2424" spans="1:2" ht="12.75" customHeight="1" x14ac:dyDescent="0.2">
      <c r="A2424" s="10" t="s">
        <v>1921</v>
      </c>
      <c r="B2424" s="9">
        <v>0</v>
      </c>
    </row>
    <row r="2425" spans="1:2" ht="12.75" customHeight="1" x14ac:dyDescent="0.2">
      <c r="A2425" s="10" t="s">
        <v>1922</v>
      </c>
      <c r="B2425" s="11">
        <f>B2422/2</f>
        <v>9.4927083333333329</v>
      </c>
    </row>
    <row r="2426" spans="1:2" ht="12.75" customHeight="1" x14ac:dyDescent="0.2">
      <c r="A2426" s="10" t="s">
        <v>1922</v>
      </c>
      <c r="B2426" s="9">
        <v>0</v>
      </c>
    </row>
    <row r="2427" spans="1:2" ht="12.75" customHeight="1" x14ac:dyDescent="0.2">
      <c r="A2427" s="10" t="s">
        <v>1922</v>
      </c>
      <c r="B2427" s="9">
        <v>0</v>
      </c>
    </row>
    <row r="2428" spans="1:2" ht="12.75" customHeight="1" x14ac:dyDescent="0.2">
      <c r="A2428" s="10" t="s">
        <v>1923</v>
      </c>
      <c r="B2428" s="11">
        <f>(B2422*6)/4</f>
        <v>28.478124999999999</v>
      </c>
    </row>
    <row r="2429" spans="1:2" ht="12.75" customHeight="1" x14ac:dyDescent="0.2">
      <c r="A2429" s="10" t="s">
        <v>1923</v>
      </c>
      <c r="B2429" s="9">
        <v>0</v>
      </c>
    </row>
    <row r="2430" spans="1:2" ht="12.75" customHeight="1" x14ac:dyDescent="0.2">
      <c r="A2430" s="10" t="s">
        <v>1923</v>
      </c>
      <c r="B2430" s="9">
        <v>0</v>
      </c>
    </row>
    <row r="2431" spans="1:2" ht="12.75" customHeight="1" x14ac:dyDescent="0.2">
      <c r="A2431" s="10" t="s">
        <v>1924</v>
      </c>
      <c r="B2431" s="11">
        <f>B2339+(B488/8)</f>
        <v>20.985416666666666</v>
      </c>
    </row>
    <row r="2432" spans="1:2" ht="12.75" customHeight="1" x14ac:dyDescent="0.2">
      <c r="A2432" s="10" t="s">
        <v>1924</v>
      </c>
      <c r="B2432" s="9">
        <v>0</v>
      </c>
    </row>
    <row r="2433" spans="1:2" ht="12.75" customHeight="1" x14ac:dyDescent="0.2">
      <c r="A2433" s="10" t="s">
        <v>1924</v>
      </c>
      <c r="B2433" s="9">
        <v>0</v>
      </c>
    </row>
    <row r="2434" spans="1:2" ht="12.75" customHeight="1" x14ac:dyDescent="0.2">
      <c r="A2434" s="10" t="s">
        <v>1925</v>
      </c>
      <c r="B2434" s="11">
        <f>B2431/2</f>
        <v>10.492708333333333</v>
      </c>
    </row>
    <row r="2435" spans="1:2" ht="12.75" customHeight="1" x14ac:dyDescent="0.2">
      <c r="A2435" s="10" t="s">
        <v>1925</v>
      </c>
      <c r="B2435" s="9">
        <v>0</v>
      </c>
    </row>
    <row r="2436" spans="1:2" ht="12.75" customHeight="1" x14ac:dyDescent="0.2">
      <c r="A2436" s="10" t="s">
        <v>1925</v>
      </c>
      <c r="B2436" s="9">
        <v>0</v>
      </c>
    </row>
    <row r="2437" spans="1:2" ht="12.75" customHeight="1" x14ac:dyDescent="0.2">
      <c r="A2437" s="10" t="s">
        <v>1926</v>
      </c>
      <c r="B2437" s="11">
        <f>(B2431*6)/4</f>
        <v>31.478124999999999</v>
      </c>
    </row>
    <row r="2438" spans="1:2" ht="12.75" customHeight="1" x14ac:dyDescent="0.2">
      <c r="A2438" s="10" t="s">
        <v>1926</v>
      </c>
      <c r="B2438" s="9">
        <v>0</v>
      </c>
    </row>
    <row r="2439" spans="1:2" ht="12.75" customHeight="1" x14ac:dyDescent="0.2">
      <c r="A2439" s="10" t="s">
        <v>1926</v>
      </c>
      <c r="B2439" s="9">
        <v>0</v>
      </c>
    </row>
    <row r="2440" spans="1:2" ht="12.75" customHeight="1" x14ac:dyDescent="0.2">
      <c r="A2440" s="10" t="s">
        <v>1927</v>
      </c>
      <c r="B2440" s="11">
        <f>B2538+(B488/8)</f>
        <v>35.220833333333331</v>
      </c>
    </row>
    <row r="2441" spans="1:2" ht="12.75" customHeight="1" x14ac:dyDescent="0.2">
      <c r="A2441" s="10" t="s">
        <v>1927</v>
      </c>
      <c r="B2441" s="9">
        <v>0</v>
      </c>
    </row>
    <row r="2442" spans="1:2" ht="12.75" customHeight="1" x14ac:dyDescent="0.2">
      <c r="A2442" s="10" t="s">
        <v>1927</v>
      </c>
      <c r="B2442" s="9">
        <v>0</v>
      </c>
    </row>
    <row r="2443" spans="1:2" ht="12.75" customHeight="1" x14ac:dyDescent="0.2">
      <c r="A2443" s="10" t="s">
        <v>1928</v>
      </c>
      <c r="B2443" s="11">
        <f>B2440/2</f>
        <v>17.610416666666666</v>
      </c>
    </row>
    <row r="2444" spans="1:2" ht="12.75" customHeight="1" x14ac:dyDescent="0.2">
      <c r="A2444" s="10" t="s">
        <v>1928</v>
      </c>
      <c r="B2444" s="9">
        <v>0</v>
      </c>
    </row>
    <row r="2445" spans="1:2" ht="12.75" customHeight="1" x14ac:dyDescent="0.2">
      <c r="A2445" s="10" t="s">
        <v>1928</v>
      </c>
      <c r="B2445" s="9">
        <v>0</v>
      </c>
    </row>
    <row r="2446" spans="1:2" ht="12.75" customHeight="1" x14ac:dyDescent="0.2">
      <c r="A2446" s="10" t="s">
        <v>1929</v>
      </c>
      <c r="B2446" s="11">
        <f>B2451/2</f>
        <v>2</v>
      </c>
    </row>
    <row r="2447" spans="1:2" ht="12.75" customHeight="1" x14ac:dyDescent="0.2">
      <c r="A2447" s="10" t="s">
        <v>1929</v>
      </c>
      <c r="B2447" s="9">
        <v>0</v>
      </c>
    </row>
    <row r="2448" spans="1:2" ht="12.75" customHeight="1" x14ac:dyDescent="0.2">
      <c r="A2448" s="10" t="s">
        <v>1929</v>
      </c>
      <c r="B2448" s="9">
        <v>0</v>
      </c>
    </row>
    <row r="2449" spans="1:2" ht="12.75" customHeight="1" x14ac:dyDescent="0.2">
      <c r="A2449" s="10" t="s">
        <v>1931</v>
      </c>
      <c r="B2449" s="11">
        <f>B2451/4</f>
        <v>1</v>
      </c>
    </row>
    <row r="2450" spans="1:2" ht="12.75" customHeight="1" x14ac:dyDescent="0.2">
      <c r="A2450" s="10" t="s">
        <v>1931</v>
      </c>
      <c r="B2450" s="9">
        <v>0</v>
      </c>
    </row>
    <row r="2451" spans="1:2" ht="12.75" customHeight="1" x14ac:dyDescent="0.2">
      <c r="A2451" s="10" t="s">
        <v>1932</v>
      </c>
      <c r="B2451" s="11">
        <v>4</v>
      </c>
    </row>
    <row r="2452" spans="1:2" ht="12.75" customHeight="1" x14ac:dyDescent="0.2">
      <c r="A2452" s="10" t="s">
        <v>1932</v>
      </c>
      <c r="B2452" s="9">
        <v>0</v>
      </c>
    </row>
    <row r="2453" spans="1:2" ht="12.75" customHeight="1" x14ac:dyDescent="0.2">
      <c r="A2453" s="10" t="s">
        <v>1932</v>
      </c>
      <c r="B2453" s="9">
        <v>0</v>
      </c>
    </row>
    <row r="2454" spans="1:2" ht="12.75" customHeight="1" x14ac:dyDescent="0.2">
      <c r="A2454" s="10" t="s">
        <v>1940</v>
      </c>
      <c r="B2454" s="11">
        <f>(B2533*3)+B2461+(B1809*3)</f>
        <v>49</v>
      </c>
    </row>
    <row r="2455" spans="1:2" ht="12.75" customHeight="1" x14ac:dyDescent="0.2">
      <c r="A2455" s="10" t="s">
        <v>1940</v>
      </c>
      <c r="B2455" s="9">
        <v>0</v>
      </c>
    </row>
    <row r="2456" spans="1:2" ht="12.75" customHeight="1" x14ac:dyDescent="0.2">
      <c r="A2456" s="10" t="s">
        <v>1940</v>
      </c>
      <c r="B2456" s="9">
        <v>0</v>
      </c>
    </row>
    <row r="2457" spans="1:2" ht="12.75" customHeight="1" x14ac:dyDescent="0.2">
      <c r="A2457" s="10" t="s">
        <v>1941</v>
      </c>
      <c r="B2457" s="9">
        <v>0</v>
      </c>
    </row>
    <row r="2458" spans="1:2" ht="12.75" customHeight="1" x14ac:dyDescent="0.2">
      <c r="A2458" s="10" t="s">
        <v>1942</v>
      </c>
      <c r="B2458" s="9">
        <v>0</v>
      </c>
    </row>
    <row r="2459" spans="1:2" ht="12.75" customHeight="1" x14ac:dyDescent="0.2">
      <c r="A2459" s="10" t="s">
        <v>1942</v>
      </c>
      <c r="B2459" s="9">
        <v>0</v>
      </c>
    </row>
    <row r="2460" spans="1:2" ht="12.75" customHeight="1" x14ac:dyDescent="0.2">
      <c r="A2460" s="10" t="s">
        <v>2364</v>
      </c>
      <c r="B2460" s="11">
        <f>(B1307*8)+B2467</f>
        <v>166.6611111111111</v>
      </c>
    </row>
    <row r="2461" spans="1:2" ht="12.75" customHeight="1" x14ac:dyDescent="0.2">
      <c r="A2461" s="10" t="s">
        <v>1943</v>
      </c>
      <c r="B2461" s="11">
        <v>14</v>
      </c>
    </row>
    <row r="2462" spans="1:2" ht="12.75" customHeight="1" x14ac:dyDescent="0.2">
      <c r="A2462" s="10" t="s">
        <v>1943</v>
      </c>
      <c r="B2462" s="9">
        <v>0</v>
      </c>
    </row>
    <row r="2463" spans="1:2" ht="12.75" customHeight="1" x14ac:dyDescent="0.2">
      <c r="A2463" s="10" t="s">
        <v>1943</v>
      </c>
      <c r="B2463" s="9">
        <v>0</v>
      </c>
    </row>
    <row r="2464" spans="1:2" ht="12.75" customHeight="1" x14ac:dyDescent="0.2">
      <c r="A2464" s="10" t="s">
        <v>1944</v>
      </c>
      <c r="B2464" s="11">
        <f>B2461</f>
        <v>14</v>
      </c>
    </row>
    <row r="2465" spans="1:2" ht="12.75" customHeight="1" x14ac:dyDescent="0.2">
      <c r="A2465" s="10" t="s">
        <v>1944</v>
      </c>
      <c r="B2465" s="9">
        <v>0</v>
      </c>
    </row>
    <row r="2466" spans="1:2" ht="12.75" customHeight="1" x14ac:dyDescent="0.2">
      <c r="A2466" s="10" t="s">
        <v>1944</v>
      </c>
      <c r="B2466" s="9">
        <v>0</v>
      </c>
    </row>
    <row r="2467" spans="1:2" ht="12.75" customHeight="1" x14ac:dyDescent="0.2">
      <c r="A2467" s="10" t="s">
        <v>1945</v>
      </c>
      <c r="B2467" s="11">
        <f>B2461+B2533+B488</f>
        <v>150.88333333333333</v>
      </c>
    </row>
    <row r="2468" spans="1:2" ht="12.75" customHeight="1" x14ac:dyDescent="0.2">
      <c r="A2468" s="10" t="s">
        <v>1945</v>
      </c>
      <c r="B2468" s="9">
        <v>0</v>
      </c>
    </row>
    <row r="2469" spans="1:2" ht="12.75" customHeight="1" x14ac:dyDescent="0.2">
      <c r="A2469" s="10" t="s">
        <v>1945</v>
      </c>
      <c r="B2469" s="9">
        <v>0</v>
      </c>
    </row>
    <row r="2470" spans="1:2" ht="12.75" customHeight="1" x14ac:dyDescent="0.2">
      <c r="A2470" s="10" t="s">
        <v>1946</v>
      </c>
      <c r="B2470" s="9">
        <v>0</v>
      </c>
    </row>
    <row r="2471" spans="1:2" ht="12.75" customHeight="1" x14ac:dyDescent="0.2">
      <c r="A2471" s="10" t="s">
        <v>1947</v>
      </c>
      <c r="B2471" s="9">
        <v>0</v>
      </c>
    </row>
    <row r="2472" spans="1:2" ht="12.75" customHeight="1" x14ac:dyDescent="0.2">
      <c r="A2472" s="10" t="s">
        <v>1947</v>
      </c>
      <c r="B2472" s="9">
        <v>0</v>
      </c>
    </row>
    <row r="2473" spans="1:2" ht="12.75" customHeight="1" x14ac:dyDescent="0.2">
      <c r="A2473" s="10" t="s">
        <v>1949</v>
      </c>
      <c r="B2473" s="11">
        <f>(B1073*4)+B82</f>
        <v>81.25</v>
      </c>
    </row>
    <row r="2474" spans="1:2" ht="12.75" customHeight="1" x14ac:dyDescent="0.2">
      <c r="A2474" s="10" t="s">
        <v>1949</v>
      </c>
      <c r="B2474" s="9">
        <v>0</v>
      </c>
    </row>
    <row r="2475" spans="1:2" ht="12.75" customHeight="1" x14ac:dyDescent="0.2">
      <c r="A2475" s="10" t="s">
        <v>1952</v>
      </c>
      <c r="B2475" s="11">
        <v>4</v>
      </c>
    </row>
    <row r="2476" spans="1:2" ht="12.75" customHeight="1" x14ac:dyDescent="0.2">
      <c r="A2476" s="10" t="s">
        <v>1952</v>
      </c>
      <c r="B2476" s="9">
        <v>0</v>
      </c>
    </row>
    <row r="2477" spans="1:2" ht="12.75" customHeight="1" x14ac:dyDescent="0.2">
      <c r="A2477" s="10" t="s">
        <v>1953</v>
      </c>
      <c r="B2477" s="11">
        <v>0</v>
      </c>
    </row>
    <row r="2478" spans="1:2" ht="12.75" customHeight="1" x14ac:dyDescent="0.2">
      <c r="A2478" s="10" t="s">
        <v>1953</v>
      </c>
      <c r="B2478" s="9">
        <v>0</v>
      </c>
    </row>
    <row r="2479" spans="1:2" ht="12.75" customHeight="1" x14ac:dyDescent="0.2">
      <c r="A2479" s="10" t="s">
        <v>1955</v>
      </c>
      <c r="B2479" s="11">
        <f>B2037+B1214</f>
        <v>43</v>
      </c>
    </row>
    <row r="2480" spans="1:2" ht="12.75" customHeight="1" x14ac:dyDescent="0.2">
      <c r="A2480" s="10" t="s">
        <v>1955</v>
      </c>
      <c r="B2480" s="9">
        <v>0</v>
      </c>
    </row>
    <row r="2481" spans="1:2" ht="12.75" customHeight="1" x14ac:dyDescent="0.2">
      <c r="A2481" s="10" t="s">
        <v>1956</v>
      </c>
      <c r="B2481" s="11">
        <f>B2358*2</f>
        <v>260</v>
      </c>
    </row>
    <row r="2482" spans="1:2" ht="12.75" customHeight="1" x14ac:dyDescent="0.2">
      <c r="A2482" s="10" t="s">
        <v>1956</v>
      </c>
      <c r="B2482" s="9">
        <v>0</v>
      </c>
    </row>
    <row r="2483" spans="1:2" ht="12.75" customHeight="1" x14ac:dyDescent="0.2">
      <c r="A2483" s="10" t="s">
        <v>1956</v>
      </c>
      <c r="B2483" s="9">
        <v>0</v>
      </c>
    </row>
    <row r="2484" spans="1:2" ht="12.75" customHeight="1" x14ac:dyDescent="0.2">
      <c r="A2484" s="10" t="s">
        <v>1958</v>
      </c>
      <c r="B2484" s="9">
        <v>0</v>
      </c>
    </row>
    <row r="2485" spans="1:2" ht="12.75" customHeight="1" x14ac:dyDescent="0.2">
      <c r="A2485" s="10" t="s">
        <v>1958</v>
      </c>
      <c r="B2485" s="9">
        <v>0</v>
      </c>
    </row>
    <row r="2486" spans="1:2" ht="12.75" customHeight="1" x14ac:dyDescent="0.2">
      <c r="A2486" s="10" t="s">
        <v>1975</v>
      </c>
      <c r="B2486" s="11">
        <f>B2506*5</f>
        <v>12.5</v>
      </c>
    </row>
    <row r="2487" spans="1:2" ht="12.75" customHeight="1" x14ac:dyDescent="0.2">
      <c r="A2487" s="10" t="s">
        <v>1975</v>
      </c>
      <c r="B2487" s="9">
        <v>0</v>
      </c>
    </row>
    <row r="2488" spans="1:2" ht="12.75" customHeight="1" x14ac:dyDescent="0.2">
      <c r="A2488" s="10" t="s">
        <v>1976</v>
      </c>
      <c r="B2488" s="11">
        <f>B2506</f>
        <v>2.5</v>
      </c>
    </row>
    <row r="2489" spans="1:2" ht="12.75" customHeight="1" x14ac:dyDescent="0.2">
      <c r="A2489" s="10" t="s">
        <v>1976</v>
      </c>
      <c r="B2489" s="9">
        <v>0</v>
      </c>
    </row>
    <row r="2490" spans="1:2" ht="12.75" customHeight="1" x14ac:dyDescent="0.2">
      <c r="A2490" s="10" t="s">
        <v>1976</v>
      </c>
      <c r="B2490" s="9">
        <v>0</v>
      </c>
    </row>
    <row r="2491" spans="1:2" ht="12.75" customHeight="1" x14ac:dyDescent="0.2">
      <c r="A2491" s="10" t="s">
        <v>1977</v>
      </c>
      <c r="B2491" s="11">
        <f>B2506*6</f>
        <v>15</v>
      </c>
    </row>
    <row r="2492" spans="1:2" ht="12.75" customHeight="1" x14ac:dyDescent="0.2">
      <c r="A2492" s="10" t="s">
        <v>1977</v>
      </c>
      <c r="B2492" s="9">
        <v>0</v>
      </c>
    </row>
    <row r="2493" spans="1:2" ht="12.75" customHeight="1" x14ac:dyDescent="0.2">
      <c r="A2493" s="10" t="s">
        <v>1977</v>
      </c>
      <c r="B2493" s="9">
        <v>0</v>
      </c>
    </row>
    <row r="2494" spans="1:2" ht="12.75" customHeight="1" x14ac:dyDescent="0.2">
      <c r="A2494" s="10" t="s">
        <v>1978</v>
      </c>
      <c r="B2494" s="11">
        <f>(B2506*4)+(B2533*2)</f>
        <v>12</v>
      </c>
    </row>
    <row r="2495" spans="1:2" ht="12.75" customHeight="1" x14ac:dyDescent="0.2">
      <c r="A2495" s="10" t="s">
        <v>1978</v>
      </c>
      <c r="B2495" s="9">
        <v>0</v>
      </c>
    </row>
    <row r="2496" spans="1:2" ht="12.75" customHeight="1" x14ac:dyDescent="0.2">
      <c r="A2496" s="10" t="s">
        <v>1978</v>
      </c>
      <c r="B2496" s="9">
        <v>0</v>
      </c>
    </row>
    <row r="2497" spans="1:2" ht="12.75" customHeight="1" x14ac:dyDescent="0.2">
      <c r="A2497" s="10" t="s">
        <v>1979</v>
      </c>
      <c r="B2497" s="11">
        <f>(B2506*2)+(B2533*4)</f>
        <v>9</v>
      </c>
    </row>
    <row r="2498" spans="1:2" ht="12.75" customHeight="1" x14ac:dyDescent="0.2">
      <c r="A2498" s="10" t="s">
        <v>1979</v>
      </c>
      <c r="B2498" s="9">
        <v>0</v>
      </c>
    </row>
    <row r="2499" spans="1:2" ht="12.75" customHeight="1" x14ac:dyDescent="0.2">
      <c r="A2499" s="10" t="s">
        <v>1979</v>
      </c>
      <c r="B2499" s="9">
        <v>0</v>
      </c>
    </row>
    <row r="2500" spans="1:2" ht="12.75" customHeight="1" x14ac:dyDescent="0.2">
      <c r="A2500" s="10" t="s">
        <v>1980</v>
      </c>
      <c r="B2500" s="11">
        <v>1</v>
      </c>
    </row>
    <row r="2501" spans="1:2" ht="12.75" customHeight="1" x14ac:dyDescent="0.2">
      <c r="A2501" s="10" t="s">
        <v>1980</v>
      </c>
      <c r="B2501" s="9">
        <v>0</v>
      </c>
    </row>
    <row r="2502" spans="1:2" ht="12.75" customHeight="1" x14ac:dyDescent="0.2">
      <c r="A2502" s="10" t="s">
        <v>1980</v>
      </c>
      <c r="B2502" s="9">
        <v>0</v>
      </c>
    </row>
    <row r="2503" spans="1:2" ht="12.75" customHeight="1" x14ac:dyDescent="0.2">
      <c r="A2503" s="10" t="s">
        <v>1981</v>
      </c>
      <c r="B2503" s="11">
        <v>10</v>
      </c>
    </row>
    <row r="2504" spans="1:2" ht="12.75" customHeight="1" x14ac:dyDescent="0.2">
      <c r="A2504" s="10" t="s">
        <v>1981</v>
      </c>
      <c r="B2504" s="9">
        <v>0</v>
      </c>
    </row>
    <row r="2505" spans="1:2" ht="12.75" customHeight="1" x14ac:dyDescent="0.2">
      <c r="A2505" s="10" t="s">
        <v>1981</v>
      </c>
      <c r="B2505" s="9">
        <v>0</v>
      </c>
    </row>
    <row r="2506" spans="1:2" ht="12.75" customHeight="1" x14ac:dyDescent="0.2">
      <c r="A2506" s="10" t="s">
        <v>1982</v>
      </c>
      <c r="B2506" s="11">
        <f>B2503/4</f>
        <v>2.5</v>
      </c>
    </row>
    <row r="2507" spans="1:2" ht="12.75" customHeight="1" x14ac:dyDescent="0.2">
      <c r="A2507" s="10" t="s">
        <v>1982</v>
      </c>
      <c r="B2507" s="9">
        <v>0</v>
      </c>
    </row>
    <row r="2508" spans="1:2" ht="12.75" customHeight="1" x14ac:dyDescent="0.2">
      <c r="A2508" s="10" t="s">
        <v>1982</v>
      </c>
      <c r="B2508" s="9">
        <v>0</v>
      </c>
    </row>
    <row r="2509" spans="1:2" ht="12.75" customHeight="1" x14ac:dyDescent="0.2">
      <c r="A2509" s="10" t="s">
        <v>1983</v>
      </c>
      <c r="B2509" s="11">
        <f>B2506*2</f>
        <v>5</v>
      </c>
    </row>
    <row r="2510" spans="1:2" ht="12.75" customHeight="1" x14ac:dyDescent="0.2">
      <c r="A2510" s="10" t="s">
        <v>1983</v>
      </c>
      <c r="B2510" s="9">
        <v>0</v>
      </c>
    </row>
    <row r="2511" spans="1:2" ht="12.75" customHeight="1" x14ac:dyDescent="0.2">
      <c r="A2511" s="10" t="s">
        <v>1983</v>
      </c>
      <c r="B2511" s="9">
        <v>0</v>
      </c>
    </row>
    <row r="2512" spans="1:2" ht="12.75" customHeight="1" x14ac:dyDescent="0.2">
      <c r="A2512" s="10" t="s">
        <v>1984</v>
      </c>
      <c r="B2512" s="11">
        <f>B2503*3</f>
        <v>30</v>
      </c>
    </row>
    <row r="2513" spans="1:2" ht="12.75" customHeight="1" x14ac:dyDescent="0.2">
      <c r="A2513" s="10" t="s">
        <v>1984</v>
      </c>
      <c r="B2513" s="9">
        <v>0</v>
      </c>
    </row>
    <row r="2514" spans="1:2" ht="12.75" customHeight="1" x14ac:dyDescent="0.2">
      <c r="A2514" s="10" t="s">
        <v>1984</v>
      </c>
      <c r="B2514" s="9">
        <v>0</v>
      </c>
    </row>
    <row r="2515" spans="1:2" ht="12.75" customHeight="1" x14ac:dyDescent="0.2">
      <c r="A2515" s="10" t="s">
        <v>1985</v>
      </c>
      <c r="B2515" s="11">
        <f>(B2506*6)+(B2533)</f>
        <v>16</v>
      </c>
    </row>
    <row r="2516" spans="1:2" ht="12.75" customHeight="1" x14ac:dyDescent="0.2">
      <c r="A2516" s="10" t="s">
        <v>1985</v>
      </c>
      <c r="B2516" s="9">
        <v>0</v>
      </c>
    </row>
    <row r="2517" spans="1:2" ht="12.75" customHeight="1" x14ac:dyDescent="0.2">
      <c r="A2517" s="10" t="s">
        <v>1985</v>
      </c>
      <c r="B2517" s="9">
        <v>0</v>
      </c>
    </row>
    <row r="2518" spans="1:2" ht="12.75" customHeight="1" x14ac:dyDescent="0.2">
      <c r="A2518" s="10" t="s">
        <v>1986</v>
      </c>
      <c r="B2518" s="11">
        <f>B2506/2</f>
        <v>1.25</v>
      </c>
    </row>
    <row r="2519" spans="1:2" ht="12.75" customHeight="1" x14ac:dyDescent="0.2">
      <c r="A2519" s="10" t="s">
        <v>1986</v>
      </c>
      <c r="B2519" s="9">
        <v>0</v>
      </c>
    </row>
    <row r="2520" spans="1:2" ht="12.75" customHeight="1" x14ac:dyDescent="0.2">
      <c r="A2520" s="10" t="s">
        <v>1986</v>
      </c>
      <c r="B2520" s="9">
        <v>0</v>
      </c>
    </row>
    <row r="2521" spans="1:2" ht="12.75" customHeight="1" x14ac:dyDescent="0.2">
      <c r="A2521" s="10" t="s">
        <v>1987</v>
      </c>
      <c r="B2521" s="11">
        <f>(B2506*6)/4</f>
        <v>3.75</v>
      </c>
    </row>
    <row r="2522" spans="1:2" ht="12.75" customHeight="1" x14ac:dyDescent="0.2">
      <c r="A2522" s="10" t="s">
        <v>1987</v>
      </c>
      <c r="B2522" s="9">
        <v>0</v>
      </c>
    </row>
    <row r="2523" spans="1:2" ht="12.75" customHeight="1" x14ac:dyDescent="0.2">
      <c r="A2523" s="10" t="s">
        <v>1987</v>
      </c>
      <c r="B2523" s="9">
        <v>0</v>
      </c>
    </row>
    <row r="2524" spans="1:2" ht="12.75" customHeight="1" x14ac:dyDescent="0.2">
      <c r="A2524" s="10" t="s">
        <v>1988</v>
      </c>
      <c r="B2524" s="11">
        <f>(B2506*6)/2</f>
        <v>7.5</v>
      </c>
    </row>
    <row r="2525" spans="1:2" ht="12.75" customHeight="1" x14ac:dyDescent="0.2">
      <c r="A2525" s="10" t="s">
        <v>1988</v>
      </c>
      <c r="B2525" s="9">
        <v>0</v>
      </c>
    </row>
    <row r="2526" spans="1:2" ht="12.75" customHeight="1" x14ac:dyDescent="0.2">
      <c r="A2526" s="10" t="s">
        <v>1988</v>
      </c>
      <c r="B2526" s="9">
        <v>0</v>
      </c>
    </row>
    <row r="2527" spans="1:2" ht="12.75" customHeight="1" x14ac:dyDescent="0.2">
      <c r="A2527" s="10" t="s">
        <v>1989</v>
      </c>
      <c r="B2527" s="9">
        <v>0</v>
      </c>
    </row>
    <row r="2528" spans="1:2" ht="12.75" customHeight="1" x14ac:dyDescent="0.2">
      <c r="A2528" s="10" t="s">
        <v>1990</v>
      </c>
      <c r="B2528" s="11">
        <f>(B2503*4)/3</f>
        <v>13.333333333333334</v>
      </c>
    </row>
    <row r="2529" spans="1:2" ht="12.75" customHeight="1" x14ac:dyDescent="0.2">
      <c r="A2529" s="10" t="s">
        <v>1990</v>
      </c>
      <c r="B2529" s="9">
        <v>0</v>
      </c>
    </row>
    <row r="2530" spans="1:2" ht="12.75" customHeight="1" x14ac:dyDescent="0.2">
      <c r="A2530" s="10" t="s">
        <v>1990</v>
      </c>
      <c r="B2530" s="9">
        <v>0</v>
      </c>
    </row>
    <row r="2531" spans="1:2" ht="12.75" customHeight="1" x14ac:dyDescent="0.2">
      <c r="A2531" s="10" t="s">
        <v>1991</v>
      </c>
      <c r="B2531" s="9">
        <v>0</v>
      </c>
    </row>
    <row r="2532" spans="1:2" ht="12.75" customHeight="1" x14ac:dyDescent="0.2">
      <c r="A2532" s="10" t="s">
        <v>1993</v>
      </c>
      <c r="B2532" s="9">
        <v>0</v>
      </c>
    </row>
    <row r="2533" spans="1:2" ht="12.75" customHeight="1" x14ac:dyDescent="0.2">
      <c r="A2533" s="10" t="s">
        <v>1994</v>
      </c>
      <c r="B2533" s="11">
        <f>(B1787*2)/4</f>
        <v>1</v>
      </c>
    </row>
    <row r="2534" spans="1:2" ht="12.75" customHeight="1" x14ac:dyDescent="0.2">
      <c r="A2534" s="10" t="s">
        <v>1994</v>
      </c>
      <c r="B2534" s="9">
        <v>0</v>
      </c>
    </row>
    <row r="2535" spans="1:2" ht="12.75" customHeight="1" x14ac:dyDescent="0.2">
      <c r="A2535" s="10" t="s">
        <v>1996</v>
      </c>
      <c r="B2535" s="11">
        <f>B1943+B2284</f>
        <v>339.5</v>
      </c>
    </row>
    <row r="2536" spans="1:2" ht="12.75" customHeight="1" x14ac:dyDescent="0.2">
      <c r="A2536" s="10" t="s">
        <v>1996</v>
      </c>
      <c r="B2536" s="9">
        <v>0</v>
      </c>
    </row>
    <row r="2537" spans="1:2" ht="12.75" customHeight="1" x14ac:dyDescent="0.2">
      <c r="A2537" s="10" t="s">
        <v>1996</v>
      </c>
      <c r="B2537" s="9">
        <v>0</v>
      </c>
    </row>
    <row r="2538" spans="1:2" ht="12.75" customHeight="1" x14ac:dyDescent="0.2">
      <c r="A2538" s="10" t="s">
        <v>1997</v>
      </c>
      <c r="B2538" s="11">
        <f>B498+(B488/8)</f>
        <v>18.235416666666666</v>
      </c>
    </row>
    <row r="2539" spans="1:2" ht="12.75" customHeight="1" x14ac:dyDescent="0.2">
      <c r="A2539" s="10" t="s">
        <v>1997</v>
      </c>
      <c r="B2539" s="9">
        <v>0</v>
      </c>
    </row>
    <row r="2540" spans="1:2" ht="12.75" customHeight="1" x14ac:dyDescent="0.2">
      <c r="A2540" s="10" t="s">
        <v>1997</v>
      </c>
      <c r="B2540" s="9">
        <v>0</v>
      </c>
    </row>
    <row r="2541" spans="1:2" ht="12.75" customHeight="1" x14ac:dyDescent="0.2">
      <c r="A2541" s="10" t="s">
        <v>2011</v>
      </c>
      <c r="B2541" s="11">
        <f>(B509*3)+(B2533*2)</f>
        <v>24.5</v>
      </c>
    </row>
    <row r="2542" spans="1:2" ht="12.75" customHeight="1" x14ac:dyDescent="0.2">
      <c r="A2542" s="10" t="s">
        <v>2011</v>
      </c>
      <c r="B2542" s="9">
        <v>0</v>
      </c>
    </row>
    <row r="2543" spans="1:2" ht="12.75" customHeight="1" x14ac:dyDescent="0.2">
      <c r="A2543" s="10" t="s">
        <v>2012</v>
      </c>
      <c r="B2543" s="11">
        <f>B2538</f>
        <v>18.235416666666666</v>
      </c>
    </row>
    <row r="2544" spans="1:2" ht="12.75" customHeight="1" x14ac:dyDescent="0.2">
      <c r="A2544" s="10" t="s">
        <v>2012</v>
      </c>
      <c r="B2544" s="9">
        <v>0</v>
      </c>
    </row>
    <row r="2545" spans="1:2" ht="12.75" customHeight="1" x14ac:dyDescent="0.2">
      <c r="A2545" s="10" t="s">
        <v>2012</v>
      </c>
      <c r="B2545" s="9">
        <v>0</v>
      </c>
    </row>
    <row r="2546" spans="1:2" ht="12.75" customHeight="1" x14ac:dyDescent="0.2">
      <c r="A2546" s="10" t="s">
        <v>2013</v>
      </c>
      <c r="B2546" s="11">
        <f>(B2543*3)/6</f>
        <v>9.1177083333333329</v>
      </c>
    </row>
    <row r="2547" spans="1:2" ht="12.75" customHeight="1" x14ac:dyDescent="0.2">
      <c r="A2547" s="10" t="s">
        <v>2013</v>
      </c>
      <c r="B2547" s="9">
        <v>0</v>
      </c>
    </row>
    <row r="2548" spans="1:2" ht="12.75" customHeight="1" x14ac:dyDescent="0.2">
      <c r="A2548" s="10" t="s">
        <v>2013</v>
      </c>
      <c r="B2548" s="9">
        <v>0</v>
      </c>
    </row>
    <row r="2549" spans="1:2" ht="12.75" customHeight="1" x14ac:dyDescent="0.2">
      <c r="A2549" s="10" t="s">
        <v>2014</v>
      </c>
      <c r="B2549" s="11">
        <f>(B2543*6)/4</f>
        <v>27.353124999999999</v>
      </c>
    </row>
    <row r="2550" spans="1:2" ht="12.75" customHeight="1" x14ac:dyDescent="0.2">
      <c r="A2550" s="10" t="s">
        <v>2014</v>
      </c>
      <c r="B2550" s="9">
        <v>0</v>
      </c>
    </row>
    <row r="2551" spans="1:2" ht="12.75" customHeight="1" x14ac:dyDescent="0.2">
      <c r="A2551" s="10" t="s">
        <v>2014</v>
      </c>
      <c r="B2551" s="9">
        <v>0</v>
      </c>
    </row>
    <row r="2552" spans="1:2" ht="12.75" customHeight="1" x14ac:dyDescent="0.2">
      <c r="A2552" s="10" t="s">
        <v>2015</v>
      </c>
      <c r="B2552" s="11">
        <f>(B2543*6)/6</f>
        <v>18.235416666666666</v>
      </c>
    </row>
    <row r="2553" spans="1:2" ht="12.75" customHeight="1" x14ac:dyDescent="0.2">
      <c r="A2553" s="10" t="s">
        <v>2015</v>
      </c>
      <c r="B2553" s="9">
        <v>0</v>
      </c>
    </row>
    <row r="2554" spans="1:2" ht="12.75" customHeight="1" x14ac:dyDescent="0.2">
      <c r="A2554" s="10" t="s">
        <v>2015</v>
      </c>
      <c r="B2554" s="9">
        <v>0</v>
      </c>
    </row>
    <row r="2555" spans="1:2" ht="12.75" customHeight="1" x14ac:dyDescent="0.2">
      <c r="A2555" s="10" t="s">
        <v>2016</v>
      </c>
      <c r="B2555" s="11">
        <f>B2538</f>
        <v>18.235416666666666</v>
      </c>
    </row>
    <row r="2556" spans="1:2" ht="12.75" customHeight="1" x14ac:dyDescent="0.2">
      <c r="A2556" s="10" t="s">
        <v>2016</v>
      </c>
      <c r="B2556" s="9">
        <v>0</v>
      </c>
    </row>
    <row r="2557" spans="1:2" ht="12.75" customHeight="1" x14ac:dyDescent="0.2">
      <c r="A2557" s="10" t="s">
        <v>2016</v>
      </c>
      <c r="B2557" s="9">
        <v>0</v>
      </c>
    </row>
    <row r="2558" spans="1:2" ht="12.75" customHeight="1" x14ac:dyDescent="0.2">
      <c r="A2558" s="10" t="s">
        <v>2017</v>
      </c>
      <c r="B2558" s="11">
        <f>(B2538*3)+B1303</f>
        <v>72.456249999999997</v>
      </c>
    </row>
    <row r="2559" spans="1:2" ht="12.75" customHeight="1" x14ac:dyDescent="0.2">
      <c r="A2559" s="10" t="s">
        <v>2017</v>
      </c>
      <c r="B2559" s="9">
        <v>0</v>
      </c>
    </row>
    <row r="2560" spans="1:2" ht="12.75" customHeight="1" x14ac:dyDescent="0.2">
      <c r="A2560" s="10" t="s">
        <v>2017</v>
      </c>
      <c r="B2560" s="9">
        <v>0</v>
      </c>
    </row>
    <row r="2561" spans="1:2" ht="12.75" customHeight="1" x14ac:dyDescent="0.2">
      <c r="A2561" s="10" t="s">
        <v>2018</v>
      </c>
      <c r="B2561" s="11">
        <f>(B509*2)+(B2533*2)</f>
        <v>17</v>
      </c>
    </row>
    <row r="2562" spans="1:2" ht="12.75" customHeight="1" x14ac:dyDescent="0.2">
      <c r="A2562" s="10" t="s">
        <v>2018</v>
      </c>
      <c r="B2562" s="9">
        <v>0</v>
      </c>
    </row>
    <row r="2563" spans="1:2" ht="12.75" customHeight="1" x14ac:dyDescent="0.2">
      <c r="A2563" s="10" t="s">
        <v>2019</v>
      </c>
      <c r="B2563" s="11">
        <f>(B509*3)+(B2533*2)</f>
        <v>24.5</v>
      </c>
    </row>
    <row r="2564" spans="1:2" ht="12.75" customHeight="1" x14ac:dyDescent="0.2">
      <c r="A2564" s="10" t="s">
        <v>2019</v>
      </c>
      <c r="B2564" s="9">
        <v>0</v>
      </c>
    </row>
    <row r="2565" spans="1:2" ht="12.75" customHeight="1" x14ac:dyDescent="0.2">
      <c r="A2565" s="10" t="s">
        <v>2020</v>
      </c>
      <c r="B2565" s="11">
        <f>B2538*2</f>
        <v>36.470833333333331</v>
      </c>
    </row>
    <row r="2566" spans="1:2" ht="12.75" customHeight="1" x14ac:dyDescent="0.2">
      <c r="A2566" s="10" t="s">
        <v>2020</v>
      </c>
      <c r="B2566" s="9">
        <v>0</v>
      </c>
    </row>
    <row r="2567" spans="1:2" ht="12.75" customHeight="1" x14ac:dyDescent="0.2">
      <c r="A2567" s="10" t="s">
        <v>2020</v>
      </c>
      <c r="B2567" s="9">
        <v>0</v>
      </c>
    </row>
    <row r="2568" spans="1:2" ht="12.75" customHeight="1" x14ac:dyDescent="0.2">
      <c r="A2568" s="10" t="s">
        <v>2021</v>
      </c>
      <c r="B2568" s="11">
        <f>B509+(B2533*2)</f>
        <v>9.5</v>
      </c>
    </row>
    <row r="2569" spans="1:2" ht="12.75" customHeight="1" x14ac:dyDescent="0.2">
      <c r="A2569" s="10" t="s">
        <v>2021</v>
      </c>
      <c r="B2569" s="9">
        <v>0</v>
      </c>
    </row>
    <row r="2570" spans="1:2" ht="12.75" customHeight="1" x14ac:dyDescent="0.2">
      <c r="A2570" s="10" t="s">
        <v>2022</v>
      </c>
      <c r="B2570" s="11">
        <f>B2538/2</f>
        <v>9.1177083333333329</v>
      </c>
    </row>
    <row r="2571" spans="1:2" ht="12.75" customHeight="1" x14ac:dyDescent="0.2">
      <c r="A2571" s="10" t="s">
        <v>2022</v>
      </c>
      <c r="B2571" s="9">
        <v>0</v>
      </c>
    </row>
    <row r="2572" spans="1:2" ht="12.75" customHeight="1" x14ac:dyDescent="0.2">
      <c r="A2572" s="10" t="s">
        <v>2022</v>
      </c>
      <c r="B2572" s="9">
        <v>0</v>
      </c>
    </row>
    <row r="2573" spans="1:2" ht="12.75" customHeight="1" x14ac:dyDescent="0.2">
      <c r="A2573" s="10" t="s">
        <v>2023</v>
      </c>
      <c r="B2573" s="11">
        <f>(B2538*6)/4</f>
        <v>27.353124999999999</v>
      </c>
    </row>
    <row r="2574" spans="1:2" ht="12.75" customHeight="1" x14ac:dyDescent="0.2">
      <c r="A2574" s="10" t="s">
        <v>2023</v>
      </c>
      <c r="B2574" s="9">
        <v>0</v>
      </c>
    </row>
    <row r="2575" spans="1:2" ht="12.75" customHeight="1" x14ac:dyDescent="0.2">
      <c r="A2575" s="10" t="s">
        <v>2023</v>
      </c>
      <c r="B2575" s="9">
        <v>0</v>
      </c>
    </row>
    <row r="2576" spans="1:2" ht="12.75" customHeight="1" x14ac:dyDescent="0.2">
      <c r="A2576" s="10" t="s">
        <v>2024</v>
      </c>
      <c r="B2576" s="11">
        <f>(B509*2)+B2533</f>
        <v>16</v>
      </c>
    </row>
    <row r="2577" spans="1:2" ht="12.75" customHeight="1" x14ac:dyDescent="0.2">
      <c r="A2577" s="10" t="s">
        <v>2024</v>
      </c>
      <c r="B2577" s="9">
        <v>0</v>
      </c>
    </row>
    <row r="2578" spans="1:2" ht="12.75" customHeight="1" x14ac:dyDescent="0.2">
      <c r="A2578" s="10" t="s">
        <v>2026</v>
      </c>
      <c r="B2578" s="11">
        <v>0</v>
      </c>
    </row>
    <row r="2579" spans="1:2" ht="12.75" customHeight="1" x14ac:dyDescent="0.2">
      <c r="A2579" s="10" t="s">
        <v>2026</v>
      </c>
      <c r="B2579" s="9">
        <v>0</v>
      </c>
    </row>
    <row r="2580" spans="1:2" ht="12.75" customHeight="1" x14ac:dyDescent="0.2">
      <c r="A2580" s="10" t="s">
        <v>2028</v>
      </c>
      <c r="B2580" s="9">
        <v>0</v>
      </c>
    </row>
    <row r="2581" spans="1:2" ht="12.75" customHeight="1" x14ac:dyDescent="0.2">
      <c r="A2581" s="10" t="s">
        <v>2029</v>
      </c>
      <c r="B2581" s="11">
        <v>1.5</v>
      </c>
    </row>
    <row r="2582" spans="1:2" ht="12.75" customHeight="1" x14ac:dyDescent="0.2">
      <c r="A2582" s="10" t="s">
        <v>2029</v>
      </c>
      <c r="B2582" s="9">
        <v>0</v>
      </c>
    </row>
    <row r="2583" spans="1:2" ht="12.75" customHeight="1" x14ac:dyDescent="0.2">
      <c r="A2583" s="10" t="s">
        <v>2046</v>
      </c>
      <c r="B2583" s="11">
        <f>B16</f>
        <v>1</v>
      </c>
    </row>
    <row r="2584" spans="1:2" ht="12.75" customHeight="1" x14ac:dyDescent="0.2">
      <c r="A2584" s="10" t="s">
        <v>2046</v>
      </c>
      <c r="B2584" s="9">
        <v>0</v>
      </c>
    </row>
    <row r="2585" spans="1:2" ht="12.75" customHeight="1" x14ac:dyDescent="0.2">
      <c r="A2585" s="10" t="s">
        <v>2046</v>
      </c>
      <c r="B2585" s="9">
        <v>0</v>
      </c>
    </row>
    <row r="2586" spans="1:2" ht="12.75" customHeight="1" x14ac:dyDescent="0.2">
      <c r="A2586" s="10" t="s">
        <v>2047</v>
      </c>
      <c r="B2586" s="11">
        <f>B40</f>
        <v>10.5</v>
      </c>
    </row>
    <row r="2587" spans="1:2" ht="12.75" customHeight="1" x14ac:dyDescent="0.2">
      <c r="A2587" s="10" t="s">
        <v>2047</v>
      </c>
      <c r="B2587" s="9">
        <v>0</v>
      </c>
    </row>
    <row r="2588" spans="1:2" ht="12.75" customHeight="1" x14ac:dyDescent="0.2">
      <c r="A2588" s="10" t="s">
        <v>2047</v>
      </c>
      <c r="B2588" s="9">
        <v>0</v>
      </c>
    </row>
    <row r="2589" spans="1:2" ht="12.75" customHeight="1" x14ac:dyDescent="0.2">
      <c r="A2589" s="10" t="s">
        <v>2048</v>
      </c>
      <c r="B2589" s="11">
        <f>B158</f>
        <v>10</v>
      </c>
    </row>
    <row r="2590" spans="1:2" ht="12.75" customHeight="1" x14ac:dyDescent="0.2">
      <c r="A2590" s="10" t="s">
        <v>2048</v>
      </c>
      <c r="B2590" s="9">
        <v>0</v>
      </c>
    </row>
    <row r="2591" spans="1:2" ht="12.75" customHeight="1" x14ac:dyDescent="0.2">
      <c r="A2591" s="10" t="s">
        <v>2048</v>
      </c>
      <c r="B2591" s="9">
        <v>0</v>
      </c>
    </row>
    <row r="2592" spans="1:2" ht="12.75" customHeight="1" x14ac:dyDescent="0.2">
      <c r="A2592" s="10" t="s">
        <v>2049</v>
      </c>
      <c r="B2592" s="11">
        <f>B183</f>
        <v>13.333333333333334</v>
      </c>
    </row>
    <row r="2593" spans="1:2" ht="12.75" customHeight="1" x14ac:dyDescent="0.2">
      <c r="A2593" s="10" t="s">
        <v>2049</v>
      </c>
      <c r="B2593" s="9">
        <v>0</v>
      </c>
    </row>
    <row r="2594" spans="1:2" ht="12.75" customHeight="1" x14ac:dyDescent="0.2">
      <c r="A2594" s="10" t="s">
        <v>2049</v>
      </c>
      <c r="B2594" s="9">
        <v>0</v>
      </c>
    </row>
    <row r="2595" spans="1:2" ht="12.75" customHeight="1" x14ac:dyDescent="0.2">
      <c r="A2595" s="10" t="s">
        <v>2050</v>
      </c>
      <c r="B2595" s="9">
        <v>0</v>
      </c>
    </row>
    <row r="2596" spans="1:2" ht="12.75" customHeight="1" x14ac:dyDescent="0.2">
      <c r="A2596" s="10" t="s">
        <v>2050</v>
      </c>
      <c r="B2596" s="9">
        <v>0</v>
      </c>
    </row>
    <row r="2597" spans="1:2" ht="12.75" customHeight="1" x14ac:dyDescent="0.2">
      <c r="A2597" s="10" t="s">
        <v>2051</v>
      </c>
      <c r="B2597" s="9">
        <v>0</v>
      </c>
    </row>
    <row r="2598" spans="1:2" ht="12.75" customHeight="1" x14ac:dyDescent="0.2">
      <c r="A2598" s="10" t="s">
        <v>2051</v>
      </c>
      <c r="B2598" s="9">
        <v>0</v>
      </c>
    </row>
    <row r="2599" spans="1:2" ht="12.75" customHeight="1" x14ac:dyDescent="0.2">
      <c r="A2599" s="10" t="s">
        <v>2052</v>
      </c>
      <c r="B2599" s="11">
        <f>B718</f>
        <v>16</v>
      </c>
    </row>
    <row r="2600" spans="1:2" ht="12.75" customHeight="1" x14ac:dyDescent="0.2">
      <c r="A2600" s="10" t="s">
        <v>2052</v>
      </c>
      <c r="B2600" s="9">
        <v>0</v>
      </c>
    </row>
    <row r="2601" spans="1:2" ht="12.75" customHeight="1" x14ac:dyDescent="0.2">
      <c r="A2601" s="10" t="s">
        <v>2052</v>
      </c>
      <c r="B2601" s="9">
        <v>0</v>
      </c>
    </row>
    <row r="2602" spans="1:2" ht="12.75" customHeight="1" x14ac:dyDescent="0.2">
      <c r="A2602" s="10" t="s">
        <v>2053</v>
      </c>
      <c r="B2602" s="11">
        <f>B743</f>
        <v>21.333333333333332</v>
      </c>
    </row>
    <row r="2603" spans="1:2" ht="12.75" customHeight="1" x14ac:dyDescent="0.2">
      <c r="A2603" s="10" t="s">
        <v>2053</v>
      </c>
      <c r="B2603" s="9">
        <v>0</v>
      </c>
    </row>
    <row r="2604" spans="1:2" ht="12.75" customHeight="1" x14ac:dyDescent="0.2">
      <c r="A2604" s="10" t="s">
        <v>2053</v>
      </c>
      <c r="B2604" s="9">
        <v>0</v>
      </c>
    </row>
    <row r="2605" spans="1:2" ht="12.75" customHeight="1" x14ac:dyDescent="0.2">
      <c r="A2605" s="10" t="s">
        <v>2054</v>
      </c>
      <c r="B2605" s="11">
        <f>B1348</f>
        <v>12</v>
      </c>
    </row>
    <row r="2606" spans="1:2" ht="12.75" customHeight="1" x14ac:dyDescent="0.2">
      <c r="A2606" s="10" t="s">
        <v>2054</v>
      </c>
      <c r="B2606" s="9">
        <v>0</v>
      </c>
    </row>
    <row r="2607" spans="1:2" ht="12.75" customHeight="1" x14ac:dyDescent="0.2">
      <c r="A2607" s="10" t="s">
        <v>2054</v>
      </c>
      <c r="B2607" s="9">
        <v>0</v>
      </c>
    </row>
    <row r="2608" spans="1:2" ht="12.75" customHeight="1" x14ac:dyDescent="0.2">
      <c r="A2608" s="10" t="s">
        <v>2055</v>
      </c>
      <c r="B2608" s="11">
        <f>B1373</f>
        <v>16</v>
      </c>
    </row>
    <row r="2609" spans="1:2" ht="12.75" customHeight="1" x14ac:dyDescent="0.2">
      <c r="A2609" s="10" t="s">
        <v>2055</v>
      </c>
      <c r="B2609" s="9">
        <v>0</v>
      </c>
    </row>
    <row r="2610" spans="1:2" ht="12.75" customHeight="1" x14ac:dyDescent="0.2">
      <c r="A2610" s="10" t="s">
        <v>2055</v>
      </c>
      <c r="B2610" s="9">
        <v>0</v>
      </c>
    </row>
    <row r="2611" spans="1:2" ht="12.75" customHeight="1" x14ac:dyDescent="0.2">
      <c r="A2611" s="10" t="s">
        <v>2056</v>
      </c>
      <c r="B2611" s="11">
        <f>B1787</f>
        <v>2</v>
      </c>
    </row>
    <row r="2612" spans="1:2" ht="12.75" customHeight="1" x14ac:dyDescent="0.2">
      <c r="A2612" s="10" t="s">
        <v>2056</v>
      </c>
      <c r="B2612" s="9">
        <v>0</v>
      </c>
    </row>
    <row r="2613" spans="1:2" ht="12.75" customHeight="1" x14ac:dyDescent="0.2">
      <c r="A2613" s="10" t="s">
        <v>2056</v>
      </c>
      <c r="B2613" s="9">
        <v>0</v>
      </c>
    </row>
    <row r="2614" spans="1:2" ht="12.75" customHeight="1" x14ac:dyDescent="0.2">
      <c r="A2614" s="10" t="s">
        <v>2057</v>
      </c>
      <c r="B2614" s="11">
        <f>B1812</f>
        <v>84.5</v>
      </c>
    </row>
    <row r="2615" spans="1:2" ht="12.75" customHeight="1" x14ac:dyDescent="0.2">
      <c r="A2615" s="10" t="s">
        <v>2057</v>
      </c>
      <c r="B2615" s="9">
        <v>0</v>
      </c>
    </row>
    <row r="2616" spans="1:2" ht="12.75" customHeight="1" x14ac:dyDescent="0.2">
      <c r="A2616" s="10" t="s">
        <v>2057</v>
      </c>
      <c r="B2616" s="9">
        <v>0</v>
      </c>
    </row>
    <row r="2617" spans="1:2" ht="12.75" customHeight="1" x14ac:dyDescent="0.2">
      <c r="A2617" s="10" t="s">
        <v>2058</v>
      </c>
      <c r="B2617" s="11">
        <f>B2503</f>
        <v>10</v>
      </c>
    </row>
    <row r="2618" spans="1:2" ht="12.75" customHeight="1" x14ac:dyDescent="0.2">
      <c r="A2618" s="10" t="s">
        <v>2058</v>
      </c>
      <c r="B2618" s="9">
        <v>0</v>
      </c>
    </row>
    <row r="2619" spans="1:2" ht="12.75" customHeight="1" x14ac:dyDescent="0.2">
      <c r="A2619" s="10" t="s">
        <v>2058</v>
      </c>
      <c r="B2619" s="9">
        <v>0</v>
      </c>
    </row>
    <row r="2620" spans="1:2" ht="12.75" customHeight="1" x14ac:dyDescent="0.2">
      <c r="A2620" s="10" t="s">
        <v>2059</v>
      </c>
      <c r="B2620" s="11">
        <f>B2528</f>
        <v>13.333333333333334</v>
      </c>
    </row>
    <row r="2621" spans="1:2" ht="12.75" customHeight="1" x14ac:dyDescent="0.2">
      <c r="A2621" s="10" t="s">
        <v>2059</v>
      </c>
      <c r="B2621" s="9">
        <v>0</v>
      </c>
    </row>
    <row r="2622" spans="1:2" ht="12.75" customHeight="1" x14ac:dyDescent="0.2">
      <c r="A2622" s="10" t="s">
        <v>2059</v>
      </c>
      <c r="B2622" s="9">
        <v>0</v>
      </c>
    </row>
    <row r="2623" spans="1:2" ht="12.75" customHeight="1" x14ac:dyDescent="0.2">
      <c r="A2623" s="10" t="s">
        <v>2060</v>
      </c>
      <c r="B2623" s="9">
        <v>0</v>
      </c>
    </row>
    <row r="2624" spans="1:2" ht="12.75" customHeight="1" x14ac:dyDescent="0.2">
      <c r="A2624" s="10" t="s">
        <v>2060</v>
      </c>
      <c r="B2624" s="9">
        <v>0</v>
      </c>
    </row>
    <row r="2625" spans="1:2" ht="12.75" customHeight="1" x14ac:dyDescent="0.2">
      <c r="A2625" s="10" t="s">
        <v>2061</v>
      </c>
      <c r="B2625" s="9">
        <v>0</v>
      </c>
    </row>
    <row r="2626" spans="1:2" ht="12.75" customHeight="1" x14ac:dyDescent="0.2">
      <c r="A2626" s="10" t="s">
        <v>2061</v>
      </c>
      <c r="B2626" s="9">
        <v>0</v>
      </c>
    </row>
    <row r="2627" spans="1:2" ht="12.75" customHeight="1" x14ac:dyDescent="0.2">
      <c r="A2627" s="10" t="s">
        <v>2064</v>
      </c>
      <c r="B2627" s="9">
        <v>0</v>
      </c>
    </row>
    <row r="2628" spans="1:2" ht="12.75" customHeight="1" x14ac:dyDescent="0.2">
      <c r="A2628" s="10" t="s">
        <v>2064</v>
      </c>
      <c r="B2628" s="9">
        <v>0</v>
      </c>
    </row>
    <row r="2629" spans="1:2" ht="12.75" customHeight="1" x14ac:dyDescent="0.2">
      <c r="A2629" s="10" t="s">
        <v>2065</v>
      </c>
      <c r="B2629" s="9">
        <v>0</v>
      </c>
    </row>
    <row r="2630" spans="1:2" ht="12.75" customHeight="1" x14ac:dyDescent="0.2">
      <c r="A2630" s="10" t="s">
        <v>2065</v>
      </c>
      <c r="B2630" s="9">
        <v>0</v>
      </c>
    </row>
    <row r="2631" spans="1:2" ht="12.75" customHeight="1" x14ac:dyDescent="0.2">
      <c r="A2631" s="10" t="s">
        <v>2066</v>
      </c>
      <c r="B2631" s="11">
        <f>B2633</f>
        <v>1.5</v>
      </c>
    </row>
    <row r="2632" spans="1:2" ht="12.75" customHeight="1" x14ac:dyDescent="0.2">
      <c r="A2632" s="10" t="s">
        <v>2066</v>
      </c>
      <c r="B2632" s="9">
        <v>0</v>
      </c>
    </row>
    <row r="2633" spans="1:2" ht="12.75" customHeight="1" x14ac:dyDescent="0.2">
      <c r="A2633" s="10" t="s">
        <v>2068</v>
      </c>
      <c r="B2633" s="11">
        <v>1.5</v>
      </c>
    </row>
    <row r="2634" spans="1:2" ht="12.75" customHeight="1" x14ac:dyDescent="0.2">
      <c r="A2634" s="10" t="s">
        <v>2068</v>
      </c>
      <c r="B2634" s="9">
        <v>0</v>
      </c>
    </row>
    <row r="2635" spans="1:2" ht="12.75" customHeight="1" x14ac:dyDescent="0.2">
      <c r="A2635" s="10" t="s">
        <v>2068</v>
      </c>
      <c r="B2635" s="9">
        <v>0</v>
      </c>
    </row>
    <row r="2636" spans="1:2" ht="12.75" customHeight="1" x14ac:dyDescent="0.2">
      <c r="A2636" s="10" t="s">
        <v>2069</v>
      </c>
      <c r="B2636" s="11">
        <v>8</v>
      </c>
    </row>
    <row r="2637" spans="1:2" ht="12.75" customHeight="1" x14ac:dyDescent="0.2">
      <c r="A2637" s="10" t="s">
        <v>2069</v>
      </c>
      <c r="B2637" s="9">
        <v>0</v>
      </c>
    </row>
    <row r="2638" spans="1:2" ht="12.75" customHeight="1" x14ac:dyDescent="0.2">
      <c r="A2638" s="10" t="s">
        <v>2069</v>
      </c>
      <c r="B2638" s="9">
        <v>0</v>
      </c>
    </row>
    <row r="2639" spans="1:2" ht="12.75" customHeight="1" x14ac:dyDescent="0.2">
      <c r="A2639" s="10" t="s">
        <v>2071</v>
      </c>
      <c r="B2639" s="11">
        <f>B99+B1407+B2942+10</f>
        <v>50</v>
      </c>
    </row>
    <row r="2640" spans="1:2" ht="12.75" customHeight="1" x14ac:dyDescent="0.2">
      <c r="A2640" s="10" t="s">
        <v>2071</v>
      </c>
      <c r="B2640" s="9">
        <v>0</v>
      </c>
    </row>
    <row r="2641" spans="1:2" ht="12.75" customHeight="1" x14ac:dyDescent="0.2">
      <c r="A2641" s="10" t="s">
        <v>2074</v>
      </c>
      <c r="B2641" s="11">
        <v>0.5</v>
      </c>
    </row>
    <row r="2642" spans="1:2" ht="12.75" customHeight="1" x14ac:dyDescent="0.2">
      <c r="A2642" s="10" t="s">
        <v>2074</v>
      </c>
      <c r="B2642" s="9">
        <v>0</v>
      </c>
    </row>
    <row r="2643" spans="1:2" ht="12.75" customHeight="1" x14ac:dyDescent="0.2">
      <c r="A2643" s="10" t="s">
        <v>2075</v>
      </c>
      <c r="B2643" s="9">
        <v>0</v>
      </c>
    </row>
    <row r="2644" spans="1:2" ht="12.75" customHeight="1" x14ac:dyDescent="0.2">
      <c r="A2644" s="10" t="s">
        <v>2078</v>
      </c>
      <c r="B2644" s="9">
        <v>0</v>
      </c>
    </row>
    <row r="2645" spans="1:2" ht="12.75" customHeight="1" x14ac:dyDescent="0.2">
      <c r="A2645" s="10" t="s">
        <v>2078</v>
      </c>
      <c r="B2645" s="9">
        <v>0</v>
      </c>
    </row>
    <row r="2646" spans="1:2" ht="12.75" customHeight="1" x14ac:dyDescent="0.2">
      <c r="A2646" s="10" t="s">
        <v>2079</v>
      </c>
      <c r="B2646" s="9">
        <v>0</v>
      </c>
    </row>
    <row r="2647" spans="1:2" ht="12.75" customHeight="1" x14ac:dyDescent="0.2">
      <c r="A2647" s="10" t="s">
        <v>2080</v>
      </c>
      <c r="B2647" s="11">
        <f>(B2284*4)+B1218</f>
        <v>69</v>
      </c>
    </row>
    <row r="2648" spans="1:2" ht="12.75" customHeight="1" x14ac:dyDescent="0.2">
      <c r="A2648" s="10" t="s">
        <v>2080</v>
      </c>
      <c r="B2648" s="9">
        <v>0</v>
      </c>
    </row>
    <row r="2649" spans="1:2" ht="12.75" customHeight="1" x14ac:dyDescent="0.2">
      <c r="A2649" s="10" t="s">
        <v>2080</v>
      </c>
      <c r="B2649" s="9">
        <v>0</v>
      </c>
    </row>
    <row r="2650" spans="1:2" ht="12.75" customHeight="1" x14ac:dyDescent="0.2">
      <c r="A2650" s="10" t="s">
        <v>2081</v>
      </c>
      <c r="B2650" s="11">
        <f>B483+(B492/8)</f>
        <v>12</v>
      </c>
    </row>
    <row r="2651" spans="1:2" ht="12.75" customHeight="1" x14ac:dyDescent="0.2">
      <c r="A2651" s="10" t="s">
        <v>2081</v>
      </c>
      <c r="B2651" s="9">
        <v>0</v>
      </c>
    </row>
    <row r="2652" spans="1:2" ht="12.75" customHeight="1" x14ac:dyDescent="0.2">
      <c r="A2652" s="10" t="s">
        <v>2081</v>
      </c>
      <c r="B2652" s="9">
        <v>0</v>
      </c>
    </row>
    <row r="2653" spans="1:2" ht="12.75" customHeight="1" x14ac:dyDescent="0.2">
      <c r="A2653" s="10" t="s">
        <v>2083</v>
      </c>
      <c r="B2653" s="9">
        <v>0</v>
      </c>
    </row>
    <row r="2654" spans="1:2" ht="12.75" customHeight="1" x14ac:dyDescent="0.2">
      <c r="A2654" s="10" t="s">
        <v>2083</v>
      </c>
      <c r="B2654" s="9">
        <v>0</v>
      </c>
    </row>
    <row r="2655" spans="1:2" ht="12.75" customHeight="1" x14ac:dyDescent="0.2">
      <c r="A2655" s="10" t="s">
        <v>2085</v>
      </c>
      <c r="B2655" s="11">
        <f>((B82*8)+B1555)/8</f>
        <v>18.125</v>
      </c>
    </row>
    <row r="2656" spans="1:2" ht="12.75" customHeight="1" x14ac:dyDescent="0.2">
      <c r="A2656" s="10" t="s">
        <v>2085</v>
      </c>
      <c r="B2656" s="9">
        <v>0</v>
      </c>
    </row>
    <row r="2657" spans="1:2" ht="12.75" customHeight="1" x14ac:dyDescent="0.2">
      <c r="A2657" s="10" t="s">
        <v>2086</v>
      </c>
      <c r="B2657" s="11">
        <f>(B2336*4)+(B1214*5)</f>
        <v>72</v>
      </c>
    </row>
    <row r="2658" spans="1:2" ht="12.75" customHeight="1" x14ac:dyDescent="0.2">
      <c r="A2658" s="10" t="s">
        <v>2086</v>
      </c>
      <c r="B2658" s="9">
        <v>0</v>
      </c>
    </row>
    <row r="2659" spans="1:2" ht="12.75" customHeight="1" x14ac:dyDescent="0.2">
      <c r="A2659" s="10" t="s">
        <v>2086</v>
      </c>
      <c r="B2659" s="9">
        <v>0</v>
      </c>
    </row>
    <row r="2660" spans="1:2" ht="12.75" customHeight="1" x14ac:dyDescent="0.2">
      <c r="A2660" s="10" t="s">
        <v>2088</v>
      </c>
      <c r="B2660" s="11">
        <f>B2657+B1630</f>
        <v>72</v>
      </c>
    </row>
    <row r="2661" spans="1:2" ht="12.75" customHeight="1" x14ac:dyDescent="0.2">
      <c r="A2661" s="10" t="s">
        <v>2088</v>
      </c>
      <c r="B2661" s="9">
        <v>0</v>
      </c>
    </row>
    <row r="2662" spans="1:2" ht="12.75" customHeight="1" x14ac:dyDescent="0.2">
      <c r="A2662" s="10" t="s">
        <v>2089</v>
      </c>
      <c r="B2662" s="11">
        <f>B2533+B490</f>
        <v>5</v>
      </c>
    </row>
    <row r="2663" spans="1:2" ht="12.75" customHeight="1" x14ac:dyDescent="0.2">
      <c r="A2663" s="10" t="s">
        <v>2089</v>
      </c>
      <c r="B2663" s="9">
        <v>0</v>
      </c>
    </row>
    <row r="2664" spans="1:2" ht="12.75" customHeight="1" x14ac:dyDescent="0.2">
      <c r="A2664" s="10" t="s">
        <v>2089</v>
      </c>
      <c r="B2664" s="9">
        <v>0</v>
      </c>
    </row>
    <row r="2665" spans="1:2" ht="12.75" customHeight="1" x14ac:dyDescent="0.2">
      <c r="A2665" s="10" t="s">
        <v>2091</v>
      </c>
      <c r="B2665" s="11">
        <f>B847*10</f>
        <v>1195</v>
      </c>
    </row>
    <row r="2666" spans="1:2" ht="12.75" customHeight="1" x14ac:dyDescent="0.2">
      <c r="A2666" s="10" t="s">
        <v>2091</v>
      </c>
      <c r="B2666" s="9">
        <v>0</v>
      </c>
    </row>
    <row r="2667" spans="1:2" ht="12.75" customHeight="1" x14ac:dyDescent="0.2">
      <c r="A2667" s="10" t="s">
        <v>2093</v>
      </c>
      <c r="B2667" s="11">
        <v>0</v>
      </c>
    </row>
    <row r="2668" spans="1:2" ht="12.75" customHeight="1" x14ac:dyDescent="0.2">
      <c r="A2668" s="10" t="s">
        <v>2093</v>
      </c>
      <c r="B2668" s="9">
        <v>0</v>
      </c>
    </row>
    <row r="2669" spans="1:2" ht="12.75" customHeight="1" x14ac:dyDescent="0.2">
      <c r="A2669" s="10" t="s">
        <v>2094</v>
      </c>
      <c r="B2669" s="11">
        <v>6</v>
      </c>
    </row>
    <row r="2670" spans="1:2" ht="12.75" customHeight="1" x14ac:dyDescent="0.2">
      <c r="A2670" s="10" t="s">
        <v>2096</v>
      </c>
      <c r="B2670" s="11">
        <f>B446+B2676</f>
        <v>37.25</v>
      </c>
    </row>
    <row r="2671" spans="1:2" ht="12.75" customHeight="1" x14ac:dyDescent="0.2">
      <c r="A2671" s="10" t="s">
        <v>2096</v>
      </c>
      <c r="B2671" s="9">
        <v>0</v>
      </c>
    </row>
    <row r="2672" spans="1:2" ht="12.75" customHeight="1" x14ac:dyDescent="0.2">
      <c r="A2672" s="10" t="s">
        <v>2096</v>
      </c>
      <c r="B2672" s="9">
        <v>0</v>
      </c>
    </row>
    <row r="2673" spans="1:2" ht="12.75" customHeight="1" x14ac:dyDescent="0.2">
      <c r="A2673" s="10" t="s">
        <v>2097</v>
      </c>
      <c r="B2673" s="11">
        <f>B847*5</f>
        <v>597.5</v>
      </c>
    </row>
    <row r="2674" spans="1:2" ht="12.75" customHeight="1" x14ac:dyDescent="0.2">
      <c r="A2674" s="10" t="s">
        <v>2097</v>
      </c>
      <c r="B2674" s="9">
        <v>0</v>
      </c>
    </row>
    <row r="2675" spans="1:2" ht="12.75" customHeight="1" x14ac:dyDescent="0.2">
      <c r="A2675" s="10" t="s">
        <v>2098</v>
      </c>
      <c r="B2675" s="9">
        <v>0</v>
      </c>
    </row>
    <row r="2676" spans="1:2" ht="12.75" customHeight="1" x14ac:dyDescent="0.2">
      <c r="A2676" s="10" t="s">
        <v>2100</v>
      </c>
      <c r="B2676" s="11">
        <f>B1303+B2581+B1787</f>
        <v>21.25</v>
      </c>
    </row>
    <row r="2677" spans="1:2" ht="12.75" customHeight="1" x14ac:dyDescent="0.2">
      <c r="A2677" s="10" t="s">
        <v>2100</v>
      </c>
      <c r="B2677" s="9">
        <v>0</v>
      </c>
    </row>
    <row r="2678" spans="1:2" ht="12.75" customHeight="1" x14ac:dyDescent="0.2">
      <c r="A2678" s="10" t="s">
        <v>2100</v>
      </c>
      <c r="B2678" s="9">
        <v>0</v>
      </c>
    </row>
    <row r="2679" spans="1:2" ht="12.75" customHeight="1" x14ac:dyDescent="0.2">
      <c r="A2679" s="10" t="s">
        <v>2104</v>
      </c>
      <c r="B2679" s="11">
        <v>6</v>
      </c>
    </row>
    <row r="2680" spans="1:2" ht="12.75" customHeight="1" x14ac:dyDescent="0.2">
      <c r="A2680" s="10" t="s">
        <v>2104</v>
      </c>
      <c r="B2680" s="9">
        <v>0</v>
      </c>
    </row>
    <row r="2681" spans="1:2" ht="12.75" customHeight="1" x14ac:dyDescent="0.2">
      <c r="A2681" s="10" t="s">
        <v>2105</v>
      </c>
      <c r="B2681" s="11">
        <f>B2679+B391</f>
        <v>59.25</v>
      </c>
    </row>
    <row r="2682" spans="1:2" ht="12.75" customHeight="1" x14ac:dyDescent="0.2">
      <c r="A2682" s="10" t="s">
        <v>2105</v>
      </c>
      <c r="B2682" s="9">
        <v>0</v>
      </c>
    </row>
    <row r="2683" spans="1:2" ht="12.75" customHeight="1" x14ac:dyDescent="0.2">
      <c r="A2683" s="10" t="s">
        <v>2106</v>
      </c>
      <c r="B2683" s="9">
        <v>0</v>
      </c>
    </row>
    <row r="2684" spans="1:2" ht="12.75" customHeight="1" x14ac:dyDescent="0.2">
      <c r="A2684" s="10" t="s">
        <v>2111</v>
      </c>
      <c r="B2684" s="11">
        <v>20</v>
      </c>
    </row>
    <row r="2685" spans="1:2" ht="12.75" customHeight="1" x14ac:dyDescent="0.2">
      <c r="A2685" s="10" t="s">
        <v>2111</v>
      </c>
      <c r="B2685" s="9">
        <v>0</v>
      </c>
    </row>
    <row r="2686" spans="1:2" ht="12.75" customHeight="1" x14ac:dyDescent="0.2">
      <c r="A2686" s="10" t="s">
        <v>2111</v>
      </c>
      <c r="B2686" s="9">
        <v>0</v>
      </c>
    </row>
    <row r="2687" spans="1:2" ht="12.75" customHeight="1" x14ac:dyDescent="0.2">
      <c r="A2687" s="10" t="s">
        <v>2112</v>
      </c>
      <c r="B2687" s="11">
        <v>70</v>
      </c>
    </row>
    <row r="2688" spans="1:2" ht="12.75" customHeight="1" x14ac:dyDescent="0.2">
      <c r="A2688" s="10" t="s">
        <v>2112</v>
      </c>
      <c r="B2688" s="9">
        <v>0</v>
      </c>
    </row>
    <row r="2689" spans="1:2" ht="12.75" customHeight="1" x14ac:dyDescent="0.2">
      <c r="A2689" s="10" t="s">
        <v>2112</v>
      </c>
      <c r="B2689" s="9">
        <v>0</v>
      </c>
    </row>
    <row r="2690" spans="1:2" ht="12.75" customHeight="1" x14ac:dyDescent="0.2">
      <c r="A2690" s="10" t="s">
        <v>2113</v>
      </c>
      <c r="B2690" s="11">
        <v>20</v>
      </c>
    </row>
    <row r="2691" spans="1:2" ht="12.75" customHeight="1" x14ac:dyDescent="0.2">
      <c r="A2691" s="10" t="s">
        <v>2113</v>
      </c>
      <c r="B2691" s="9">
        <v>0</v>
      </c>
    </row>
    <row r="2692" spans="1:2" ht="12.75" customHeight="1" x14ac:dyDescent="0.2">
      <c r="A2692" s="10" t="s">
        <v>2113</v>
      </c>
      <c r="B2692" s="9">
        <v>0</v>
      </c>
    </row>
    <row r="2693" spans="1:2" ht="12.75" customHeight="1" x14ac:dyDescent="0.2">
      <c r="A2693" s="10" t="s">
        <v>2114</v>
      </c>
      <c r="B2693" s="9">
        <v>0</v>
      </c>
    </row>
    <row r="2694" spans="1:2" ht="12.75" customHeight="1" x14ac:dyDescent="0.2">
      <c r="A2694" s="10" t="s">
        <v>2115</v>
      </c>
      <c r="B2694" s="9">
        <v>0</v>
      </c>
    </row>
    <row r="2695" spans="1:2" ht="12.75" customHeight="1" x14ac:dyDescent="0.2">
      <c r="A2695" s="10" t="s">
        <v>2115</v>
      </c>
      <c r="B2695" s="9">
        <v>0</v>
      </c>
    </row>
    <row r="2696" spans="1:2" ht="12.75" customHeight="1" x14ac:dyDescent="0.2">
      <c r="A2696" s="10" t="s">
        <v>2338</v>
      </c>
      <c r="B2696" s="11">
        <v>4</v>
      </c>
    </row>
    <row r="2697" spans="1:2" ht="12.75" customHeight="1" x14ac:dyDescent="0.2">
      <c r="A2697" s="10" t="s">
        <v>2339</v>
      </c>
      <c r="B2697" s="11">
        <v>4</v>
      </c>
    </row>
    <row r="2698" spans="1:2" ht="12.75" customHeight="1" x14ac:dyDescent="0.2">
      <c r="A2698" s="10" t="s">
        <v>2340</v>
      </c>
      <c r="B2698" s="11">
        <v>4</v>
      </c>
    </row>
    <row r="2699" spans="1:2" ht="12.75" customHeight="1" x14ac:dyDescent="0.2">
      <c r="A2699" s="10" t="s">
        <v>2341</v>
      </c>
      <c r="B2699" s="11">
        <v>4</v>
      </c>
    </row>
    <row r="2700" spans="1:2" ht="12.75" customHeight="1" x14ac:dyDescent="0.2">
      <c r="A2700" s="10" t="s">
        <v>2119</v>
      </c>
      <c r="B2700" s="11">
        <v>20</v>
      </c>
    </row>
    <row r="2701" spans="1:2" ht="12.75" customHeight="1" x14ac:dyDescent="0.2">
      <c r="A2701" s="10" t="s">
        <v>2119</v>
      </c>
      <c r="B2701" s="9">
        <v>0</v>
      </c>
    </row>
    <row r="2702" spans="1:2" ht="12.75" customHeight="1" x14ac:dyDescent="0.2">
      <c r="A2702" s="10" t="s">
        <v>2119</v>
      </c>
      <c r="B2702" s="9">
        <v>0</v>
      </c>
    </row>
    <row r="2703" spans="1:2" ht="12.75" customHeight="1" x14ac:dyDescent="0.2">
      <c r="A2703" s="10" t="s">
        <v>2120</v>
      </c>
      <c r="B2703" s="11">
        <f>B2353*5</f>
        <v>297.5</v>
      </c>
    </row>
    <row r="2704" spans="1:2" ht="12.75" customHeight="1" x14ac:dyDescent="0.2">
      <c r="A2704" s="10" t="s">
        <v>2120</v>
      </c>
      <c r="B2704" s="9">
        <v>0</v>
      </c>
    </row>
    <row r="2705" spans="1:2" ht="12.75" customHeight="1" x14ac:dyDescent="0.2">
      <c r="A2705" s="10" t="s">
        <v>2121</v>
      </c>
      <c r="B2705" s="11">
        <v>0</v>
      </c>
    </row>
    <row r="2706" spans="1:2" ht="12.75" customHeight="1" x14ac:dyDescent="0.2">
      <c r="A2706" s="10" t="s">
        <v>2121</v>
      </c>
      <c r="B2706" s="9">
        <v>0</v>
      </c>
    </row>
    <row r="2707" spans="1:2" ht="12.75" customHeight="1" x14ac:dyDescent="0.2">
      <c r="A2707" s="10" t="s">
        <v>2123</v>
      </c>
      <c r="B2707" s="11">
        <v>3</v>
      </c>
    </row>
    <row r="2708" spans="1:2" ht="12.75" customHeight="1" x14ac:dyDescent="0.2">
      <c r="A2708" s="10" t="s">
        <v>2123</v>
      </c>
      <c r="B2708" s="9">
        <v>0</v>
      </c>
    </row>
    <row r="2709" spans="1:2" ht="12.75" customHeight="1" x14ac:dyDescent="0.2">
      <c r="A2709" s="10" t="s">
        <v>2123</v>
      </c>
      <c r="B2709" s="9">
        <v>0</v>
      </c>
    </row>
    <row r="2710" spans="1:2" ht="12.75" customHeight="1" x14ac:dyDescent="0.2">
      <c r="A2710" s="10" t="s">
        <v>2365</v>
      </c>
      <c r="B2710" s="9">
        <v>0</v>
      </c>
    </row>
    <row r="2711" spans="1:2" ht="12.75" customHeight="1" x14ac:dyDescent="0.2">
      <c r="A2711" s="10" t="s">
        <v>2125</v>
      </c>
      <c r="B2711" s="9">
        <v>0</v>
      </c>
    </row>
    <row r="2712" spans="1:2" ht="12.75" customHeight="1" x14ac:dyDescent="0.2">
      <c r="A2712" s="10" t="s">
        <v>2127</v>
      </c>
      <c r="B2712" s="11">
        <v>0</v>
      </c>
    </row>
    <row r="2713" spans="1:2" ht="12.75" customHeight="1" x14ac:dyDescent="0.2">
      <c r="A2713" s="10" t="s">
        <v>2127</v>
      </c>
      <c r="B2713" s="9">
        <v>0</v>
      </c>
    </row>
    <row r="2714" spans="1:2" ht="12.75" customHeight="1" x14ac:dyDescent="0.2">
      <c r="A2714" s="10" t="s">
        <v>2129</v>
      </c>
      <c r="B2714" s="11">
        <v>0</v>
      </c>
    </row>
    <row r="2715" spans="1:2" ht="12.75" customHeight="1" x14ac:dyDescent="0.2">
      <c r="A2715" s="10" t="s">
        <v>2129</v>
      </c>
      <c r="B2715" s="9">
        <v>0</v>
      </c>
    </row>
    <row r="2716" spans="1:2" ht="12.75" customHeight="1" x14ac:dyDescent="0.2">
      <c r="A2716" s="10" t="s">
        <v>2130</v>
      </c>
      <c r="B2716" s="11">
        <v>2</v>
      </c>
    </row>
    <row r="2717" spans="1:2" ht="12.75" customHeight="1" x14ac:dyDescent="0.2">
      <c r="A2717" s="10" t="s">
        <v>2130</v>
      </c>
      <c r="B2717" s="9">
        <v>0</v>
      </c>
    </row>
    <row r="2718" spans="1:2" ht="12.75" customHeight="1" x14ac:dyDescent="0.2">
      <c r="A2718" s="10" t="s">
        <v>2130</v>
      </c>
      <c r="B2718" s="9">
        <v>0</v>
      </c>
    </row>
    <row r="2719" spans="1:2" ht="12.75" customHeight="1" x14ac:dyDescent="0.2">
      <c r="A2719" s="10" t="s">
        <v>2132</v>
      </c>
      <c r="B2719" s="9">
        <v>0</v>
      </c>
    </row>
    <row r="2720" spans="1:2" ht="12.75" customHeight="1" x14ac:dyDescent="0.2">
      <c r="A2720" s="10" t="s">
        <v>2134</v>
      </c>
      <c r="B2720" s="9">
        <v>0</v>
      </c>
    </row>
    <row r="2721" spans="1:2" ht="12.75" customHeight="1" x14ac:dyDescent="0.2">
      <c r="A2721" s="10" t="s">
        <v>2136</v>
      </c>
      <c r="B2721" s="9">
        <v>0</v>
      </c>
    </row>
    <row r="2722" spans="1:2" ht="12.75" customHeight="1" x14ac:dyDescent="0.2">
      <c r="A2722" s="10" t="s">
        <v>2155</v>
      </c>
      <c r="B2722" s="11">
        <f>B2759</f>
        <v>12</v>
      </c>
    </row>
    <row r="2723" spans="1:2" ht="12.75" customHeight="1" x14ac:dyDescent="0.2">
      <c r="A2723" s="10" t="s">
        <v>2155</v>
      </c>
      <c r="B2723" s="9">
        <v>0</v>
      </c>
    </row>
    <row r="2724" spans="1:2" ht="12.75" customHeight="1" x14ac:dyDescent="0.2">
      <c r="A2724" s="10" t="s">
        <v>2155</v>
      </c>
      <c r="B2724" s="9">
        <v>0</v>
      </c>
    </row>
    <row r="2725" spans="1:2" ht="12.75" customHeight="1" x14ac:dyDescent="0.2">
      <c r="A2725" s="10" t="s">
        <v>2156</v>
      </c>
      <c r="B2725" s="9">
        <v>0</v>
      </c>
    </row>
    <row r="2726" spans="1:2" ht="12.75" customHeight="1" x14ac:dyDescent="0.2">
      <c r="A2726" s="10" t="s">
        <v>2156</v>
      </c>
      <c r="B2726" s="9">
        <v>0</v>
      </c>
    </row>
    <row r="2727" spans="1:2" ht="12.75" customHeight="1" x14ac:dyDescent="0.2">
      <c r="A2727" s="10" t="s">
        <v>2157</v>
      </c>
      <c r="B2727" s="9">
        <v>0</v>
      </c>
    </row>
    <row r="2728" spans="1:2" ht="12.75" customHeight="1" x14ac:dyDescent="0.2">
      <c r="A2728" s="10" t="s">
        <v>2157</v>
      </c>
      <c r="B2728" s="9">
        <v>0</v>
      </c>
    </row>
    <row r="2729" spans="1:2" ht="12.75" customHeight="1" x14ac:dyDescent="0.2">
      <c r="A2729" s="10" t="s">
        <v>2158</v>
      </c>
      <c r="B2729" s="9">
        <v>0</v>
      </c>
    </row>
    <row r="2730" spans="1:2" ht="12.75" customHeight="1" x14ac:dyDescent="0.2">
      <c r="A2730" s="10" t="s">
        <v>2158</v>
      </c>
      <c r="B2730" s="9">
        <v>0</v>
      </c>
    </row>
    <row r="2731" spans="1:2" ht="12.75" customHeight="1" x14ac:dyDescent="0.2">
      <c r="A2731" s="10" t="s">
        <v>2159</v>
      </c>
      <c r="B2731" s="11">
        <f>B358</f>
        <v>4</v>
      </c>
    </row>
    <row r="2732" spans="1:2" ht="12.75" customHeight="1" x14ac:dyDescent="0.2">
      <c r="A2732" s="10" t="s">
        <v>2159</v>
      </c>
      <c r="B2732" s="9">
        <v>0</v>
      </c>
    </row>
    <row r="2733" spans="1:2" ht="12.75" customHeight="1" x14ac:dyDescent="0.2">
      <c r="A2733" s="10" t="s">
        <v>2159</v>
      </c>
      <c r="B2733" s="9">
        <v>0</v>
      </c>
    </row>
    <row r="2734" spans="1:2" ht="12.75" customHeight="1" x14ac:dyDescent="0.2">
      <c r="A2734" s="10" t="s">
        <v>2160</v>
      </c>
      <c r="B2734" s="11">
        <f>B1020+B2731</f>
        <v>9</v>
      </c>
    </row>
    <row r="2735" spans="1:2" ht="12.75" customHeight="1" x14ac:dyDescent="0.2">
      <c r="A2735" s="10" t="s">
        <v>2160</v>
      </c>
      <c r="B2735" s="9">
        <v>0</v>
      </c>
    </row>
    <row r="2736" spans="1:2" ht="12.75" customHeight="1" x14ac:dyDescent="0.2">
      <c r="A2736" s="10" t="s">
        <v>2161</v>
      </c>
      <c r="B2736" s="11">
        <f>(B2759*4)/3</f>
        <v>16</v>
      </c>
    </row>
    <row r="2737" spans="1:2" ht="12.75" customHeight="1" x14ac:dyDescent="0.2">
      <c r="A2737" s="10" t="s">
        <v>2161</v>
      </c>
      <c r="B2737" s="9">
        <v>0</v>
      </c>
    </row>
    <row r="2738" spans="1:2" ht="12.75" customHeight="1" x14ac:dyDescent="0.2">
      <c r="A2738" s="10" t="s">
        <v>2161</v>
      </c>
      <c r="B2738" s="9">
        <v>0</v>
      </c>
    </row>
    <row r="2739" spans="1:2" ht="12.75" customHeight="1" x14ac:dyDescent="0.2">
      <c r="A2739" s="10" t="s">
        <v>2162</v>
      </c>
      <c r="B2739" s="11">
        <f>B1750+B295</f>
        <v>7</v>
      </c>
    </row>
    <row r="2740" spans="1:2" ht="12.75" customHeight="1" x14ac:dyDescent="0.2">
      <c r="A2740" s="10" t="s">
        <v>2162</v>
      </c>
      <c r="B2740" s="9">
        <v>0</v>
      </c>
    </row>
    <row r="2741" spans="1:2" ht="12.75" customHeight="1" x14ac:dyDescent="0.2">
      <c r="A2741" s="10" t="s">
        <v>2162</v>
      </c>
      <c r="B2741" s="9">
        <v>0</v>
      </c>
    </row>
    <row r="2742" spans="1:2" ht="12.75" customHeight="1" x14ac:dyDescent="0.2">
      <c r="A2742" s="10" t="s">
        <v>2163</v>
      </c>
      <c r="B2742" s="11">
        <f>B2759/4</f>
        <v>3</v>
      </c>
    </row>
    <row r="2743" spans="1:2" ht="12.75" customHeight="1" x14ac:dyDescent="0.2">
      <c r="A2743" s="10" t="s">
        <v>2163</v>
      </c>
      <c r="B2743" s="9">
        <v>0</v>
      </c>
    </row>
    <row r="2744" spans="1:2" ht="12.75" customHeight="1" x14ac:dyDescent="0.2">
      <c r="A2744" s="10" t="s">
        <v>2163</v>
      </c>
      <c r="B2744" s="9">
        <v>0</v>
      </c>
    </row>
    <row r="2745" spans="1:2" ht="12.75" customHeight="1" x14ac:dyDescent="0.2">
      <c r="A2745" s="10" t="s">
        <v>2164</v>
      </c>
      <c r="B2745" s="11">
        <f>B2742/2</f>
        <v>1.5</v>
      </c>
    </row>
    <row r="2746" spans="1:2" ht="12.75" customHeight="1" x14ac:dyDescent="0.2">
      <c r="A2746" s="10" t="s">
        <v>2164</v>
      </c>
      <c r="B2746" s="9">
        <v>0</v>
      </c>
    </row>
    <row r="2747" spans="1:2" ht="12.75" customHeight="1" x14ac:dyDescent="0.2">
      <c r="A2747" s="10" t="s">
        <v>2164</v>
      </c>
      <c r="B2747" s="9">
        <v>0</v>
      </c>
    </row>
    <row r="2748" spans="1:2" ht="12.75" customHeight="1" x14ac:dyDescent="0.2">
      <c r="A2748" s="10" t="s">
        <v>2165</v>
      </c>
      <c r="B2748" s="11">
        <f>B1123</f>
        <v>0.3</v>
      </c>
    </row>
    <row r="2749" spans="1:2" ht="12.75" customHeight="1" x14ac:dyDescent="0.2">
      <c r="A2749" s="10" t="s">
        <v>2165</v>
      </c>
      <c r="B2749" s="9">
        <v>0</v>
      </c>
    </row>
    <row r="2750" spans="1:2" ht="12.75" customHeight="1" x14ac:dyDescent="0.2">
      <c r="A2750" s="10" t="s">
        <v>2165</v>
      </c>
      <c r="B2750" s="9">
        <v>0</v>
      </c>
    </row>
    <row r="2751" spans="1:2" ht="12.75" customHeight="1" x14ac:dyDescent="0.2">
      <c r="A2751" s="10" t="s">
        <v>2166</v>
      </c>
      <c r="B2751" s="9">
        <v>0</v>
      </c>
    </row>
    <row r="2752" spans="1:2" ht="12.75" customHeight="1" x14ac:dyDescent="0.2">
      <c r="A2752" s="10" t="s">
        <v>2166</v>
      </c>
      <c r="B2752" s="9">
        <v>0</v>
      </c>
    </row>
    <row r="2753" spans="1:2" ht="12.75" customHeight="1" x14ac:dyDescent="0.2">
      <c r="A2753" s="10" t="s">
        <v>2167</v>
      </c>
      <c r="B2753" s="11">
        <f>B2742/2</f>
        <v>1.5</v>
      </c>
    </row>
    <row r="2754" spans="1:2" ht="12.75" customHeight="1" x14ac:dyDescent="0.2">
      <c r="A2754" s="10" t="s">
        <v>2167</v>
      </c>
      <c r="B2754" s="9">
        <v>0</v>
      </c>
    </row>
    <row r="2755" spans="1:2" ht="12.75" customHeight="1" x14ac:dyDescent="0.2">
      <c r="A2755" s="10" t="s">
        <v>2167</v>
      </c>
      <c r="B2755" s="9">
        <v>0</v>
      </c>
    </row>
    <row r="2756" spans="1:2" ht="12.75" customHeight="1" x14ac:dyDescent="0.2">
      <c r="A2756" s="10" t="s">
        <v>2168</v>
      </c>
      <c r="B2756" s="11">
        <v>18</v>
      </c>
    </row>
    <row r="2757" spans="1:2" ht="12.75" customHeight="1" x14ac:dyDescent="0.2">
      <c r="A2757" s="10" t="s">
        <v>2168</v>
      </c>
      <c r="B2757" s="9">
        <v>0</v>
      </c>
    </row>
    <row r="2758" spans="1:2" ht="12.75" customHeight="1" x14ac:dyDescent="0.2">
      <c r="A2758" s="10" t="s">
        <v>2168</v>
      </c>
      <c r="B2758" s="9">
        <v>0</v>
      </c>
    </row>
    <row r="2759" spans="1:2" ht="12.75" customHeight="1" x14ac:dyDescent="0.2">
      <c r="A2759" s="10" t="s">
        <v>2169</v>
      </c>
      <c r="B2759" s="11">
        <v>12</v>
      </c>
    </row>
    <row r="2760" spans="1:2" ht="12.75" customHeight="1" x14ac:dyDescent="0.2">
      <c r="A2760" s="10" t="s">
        <v>2169</v>
      </c>
      <c r="B2760" s="9">
        <v>0</v>
      </c>
    </row>
    <row r="2761" spans="1:2" ht="12.75" customHeight="1" x14ac:dyDescent="0.2">
      <c r="A2761" s="10" t="s">
        <v>2169</v>
      </c>
      <c r="B2761" s="9">
        <v>0</v>
      </c>
    </row>
    <row r="2762" spans="1:2" ht="12.75" customHeight="1" x14ac:dyDescent="0.2">
      <c r="A2762" s="10" t="s">
        <v>2170</v>
      </c>
      <c r="B2762" s="9">
        <v>0</v>
      </c>
    </row>
    <row r="2763" spans="1:2" ht="12.75" customHeight="1" x14ac:dyDescent="0.2">
      <c r="A2763" s="10" t="s">
        <v>2170</v>
      </c>
      <c r="B2763" s="9">
        <v>0</v>
      </c>
    </row>
    <row r="2764" spans="1:2" ht="12.75" customHeight="1" x14ac:dyDescent="0.2">
      <c r="A2764" s="10" t="s">
        <v>2171</v>
      </c>
      <c r="B2764" s="9">
        <v>0</v>
      </c>
    </row>
    <row r="2765" spans="1:2" ht="12.75" customHeight="1" x14ac:dyDescent="0.2">
      <c r="A2765" s="10" t="s">
        <v>2172</v>
      </c>
      <c r="B2765" s="11">
        <f>B1761</f>
        <v>72</v>
      </c>
    </row>
    <row r="2766" spans="1:2" ht="12.75" customHeight="1" x14ac:dyDescent="0.2">
      <c r="A2766" s="10" t="s">
        <v>2172</v>
      </c>
      <c r="B2766" s="9">
        <v>0</v>
      </c>
    </row>
    <row r="2767" spans="1:2" ht="12.75" customHeight="1" x14ac:dyDescent="0.2">
      <c r="A2767" s="10" t="s">
        <v>2172</v>
      </c>
      <c r="B2767" s="9">
        <v>0</v>
      </c>
    </row>
    <row r="2768" spans="1:2" ht="12.75" customHeight="1" x14ac:dyDescent="0.2">
      <c r="A2768" s="10" t="s">
        <v>2173</v>
      </c>
      <c r="B2768" s="9">
        <v>0</v>
      </c>
    </row>
    <row r="2769" spans="1:2" ht="12.75" customHeight="1" x14ac:dyDescent="0.2">
      <c r="A2769" s="10" t="s">
        <v>2177</v>
      </c>
      <c r="B2769" s="11">
        <f>B1056</f>
        <v>24.5</v>
      </c>
    </row>
    <row r="2770" spans="1:2" ht="12.75" customHeight="1" x14ac:dyDescent="0.2">
      <c r="A2770" s="10" t="s">
        <v>2178</v>
      </c>
      <c r="B2770" s="11">
        <f>B391</f>
        <v>53.25</v>
      </c>
    </row>
    <row r="2771" spans="1:2" ht="12.75" customHeight="1" x14ac:dyDescent="0.2">
      <c r="A2771" s="10" t="s">
        <v>2178</v>
      </c>
      <c r="B2771" s="9">
        <v>0</v>
      </c>
    </row>
    <row r="2772" spans="1:2" ht="12.75" customHeight="1" x14ac:dyDescent="0.2">
      <c r="A2772" s="10" t="s">
        <v>2179</v>
      </c>
      <c r="B2772" s="9">
        <v>0</v>
      </c>
    </row>
    <row r="2773" spans="1:2" ht="12.75" customHeight="1" x14ac:dyDescent="0.2">
      <c r="A2773" s="10" t="s">
        <v>2180</v>
      </c>
      <c r="B2773" s="11">
        <v>3</v>
      </c>
    </row>
    <row r="2774" spans="1:2" ht="12.75" customHeight="1" x14ac:dyDescent="0.2">
      <c r="A2774" s="10" t="s">
        <v>2197</v>
      </c>
      <c r="B2774" s="9">
        <v>0</v>
      </c>
    </row>
    <row r="2775" spans="1:2" ht="12.75" customHeight="1" x14ac:dyDescent="0.2">
      <c r="A2775" s="10" t="s">
        <v>2197</v>
      </c>
      <c r="B2775" s="9">
        <v>0</v>
      </c>
    </row>
    <row r="2776" spans="1:2" ht="12.75" customHeight="1" x14ac:dyDescent="0.2">
      <c r="A2776" s="10" t="s">
        <v>2198</v>
      </c>
      <c r="B2776" s="9">
        <v>0</v>
      </c>
    </row>
    <row r="2777" spans="1:2" ht="12.75" customHeight="1" x14ac:dyDescent="0.2">
      <c r="A2777" s="10" t="s">
        <v>2198</v>
      </c>
      <c r="B2777" s="9">
        <v>0</v>
      </c>
    </row>
    <row r="2778" spans="1:2" ht="12.75" customHeight="1" x14ac:dyDescent="0.2">
      <c r="A2778" s="10" t="s">
        <v>2199</v>
      </c>
      <c r="B2778" s="9">
        <v>0</v>
      </c>
    </row>
    <row r="2779" spans="1:2" ht="12.75" customHeight="1" x14ac:dyDescent="0.2">
      <c r="A2779" s="10" t="s">
        <v>2199</v>
      </c>
      <c r="B2779" s="9">
        <v>0</v>
      </c>
    </row>
    <row r="2780" spans="1:2" ht="12.75" customHeight="1" x14ac:dyDescent="0.2">
      <c r="A2780" s="10" t="s">
        <v>2200</v>
      </c>
      <c r="B2780" s="9">
        <v>0</v>
      </c>
    </row>
    <row r="2781" spans="1:2" ht="12.75" customHeight="1" x14ac:dyDescent="0.2">
      <c r="A2781" s="10" t="s">
        <v>2200</v>
      </c>
      <c r="B2781" s="9">
        <v>0</v>
      </c>
    </row>
    <row r="2782" spans="1:2" ht="12.75" customHeight="1" x14ac:dyDescent="0.2">
      <c r="A2782" s="10" t="s">
        <v>2201</v>
      </c>
      <c r="B2782" s="9">
        <v>0</v>
      </c>
    </row>
    <row r="2783" spans="1:2" ht="12.75" customHeight="1" x14ac:dyDescent="0.2">
      <c r="A2783" s="10" t="s">
        <v>2201</v>
      </c>
      <c r="B2783" s="9">
        <v>0</v>
      </c>
    </row>
    <row r="2784" spans="1:2" ht="12.75" customHeight="1" x14ac:dyDescent="0.2">
      <c r="A2784" s="10" t="s">
        <v>2202</v>
      </c>
      <c r="B2784" s="9">
        <v>0</v>
      </c>
    </row>
    <row r="2785" spans="1:2" ht="12.75" customHeight="1" x14ac:dyDescent="0.2">
      <c r="A2785" s="10" t="s">
        <v>2202</v>
      </c>
      <c r="B2785" s="9">
        <v>0</v>
      </c>
    </row>
    <row r="2786" spans="1:2" ht="12.75" customHeight="1" x14ac:dyDescent="0.2">
      <c r="A2786" s="10" t="s">
        <v>2203</v>
      </c>
      <c r="B2786" s="9">
        <v>0</v>
      </c>
    </row>
    <row r="2787" spans="1:2" ht="12.75" customHeight="1" x14ac:dyDescent="0.2">
      <c r="A2787" s="10" t="s">
        <v>2203</v>
      </c>
      <c r="B2787" s="9">
        <v>0</v>
      </c>
    </row>
    <row r="2788" spans="1:2" ht="12.75" customHeight="1" x14ac:dyDescent="0.2">
      <c r="A2788" s="10" t="s">
        <v>2204</v>
      </c>
      <c r="B2788" s="9">
        <v>0</v>
      </c>
    </row>
    <row r="2789" spans="1:2" ht="12.75" customHeight="1" x14ac:dyDescent="0.2">
      <c r="A2789" s="10" t="s">
        <v>2204</v>
      </c>
      <c r="B2789" s="9">
        <v>0</v>
      </c>
    </row>
    <row r="2790" spans="1:2" ht="12.75" customHeight="1" x14ac:dyDescent="0.2">
      <c r="A2790" s="10" t="s">
        <v>2205</v>
      </c>
      <c r="B2790" s="9">
        <v>0</v>
      </c>
    </row>
    <row r="2791" spans="1:2" ht="12.75" customHeight="1" x14ac:dyDescent="0.2">
      <c r="A2791" s="10" t="s">
        <v>2205</v>
      </c>
      <c r="B2791" s="9">
        <v>0</v>
      </c>
    </row>
    <row r="2792" spans="1:2" ht="12.75" customHeight="1" x14ac:dyDescent="0.2">
      <c r="A2792" s="10" t="s">
        <v>2206</v>
      </c>
      <c r="B2792" s="9">
        <v>0</v>
      </c>
    </row>
    <row r="2793" spans="1:2" ht="12.75" customHeight="1" x14ac:dyDescent="0.2">
      <c r="A2793" s="10" t="s">
        <v>2206</v>
      </c>
      <c r="B2793" s="9">
        <v>0</v>
      </c>
    </row>
    <row r="2794" spans="1:2" ht="12.75" customHeight="1" x14ac:dyDescent="0.2">
      <c r="A2794" s="10" t="s">
        <v>2207</v>
      </c>
      <c r="B2794" s="9">
        <v>0</v>
      </c>
    </row>
    <row r="2795" spans="1:2" ht="12.75" customHeight="1" x14ac:dyDescent="0.2">
      <c r="A2795" s="10" t="s">
        <v>2207</v>
      </c>
      <c r="B2795" s="9">
        <v>0</v>
      </c>
    </row>
    <row r="2796" spans="1:2" ht="12.75" customHeight="1" x14ac:dyDescent="0.2">
      <c r="A2796" s="10" t="s">
        <v>2208</v>
      </c>
      <c r="B2796" s="9">
        <v>0</v>
      </c>
    </row>
    <row r="2797" spans="1:2" ht="12.75" customHeight="1" x14ac:dyDescent="0.2">
      <c r="A2797" s="10" t="s">
        <v>2208</v>
      </c>
      <c r="B2797" s="9">
        <v>0</v>
      </c>
    </row>
    <row r="2798" spans="1:2" ht="12.75" customHeight="1" x14ac:dyDescent="0.2">
      <c r="A2798" s="10" t="s">
        <v>2209</v>
      </c>
      <c r="B2798" s="9">
        <v>0</v>
      </c>
    </row>
    <row r="2799" spans="1:2" ht="12.75" customHeight="1" x14ac:dyDescent="0.2">
      <c r="A2799" s="10" t="s">
        <v>2209</v>
      </c>
      <c r="B2799" s="9">
        <v>0</v>
      </c>
    </row>
    <row r="2800" spans="1:2" ht="12.75" customHeight="1" x14ac:dyDescent="0.2">
      <c r="A2800" s="10" t="s">
        <v>2210</v>
      </c>
      <c r="B2800" s="9">
        <v>0</v>
      </c>
    </row>
    <row r="2801" spans="1:2" ht="12.75" customHeight="1" x14ac:dyDescent="0.2">
      <c r="A2801" s="10" t="s">
        <v>2210</v>
      </c>
      <c r="B2801" s="9">
        <v>0</v>
      </c>
    </row>
    <row r="2802" spans="1:2" ht="12.75" customHeight="1" x14ac:dyDescent="0.2">
      <c r="A2802" s="10" t="s">
        <v>2211</v>
      </c>
      <c r="B2802" s="9">
        <v>0</v>
      </c>
    </row>
    <row r="2803" spans="1:2" ht="12.75" customHeight="1" x14ac:dyDescent="0.2">
      <c r="A2803" s="10" t="s">
        <v>2211</v>
      </c>
      <c r="B2803" s="9">
        <v>0</v>
      </c>
    </row>
    <row r="2804" spans="1:2" ht="12.75" customHeight="1" x14ac:dyDescent="0.2">
      <c r="A2804" s="10" t="s">
        <v>2212</v>
      </c>
      <c r="B2804" s="9">
        <v>0</v>
      </c>
    </row>
    <row r="2805" spans="1:2" ht="12.75" customHeight="1" x14ac:dyDescent="0.2">
      <c r="A2805" s="10" t="s">
        <v>2212</v>
      </c>
      <c r="B2805" s="9">
        <v>0</v>
      </c>
    </row>
    <row r="2806" spans="1:2" ht="12.75" customHeight="1" x14ac:dyDescent="0.2">
      <c r="A2806" s="10" t="s">
        <v>2217</v>
      </c>
      <c r="B2806" s="9">
        <v>0</v>
      </c>
    </row>
    <row r="2807" spans="1:2" ht="12.75" customHeight="1" x14ac:dyDescent="0.2">
      <c r="A2807" s="10" t="s">
        <v>2217</v>
      </c>
      <c r="B2807" s="9">
        <v>0</v>
      </c>
    </row>
    <row r="2808" spans="1:2" ht="12.75" customHeight="1" x14ac:dyDescent="0.2">
      <c r="A2808" s="10" t="s">
        <v>2218</v>
      </c>
      <c r="B2808" s="9">
        <v>0</v>
      </c>
    </row>
    <row r="2809" spans="1:2" ht="12.75" customHeight="1" x14ac:dyDescent="0.2">
      <c r="A2809" s="10" t="s">
        <v>2218</v>
      </c>
      <c r="B2809" s="9">
        <v>0</v>
      </c>
    </row>
    <row r="2810" spans="1:2" ht="12.75" customHeight="1" x14ac:dyDescent="0.2">
      <c r="A2810" s="10" t="s">
        <v>2219</v>
      </c>
      <c r="B2810" s="9">
        <v>0</v>
      </c>
    </row>
    <row r="2811" spans="1:2" ht="12.75" customHeight="1" x14ac:dyDescent="0.2">
      <c r="A2811" s="10" t="s">
        <v>2219</v>
      </c>
      <c r="B2811" s="9">
        <v>0</v>
      </c>
    </row>
    <row r="2812" spans="1:2" ht="12.75" customHeight="1" x14ac:dyDescent="0.2">
      <c r="A2812" s="10" t="s">
        <v>2220</v>
      </c>
      <c r="B2812" s="9">
        <v>0</v>
      </c>
    </row>
    <row r="2813" spans="1:2" ht="12.75" customHeight="1" x14ac:dyDescent="0.2">
      <c r="A2813" s="10" t="s">
        <v>2220</v>
      </c>
      <c r="B2813" s="9">
        <v>0</v>
      </c>
    </row>
    <row r="2814" spans="1:2" ht="12.75" customHeight="1" x14ac:dyDescent="0.2">
      <c r="A2814" s="10" t="s">
        <v>2221</v>
      </c>
      <c r="B2814" s="11">
        <v>3</v>
      </c>
    </row>
    <row r="2815" spans="1:2" ht="12.75" customHeight="1" x14ac:dyDescent="0.2">
      <c r="A2815" s="10" t="s">
        <v>2224</v>
      </c>
      <c r="B2815" s="11">
        <f>B2707</f>
        <v>3</v>
      </c>
    </row>
    <row r="2816" spans="1:2" ht="12.75" customHeight="1" x14ac:dyDescent="0.2">
      <c r="A2816" s="10" t="s">
        <v>2224</v>
      </c>
      <c r="B2816" s="9">
        <v>0</v>
      </c>
    </row>
    <row r="2817" spans="1:2" ht="12.75" customHeight="1" x14ac:dyDescent="0.2">
      <c r="A2817" s="10" t="s">
        <v>2224</v>
      </c>
      <c r="B2817" s="9">
        <v>0</v>
      </c>
    </row>
    <row r="2818" spans="1:2" ht="12.75" customHeight="1" x14ac:dyDescent="0.2">
      <c r="A2818" s="10" t="s">
        <v>2366</v>
      </c>
      <c r="B2818" s="9">
        <v>0</v>
      </c>
    </row>
    <row r="2819" spans="1:2" ht="12.75" customHeight="1" x14ac:dyDescent="0.2">
      <c r="A2819" s="10" t="s">
        <v>2226</v>
      </c>
      <c r="B2819" s="11">
        <f>B2481</f>
        <v>260</v>
      </c>
    </row>
    <row r="2820" spans="1:2" ht="12.75" customHeight="1" x14ac:dyDescent="0.2">
      <c r="A2820" s="10" t="s">
        <v>2226</v>
      </c>
      <c r="B2820" s="9">
        <v>0</v>
      </c>
    </row>
    <row r="2821" spans="1:2" ht="12.75" customHeight="1" x14ac:dyDescent="0.2">
      <c r="A2821" s="10" t="s">
        <v>2226</v>
      </c>
      <c r="B2821" s="9">
        <v>0</v>
      </c>
    </row>
    <row r="2822" spans="1:2" ht="12.75" customHeight="1" x14ac:dyDescent="0.2">
      <c r="A2822" s="10" t="s">
        <v>2227</v>
      </c>
      <c r="B2822" s="11">
        <v>2</v>
      </c>
    </row>
    <row r="2823" spans="1:2" ht="12.75" customHeight="1" x14ac:dyDescent="0.2">
      <c r="A2823" s="10" t="s">
        <v>2227</v>
      </c>
      <c r="B2823" s="9">
        <v>0</v>
      </c>
    </row>
    <row r="2824" spans="1:2" ht="12.75" customHeight="1" x14ac:dyDescent="0.2">
      <c r="A2824" s="10" t="s">
        <v>2227</v>
      </c>
      <c r="B2824" s="9">
        <v>0</v>
      </c>
    </row>
    <row r="2825" spans="1:2" ht="12.75" customHeight="1" x14ac:dyDescent="0.2">
      <c r="A2825" s="10" t="s">
        <v>2229</v>
      </c>
      <c r="B2825" s="11">
        <v>0.5</v>
      </c>
    </row>
    <row r="2826" spans="1:2" ht="12.75" customHeight="1" x14ac:dyDescent="0.2">
      <c r="A2826" s="10" t="s">
        <v>2229</v>
      </c>
      <c r="B2826" s="9">
        <v>0</v>
      </c>
    </row>
    <row r="2827" spans="1:2" ht="12.75" customHeight="1" x14ac:dyDescent="0.2">
      <c r="A2827" s="10" t="s">
        <v>2246</v>
      </c>
      <c r="B2827" s="11">
        <f>B102+B2845</f>
        <v>27</v>
      </c>
    </row>
    <row r="2828" spans="1:2" ht="12.75" customHeight="1" x14ac:dyDescent="0.2">
      <c r="A2828" s="10" t="s">
        <v>2246</v>
      </c>
      <c r="B2828" s="9">
        <v>0</v>
      </c>
    </row>
    <row r="2829" spans="1:2" ht="12.75" customHeight="1" x14ac:dyDescent="0.2">
      <c r="A2829" s="10" t="s">
        <v>2246</v>
      </c>
      <c r="B2829" s="9">
        <v>0</v>
      </c>
    </row>
    <row r="2830" spans="1:2" ht="12.75" customHeight="1" x14ac:dyDescent="0.2">
      <c r="A2830" s="10" t="s">
        <v>2247</v>
      </c>
      <c r="B2830" s="11">
        <f>(B1790*3)+(B2866*3)</f>
        <v>24</v>
      </c>
    </row>
    <row r="2831" spans="1:2" ht="12.75" customHeight="1" x14ac:dyDescent="0.2">
      <c r="A2831" s="10" t="s">
        <v>2247</v>
      </c>
      <c r="B2831" s="9">
        <v>0</v>
      </c>
    </row>
    <row r="2832" spans="1:2" ht="12.75" customHeight="1" x14ac:dyDescent="0.2">
      <c r="A2832" s="10" t="s">
        <v>2247</v>
      </c>
      <c r="B2832" s="9">
        <v>0</v>
      </c>
    </row>
    <row r="2833" spans="1:2" ht="12.75" customHeight="1" x14ac:dyDescent="0.2">
      <c r="A2833" s="10" t="s">
        <v>2248</v>
      </c>
      <c r="B2833" s="9">
        <v>0</v>
      </c>
    </row>
    <row r="2834" spans="1:2" ht="12.75" customHeight="1" x14ac:dyDescent="0.2">
      <c r="A2834" s="10" t="s">
        <v>2248</v>
      </c>
      <c r="B2834" s="9">
        <v>0</v>
      </c>
    </row>
    <row r="2835" spans="1:2" ht="12.75" customHeight="1" x14ac:dyDescent="0.2">
      <c r="A2835" s="10" t="s">
        <v>2249</v>
      </c>
      <c r="B2835" s="9">
        <v>0</v>
      </c>
    </row>
    <row r="2836" spans="1:2" ht="12.75" customHeight="1" x14ac:dyDescent="0.2">
      <c r="A2836" s="10" t="s">
        <v>2250</v>
      </c>
      <c r="B2836" s="11">
        <f>(B2866*2)/3</f>
        <v>2.6666666666666665</v>
      </c>
    </row>
    <row r="2837" spans="1:2" ht="12.75" customHeight="1" x14ac:dyDescent="0.2">
      <c r="A2837" s="10" t="s">
        <v>2250</v>
      </c>
      <c r="B2837" s="9">
        <v>0</v>
      </c>
    </row>
    <row r="2838" spans="1:2" ht="12.75" customHeight="1" x14ac:dyDescent="0.2">
      <c r="A2838" s="10" t="s">
        <v>2250</v>
      </c>
      <c r="B2838" s="9">
        <v>0</v>
      </c>
    </row>
    <row r="2839" spans="1:2" ht="12.75" customHeight="1" x14ac:dyDescent="0.2">
      <c r="A2839" s="10" t="s">
        <v>2251</v>
      </c>
      <c r="B2839" s="11">
        <f>B2842</f>
        <v>22</v>
      </c>
    </row>
    <row r="2840" spans="1:2" ht="12.75" customHeight="1" x14ac:dyDescent="0.2">
      <c r="A2840" s="10" t="s">
        <v>2251</v>
      </c>
      <c r="B2840" s="9">
        <v>0</v>
      </c>
    </row>
    <row r="2841" spans="1:2" ht="12.75" customHeight="1" x14ac:dyDescent="0.2">
      <c r="A2841" s="10" t="s">
        <v>2251</v>
      </c>
      <c r="B2841" s="9">
        <v>0</v>
      </c>
    </row>
    <row r="2842" spans="1:2" ht="12.75" customHeight="1" x14ac:dyDescent="0.2">
      <c r="A2842" s="10" t="s">
        <v>2252</v>
      </c>
      <c r="B2842" s="11">
        <f>(B2333*4+(B1129*4)+B2845)</f>
        <v>22</v>
      </c>
    </row>
    <row r="2843" spans="1:2" ht="12.75" customHeight="1" x14ac:dyDescent="0.2">
      <c r="A2843" s="10" t="s">
        <v>2252</v>
      </c>
      <c r="B2843" s="9">
        <v>0</v>
      </c>
    </row>
    <row r="2844" spans="1:2" ht="12.75" customHeight="1" x14ac:dyDescent="0.2">
      <c r="A2844" s="10" t="s">
        <v>2252</v>
      </c>
      <c r="B2844" s="9">
        <v>0</v>
      </c>
    </row>
    <row r="2845" spans="1:2" ht="12.75" customHeight="1" x14ac:dyDescent="0.2">
      <c r="A2845" s="10" t="s">
        <v>2253</v>
      </c>
      <c r="B2845" s="11">
        <f>B295</f>
        <v>2</v>
      </c>
    </row>
    <row r="2846" spans="1:2" ht="12.75" customHeight="1" x14ac:dyDescent="0.2">
      <c r="A2846" s="10" t="s">
        <v>2253</v>
      </c>
      <c r="B2846" s="9">
        <v>0</v>
      </c>
    </row>
    <row r="2847" spans="1:2" ht="12.75" customHeight="1" x14ac:dyDescent="0.2">
      <c r="A2847" s="10" t="s">
        <v>2254</v>
      </c>
      <c r="B2847" s="11">
        <f>B2859+(B492/8)</f>
        <v>17.5</v>
      </c>
    </row>
    <row r="2848" spans="1:2" ht="12.75" customHeight="1" x14ac:dyDescent="0.2">
      <c r="A2848" s="10" t="s">
        <v>2254</v>
      </c>
      <c r="B2848" s="9">
        <v>0</v>
      </c>
    </row>
    <row r="2849" spans="1:2" ht="12.75" customHeight="1" x14ac:dyDescent="0.2">
      <c r="A2849" s="10" t="s">
        <v>2254</v>
      </c>
      <c r="B2849" s="9">
        <v>0</v>
      </c>
    </row>
    <row r="2850" spans="1:2" ht="12.75" customHeight="1" x14ac:dyDescent="0.2">
      <c r="A2850" s="10" t="s">
        <v>2255</v>
      </c>
      <c r="B2850" s="11">
        <f>B2376+8</f>
        <v>508</v>
      </c>
    </row>
    <row r="2851" spans="1:2" ht="12.75" customHeight="1" x14ac:dyDescent="0.2">
      <c r="A2851" s="10" t="s">
        <v>2255</v>
      </c>
      <c r="B2851" s="9">
        <v>0</v>
      </c>
    </row>
    <row r="2852" spans="1:2" ht="12.75" customHeight="1" x14ac:dyDescent="0.2">
      <c r="A2852" s="10" t="s">
        <v>2255</v>
      </c>
      <c r="B2852" s="9">
        <v>0</v>
      </c>
    </row>
    <row r="2853" spans="1:2" ht="12.75" customHeight="1" x14ac:dyDescent="0.2">
      <c r="A2853" s="10" t="s">
        <v>2256</v>
      </c>
      <c r="B2853" s="11">
        <f>B1056+1</f>
        <v>25.5</v>
      </c>
    </row>
    <row r="2854" spans="1:2" ht="12.75" customHeight="1" x14ac:dyDescent="0.2">
      <c r="A2854" s="10" t="s">
        <v>2256</v>
      </c>
      <c r="B2854" s="9">
        <v>0</v>
      </c>
    </row>
    <row r="2855" spans="1:2" ht="12.75" customHeight="1" x14ac:dyDescent="0.2">
      <c r="A2855" s="10" t="s">
        <v>2256</v>
      </c>
      <c r="B2855" s="9">
        <v>0</v>
      </c>
    </row>
    <row r="2856" spans="1:2" ht="12.75" customHeight="1" x14ac:dyDescent="0.2">
      <c r="A2856" s="10" t="s">
        <v>2257</v>
      </c>
      <c r="B2856" s="11">
        <f>(B2853*6)/16</f>
        <v>9.5625</v>
      </c>
    </row>
    <row r="2857" spans="1:2" ht="12.75" customHeight="1" x14ac:dyDescent="0.2">
      <c r="A2857" s="10" t="s">
        <v>2257</v>
      </c>
      <c r="B2857" s="9">
        <v>0</v>
      </c>
    </row>
    <row r="2858" spans="1:2" ht="12.75" customHeight="1" x14ac:dyDescent="0.2">
      <c r="A2858" s="10" t="s">
        <v>2257</v>
      </c>
      <c r="B2858" s="9">
        <v>0</v>
      </c>
    </row>
    <row r="2859" spans="1:2" ht="12.75" customHeight="1" x14ac:dyDescent="0.2">
      <c r="A2859" s="10" t="s">
        <v>2258</v>
      </c>
      <c r="B2859" s="11">
        <f>B2650+1</f>
        <v>13</v>
      </c>
    </row>
    <row r="2860" spans="1:2" ht="12.75" customHeight="1" x14ac:dyDescent="0.2">
      <c r="A2860" s="10" t="s">
        <v>2258</v>
      </c>
      <c r="B2860" s="9">
        <v>0</v>
      </c>
    </row>
    <row r="2861" spans="1:2" ht="12.75" customHeight="1" x14ac:dyDescent="0.2">
      <c r="A2861" s="10" t="s">
        <v>2258</v>
      </c>
      <c r="B2861" s="9">
        <v>0</v>
      </c>
    </row>
    <row r="2862" spans="1:2" ht="12.75" customHeight="1" x14ac:dyDescent="0.2">
      <c r="A2862" s="10" t="s">
        <v>2259</v>
      </c>
      <c r="B2862" s="11">
        <v>5</v>
      </c>
    </row>
    <row r="2863" spans="1:2" ht="12.75" customHeight="1" x14ac:dyDescent="0.2">
      <c r="A2863" s="10" t="s">
        <v>2259</v>
      </c>
      <c r="B2863" s="9">
        <v>0</v>
      </c>
    </row>
    <row r="2864" spans="1:2" ht="12.75" customHeight="1" x14ac:dyDescent="0.2">
      <c r="A2864" s="10" t="s">
        <v>2259</v>
      </c>
      <c r="B2864" s="9">
        <v>0</v>
      </c>
    </row>
    <row r="2865" spans="1:2" ht="12.75" customHeight="1" x14ac:dyDescent="0.2">
      <c r="A2865" s="10" t="s">
        <v>2260</v>
      </c>
      <c r="B2865" s="9">
        <v>0</v>
      </c>
    </row>
    <row r="2866" spans="1:2" ht="12.75" customHeight="1" x14ac:dyDescent="0.2">
      <c r="A2866" s="10" t="s">
        <v>2261</v>
      </c>
      <c r="B2866" s="11">
        <v>4</v>
      </c>
    </row>
    <row r="2867" spans="1:2" ht="12.75" customHeight="1" x14ac:dyDescent="0.2">
      <c r="A2867" s="10" t="s">
        <v>2261</v>
      </c>
      <c r="B2867" s="9">
        <v>0</v>
      </c>
    </row>
    <row r="2868" spans="1:2" ht="12.75" customHeight="1" x14ac:dyDescent="0.2">
      <c r="A2868" s="10" t="s">
        <v>2261</v>
      </c>
      <c r="B2868" s="9">
        <v>0</v>
      </c>
    </row>
    <row r="2869" spans="1:2" ht="12.75" customHeight="1" x14ac:dyDescent="0.2">
      <c r="A2869" s="10" t="s">
        <v>2263</v>
      </c>
      <c r="B2869" s="11">
        <v>0</v>
      </c>
    </row>
    <row r="2870" spans="1:2" ht="12.75" customHeight="1" x14ac:dyDescent="0.2">
      <c r="A2870" s="10" t="s">
        <v>2263</v>
      </c>
      <c r="B2870" s="9">
        <v>0</v>
      </c>
    </row>
    <row r="2871" spans="1:2" ht="12.75" customHeight="1" x14ac:dyDescent="0.2">
      <c r="A2871" s="10" t="s">
        <v>2268</v>
      </c>
      <c r="B2871" s="11">
        <f>B847</f>
        <v>119.5</v>
      </c>
    </row>
    <row r="2872" spans="1:2" ht="12.75" customHeight="1" x14ac:dyDescent="0.2">
      <c r="A2872" s="10" t="s">
        <v>2268</v>
      </c>
      <c r="B2872" s="9">
        <v>0</v>
      </c>
    </row>
    <row r="2873" spans="1:2" ht="12.75" customHeight="1" x14ac:dyDescent="0.2">
      <c r="A2873" s="10" t="s">
        <v>2268</v>
      </c>
      <c r="B2873" s="9">
        <v>0</v>
      </c>
    </row>
    <row r="2874" spans="1:2" ht="12.75" customHeight="1" x14ac:dyDescent="0.2">
      <c r="A2874" s="10" t="s">
        <v>2269</v>
      </c>
      <c r="B2874" s="11">
        <v>300</v>
      </c>
    </row>
    <row r="2875" spans="1:2" ht="12.75" customHeight="1" x14ac:dyDescent="0.2">
      <c r="A2875" s="10" t="s">
        <v>2269</v>
      </c>
      <c r="B2875" s="9">
        <v>0</v>
      </c>
    </row>
    <row r="2876" spans="1:2" ht="12.75" customHeight="1" x14ac:dyDescent="0.2">
      <c r="A2876" s="10" t="s">
        <v>2269</v>
      </c>
      <c r="B2876" s="9">
        <v>0</v>
      </c>
    </row>
    <row r="2877" spans="1:2" ht="12.75" customHeight="1" x14ac:dyDescent="0.2">
      <c r="A2877" s="10" t="s">
        <v>2270</v>
      </c>
      <c r="B2877" s="11">
        <v>0</v>
      </c>
    </row>
    <row r="2878" spans="1:2" ht="12.75" customHeight="1" x14ac:dyDescent="0.2">
      <c r="A2878" s="10" t="s">
        <v>2270</v>
      </c>
      <c r="B2878" s="9">
        <v>0</v>
      </c>
    </row>
    <row r="2879" spans="1:2" ht="12.75" customHeight="1" x14ac:dyDescent="0.2">
      <c r="A2879" s="10" t="s">
        <v>2271</v>
      </c>
      <c r="B2879" s="9">
        <v>0</v>
      </c>
    </row>
    <row r="2880" spans="1:2" ht="12.75" customHeight="1" x14ac:dyDescent="0.2">
      <c r="A2880" s="10" t="s">
        <v>2273</v>
      </c>
      <c r="B2880" s="11">
        <v>0</v>
      </c>
    </row>
    <row r="2881" spans="1:2" ht="12.75" customHeight="1" x14ac:dyDescent="0.2">
      <c r="A2881" s="10" t="s">
        <v>2273</v>
      </c>
      <c r="B2881" s="9">
        <v>0</v>
      </c>
    </row>
    <row r="2882" spans="1:2" ht="12.75" customHeight="1" x14ac:dyDescent="0.2">
      <c r="A2882" s="10" t="s">
        <v>2279</v>
      </c>
      <c r="B2882" s="11">
        <f>(B1790*3)+(B2524*2)</f>
        <v>27</v>
      </c>
    </row>
    <row r="2883" spans="1:2" ht="12.75" customHeight="1" x14ac:dyDescent="0.2">
      <c r="A2883" s="10" t="s">
        <v>2279</v>
      </c>
      <c r="B2883" s="9">
        <v>0</v>
      </c>
    </row>
    <row r="2884" spans="1:2" ht="12.75" customHeight="1" x14ac:dyDescent="0.2">
      <c r="A2884" s="10" t="s">
        <v>2280</v>
      </c>
      <c r="B2884" s="11">
        <f>(B1790*2)+(B2524*2)</f>
        <v>23</v>
      </c>
    </row>
    <row r="2885" spans="1:2" ht="12.75" customHeight="1" x14ac:dyDescent="0.2">
      <c r="A2885" s="10" t="s">
        <v>2280</v>
      </c>
      <c r="B2885" s="9">
        <v>0</v>
      </c>
    </row>
    <row r="2886" spans="1:2" ht="12.75" customHeight="1" x14ac:dyDescent="0.2">
      <c r="A2886" s="10" t="s">
        <v>2281</v>
      </c>
      <c r="B2886" s="11">
        <f>(B1790*3)+(B2524*2)</f>
        <v>27</v>
      </c>
    </row>
    <row r="2887" spans="1:2" ht="12.75" customHeight="1" x14ac:dyDescent="0.2">
      <c r="A2887" s="10" t="s">
        <v>2281</v>
      </c>
      <c r="B2887" s="9">
        <v>0</v>
      </c>
    </row>
    <row r="2888" spans="1:2" ht="12.75" customHeight="1" x14ac:dyDescent="0.2">
      <c r="A2888" s="10" t="s">
        <v>2282</v>
      </c>
      <c r="B2888" s="11">
        <f>(B1790)+(B2524*2)</f>
        <v>19</v>
      </c>
    </row>
    <row r="2889" spans="1:2" ht="12.75" customHeight="1" x14ac:dyDescent="0.2">
      <c r="A2889" s="10" t="s">
        <v>2282</v>
      </c>
      <c r="B2889" s="9">
        <v>0</v>
      </c>
    </row>
    <row r="2890" spans="1:2" ht="12.75" customHeight="1" x14ac:dyDescent="0.2">
      <c r="A2890" s="10" t="s">
        <v>2283</v>
      </c>
      <c r="B2890" s="11">
        <f>(B1790*2)+(B2524)</f>
        <v>15.5</v>
      </c>
    </row>
    <row r="2891" spans="1:2" ht="12.75" customHeight="1" x14ac:dyDescent="0.2">
      <c r="A2891" s="10" t="s">
        <v>2283</v>
      </c>
      <c r="B2891" s="9">
        <v>0</v>
      </c>
    </row>
    <row r="2892" spans="1:2" ht="12.75" customHeight="1" x14ac:dyDescent="0.2">
      <c r="A2892" s="10" t="s">
        <v>2285</v>
      </c>
      <c r="B2892" s="11">
        <f>B297+B1280+B991</f>
        <v>16</v>
      </c>
    </row>
    <row r="2893" spans="1:2" ht="12.75" customHeight="1" x14ac:dyDescent="0.2">
      <c r="A2893" s="10" t="s">
        <v>2285</v>
      </c>
      <c r="B2893" s="9">
        <v>0</v>
      </c>
    </row>
    <row r="2894" spans="1:2" ht="12.75" customHeight="1" x14ac:dyDescent="0.2">
      <c r="A2894" s="10" t="s">
        <v>2287</v>
      </c>
      <c r="B2894" s="9">
        <v>0</v>
      </c>
    </row>
    <row r="2895" spans="1:2" ht="12.75" customHeight="1" x14ac:dyDescent="0.2">
      <c r="A2895" s="10" t="s">
        <v>2304</v>
      </c>
      <c r="B2895" s="11">
        <f>B102+B2913</f>
        <v>29</v>
      </c>
    </row>
    <row r="2896" spans="1:2" ht="12.75" customHeight="1" x14ac:dyDescent="0.2">
      <c r="A2896" s="10" t="s">
        <v>2304</v>
      </c>
      <c r="B2896" s="9">
        <v>0</v>
      </c>
    </row>
    <row r="2897" spans="1:2" ht="12.75" customHeight="1" x14ac:dyDescent="0.2">
      <c r="A2897" s="10" t="s">
        <v>2304</v>
      </c>
      <c r="B2897" s="9">
        <v>0</v>
      </c>
    </row>
    <row r="2898" spans="1:2" ht="12.75" customHeight="1" x14ac:dyDescent="0.2">
      <c r="A2898" s="10" t="s">
        <v>2305</v>
      </c>
      <c r="B2898" s="11">
        <f>B116+B2913</f>
        <v>28</v>
      </c>
    </row>
    <row r="2899" spans="1:2" ht="12.75" customHeight="1" x14ac:dyDescent="0.2">
      <c r="A2899" s="10" t="s">
        <v>2305</v>
      </c>
      <c r="B2899" s="9">
        <v>0</v>
      </c>
    </row>
    <row r="2900" spans="1:2" ht="12.75" customHeight="1" x14ac:dyDescent="0.2">
      <c r="A2900" s="10" t="s">
        <v>2305</v>
      </c>
      <c r="B2900" s="9">
        <v>0</v>
      </c>
    </row>
    <row r="2901" spans="1:2" ht="12.75" customHeight="1" x14ac:dyDescent="0.2">
      <c r="A2901" s="10" t="s">
        <v>2306</v>
      </c>
      <c r="B2901" s="9">
        <v>0</v>
      </c>
    </row>
    <row r="2902" spans="1:2" ht="12.75" customHeight="1" x14ac:dyDescent="0.2">
      <c r="A2902" s="10" t="s">
        <v>2306</v>
      </c>
      <c r="B2902" s="9">
        <v>0</v>
      </c>
    </row>
    <row r="2903" spans="1:2" ht="12.75" customHeight="1" x14ac:dyDescent="0.2">
      <c r="A2903" s="10" t="s">
        <v>2307</v>
      </c>
      <c r="B2903" s="9">
        <v>0</v>
      </c>
    </row>
    <row r="2904" spans="1:2" ht="12.75" customHeight="1" x14ac:dyDescent="0.2">
      <c r="A2904" s="10" t="s">
        <v>2308</v>
      </c>
      <c r="B2904" s="11">
        <f>(B2932*2)/3</f>
        <v>3.3333333333333335</v>
      </c>
    </row>
    <row r="2905" spans="1:2" ht="12.75" customHeight="1" x14ac:dyDescent="0.2">
      <c r="A2905" s="10" t="s">
        <v>2308</v>
      </c>
      <c r="B2905" s="9">
        <v>0</v>
      </c>
    </row>
    <row r="2906" spans="1:2" ht="12.75" customHeight="1" x14ac:dyDescent="0.2">
      <c r="A2906" s="10" t="s">
        <v>2308</v>
      </c>
      <c r="B2906" s="9">
        <v>0</v>
      </c>
    </row>
    <row r="2907" spans="1:2" ht="12.75" customHeight="1" x14ac:dyDescent="0.2">
      <c r="A2907" s="10" t="s">
        <v>2309</v>
      </c>
      <c r="B2907" s="11">
        <f>B2910</f>
        <v>24</v>
      </c>
    </row>
    <row r="2908" spans="1:2" ht="12.75" customHeight="1" x14ac:dyDescent="0.2">
      <c r="A2908" s="10" t="s">
        <v>2309</v>
      </c>
      <c r="B2908" s="9">
        <v>0</v>
      </c>
    </row>
    <row r="2909" spans="1:2" ht="12.75" customHeight="1" x14ac:dyDescent="0.2">
      <c r="A2909" s="10" t="s">
        <v>2309</v>
      </c>
      <c r="B2909" s="9">
        <v>0</v>
      </c>
    </row>
    <row r="2910" spans="1:2" ht="12.75" customHeight="1" x14ac:dyDescent="0.2">
      <c r="A2910" s="10" t="s">
        <v>2310</v>
      </c>
      <c r="B2910" s="11">
        <f>(B2333*4+(B1129*4)+B2913)</f>
        <v>24</v>
      </c>
    </row>
    <row r="2911" spans="1:2" ht="12.75" customHeight="1" x14ac:dyDescent="0.2">
      <c r="A2911" s="10" t="s">
        <v>2310</v>
      </c>
      <c r="B2911" s="9">
        <v>0</v>
      </c>
    </row>
    <row r="2912" spans="1:2" ht="12.75" customHeight="1" x14ac:dyDescent="0.2">
      <c r="A2912" s="10" t="s">
        <v>2310</v>
      </c>
      <c r="B2912" s="9">
        <v>0</v>
      </c>
    </row>
    <row r="2913" spans="1:2" ht="12.75" customHeight="1" x14ac:dyDescent="0.2">
      <c r="A2913" s="10" t="s">
        <v>2311</v>
      </c>
      <c r="B2913" s="11">
        <f>B699</f>
        <v>4</v>
      </c>
    </row>
    <row r="2914" spans="1:2" ht="12.75" customHeight="1" x14ac:dyDescent="0.2">
      <c r="A2914" s="10" t="s">
        <v>2311</v>
      </c>
      <c r="B2914" s="9">
        <v>0</v>
      </c>
    </row>
    <row r="2915" spans="1:2" ht="12.75" customHeight="1" x14ac:dyDescent="0.2">
      <c r="A2915" s="10" t="s">
        <v>2312</v>
      </c>
      <c r="B2915" s="11">
        <v>5</v>
      </c>
    </row>
    <row r="2916" spans="1:2" ht="12.75" customHeight="1" x14ac:dyDescent="0.2">
      <c r="A2916" s="10" t="s">
        <v>2313</v>
      </c>
      <c r="B2916" s="11">
        <f>B2928+(B492/8)</f>
        <v>17.5</v>
      </c>
    </row>
    <row r="2917" spans="1:2" ht="12.75" customHeight="1" x14ac:dyDescent="0.2">
      <c r="A2917" s="10" t="s">
        <v>2313</v>
      </c>
      <c r="B2917" s="9">
        <v>0</v>
      </c>
    </row>
    <row r="2918" spans="1:2" ht="12.75" customHeight="1" x14ac:dyDescent="0.2">
      <c r="A2918" s="10" t="s">
        <v>2313</v>
      </c>
      <c r="B2918" s="9">
        <v>0</v>
      </c>
    </row>
    <row r="2919" spans="1:2" ht="12.75" customHeight="1" x14ac:dyDescent="0.2">
      <c r="A2919" s="10" t="s">
        <v>2314</v>
      </c>
      <c r="B2919" s="11">
        <f>B2376+8</f>
        <v>508</v>
      </c>
    </row>
    <row r="2920" spans="1:2" ht="12.75" customHeight="1" x14ac:dyDescent="0.2">
      <c r="A2920" s="10" t="s">
        <v>2314</v>
      </c>
      <c r="B2920" s="9">
        <v>0</v>
      </c>
    </row>
    <row r="2921" spans="1:2" ht="12.75" customHeight="1" x14ac:dyDescent="0.2">
      <c r="A2921" s="10" t="s">
        <v>2314</v>
      </c>
      <c r="B2921" s="9">
        <v>0</v>
      </c>
    </row>
    <row r="2922" spans="1:2" ht="12.75" customHeight="1" x14ac:dyDescent="0.2">
      <c r="A2922" s="10" t="s">
        <v>2315</v>
      </c>
      <c r="B2922" s="11">
        <f>B1056+1</f>
        <v>25.5</v>
      </c>
    </row>
    <row r="2923" spans="1:2" ht="12.75" customHeight="1" x14ac:dyDescent="0.2">
      <c r="A2923" s="10" t="s">
        <v>2315</v>
      </c>
      <c r="B2923" s="9">
        <v>0</v>
      </c>
    </row>
    <row r="2924" spans="1:2" ht="12.75" customHeight="1" x14ac:dyDescent="0.2">
      <c r="A2924" s="10" t="s">
        <v>2315</v>
      </c>
      <c r="B2924" s="9">
        <v>0</v>
      </c>
    </row>
    <row r="2925" spans="1:2" ht="12.75" customHeight="1" x14ac:dyDescent="0.2">
      <c r="A2925" s="10" t="s">
        <v>2316</v>
      </c>
      <c r="B2925" s="11">
        <f>(B2922*6)/16</f>
        <v>9.5625</v>
      </c>
    </row>
    <row r="2926" spans="1:2" ht="12.75" customHeight="1" x14ac:dyDescent="0.2">
      <c r="A2926" s="10" t="s">
        <v>2316</v>
      </c>
      <c r="B2926" s="9">
        <v>0</v>
      </c>
    </row>
    <row r="2927" spans="1:2" ht="12.75" customHeight="1" x14ac:dyDescent="0.2">
      <c r="A2927" s="10" t="s">
        <v>2316</v>
      </c>
      <c r="B2927" s="9">
        <v>0</v>
      </c>
    </row>
    <row r="2928" spans="1:2" ht="12.75" customHeight="1" x14ac:dyDescent="0.2">
      <c r="A2928" s="10" t="s">
        <v>2317</v>
      </c>
      <c r="B2928" s="11">
        <f>B2650+1</f>
        <v>13</v>
      </c>
    </row>
    <row r="2929" spans="1:2" ht="12.75" customHeight="1" x14ac:dyDescent="0.2">
      <c r="A2929" s="10" t="s">
        <v>2317</v>
      </c>
      <c r="B2929" s="9">
        <v>0</v>
      </c>
    </row>
    <row r="2930" spans="1:2" ht="12.75" customHeight="1" x14ac:dyDescent="0.2">
      <c r="A2930" s="10" t="s">
        <v>2317</v>
      </c>
      <c r="B2930" s="9">
        <v>0</v>
      </c>
    </row>
    <row r="2931" spans="1:2" ht="12.75" customHeight="1" x14ac:dyDescent="0.2">
      <c r="A2931" s="10" t="s">
        <v>2318</v>
      </c>
      <c r="B2931" s="9">
        <v>0</v>
      </c>
    </row>
    <row r="2932" spans="1:2" ht="12.75" customHeight="1" x14ac:dyDescent="0.2">
      <c r="A2932" s="10" t="s">
        <v>2319</v>
      </c>
      <c r="B2932" s="11">
        <f>B2866+1</f>
        <v>5</v>
      </c>
    </row>
    <row r="2933" spans="1:2" ht="12.75" customHeight="1" x14ac:dyDescent="0.2">
      <c r="A2933" s="10" t="s">
        <v>2319</v>
      </c>
      <c r="B2933" s="9">
        <v>0</v>
      </c>
    </row>
    <row r="2934" spans="1:2" ht="12.75" customHeight="1" x14ac:dyDescent="0.2">
      <c r="A2934" s="10" t="s">
        <v>2319</v>
      </c>
      <c r="B2934" s="9">
        <v>0</v>
      </c>
    </row>
    <row r="2935" spans="1:2" ht="12.75" customHeight="1" x14ac:dyDescent="0.2">
      <c r="A2935" s="10" t="s">
        <v>2321</v>
      </c>
      <c r="B2935" s="9">
        <v>0</v>
      </c>
    </row>
    <row r="2936" spans="1:2" ht="12.75" customHeight="1" x14ac:dyDescent="0.2">
      <c r="A2936" s="10" t="s">
        <v>2328</v>
      </c>
      <c r="B2936" s="11">
        <v>200</v>
      </c>
    </row>
    <row r="2937" spans="1:2" ht="12.75" customHeight="1" x14ac:dyDescent="0.2">
      <c r="A2937" s="10" t="s">
        <v>2328</v>
      </c>
      <c r="B2937" s="9">
        <v>0</v>
      </c>
    </row>
    <row r="2938" spans="1:2" ht="12.75" customHeight="1" x14ac:dyDescent="0.2">
      <c r="A2938" s="10" t="s">
        <v>2328</v>
      </c>
      <c r="B2938" s="9">
        <v>0</v>
      </c>
    </row>
    <row r="2939" spans="1:2" ht="12.75" customHeight="1" x14ac:dyDescent="0.2">
      <c r="A2939" s="10" t="s">
        <v>2329</v>
      </c>
      <c r="B2939" s="11">
        <v>0</v>
      </c>
    </row>
    <row r="2940" spans="1:2" ht="12.75" customHeight="1" x14ac:dyDescent="0.2">
      <c r="A2940" s="10" t="s">
        <v>2329</v>
      </c>
      <c r="B2940" s="9">
        <v>0</v>
      </c>
    </row>
    <row r="2941" spans="1:2" ht="12.75" customHeight="1" x14ac:dyDescent="0.2">
      <c r="A2941" s="10" t="s">
        <v>2330</v>
      </c>
      <c r="B2941" s="11">
        <v>0</v>
      </c>
    </row>
    <row r="2942" spans="1:2" ht="12.75" customHeight="1" x14ac:dyDescent="0.2">
      <c r="A2942" s="10" t="s">
        <v>2331</v>
      </c>
      <c r="B2942" s="11">
        <v>0</v>
      </c>
    </row>
    <row r="2943" spans="1:2" ht="12.75" customHeight="1" x14ac:dyDescent="0.2">
      <c r="A2943" s="10" t="s">
        <v>2331</v>
      </c>
      <c r="B2943" s="9">
        <v>0</v>
      </c>
    </row>
    <row r="2944" spans="1:2" ht="12.75" customHeight="1" x14ac:dyDescent="0.2">
      <c r="A2944" s="10" t="s">
        <v>2332</v>
      </c>
      <c r="B2944" s="11">
        <v>0</v>
      </c>
    </row>
    <row r="2945" spans="1:2" ht="12.75" customHeight="1" x14ac:dyDescent="0.2">
      <c r="A2945" s="10" t="s">
        <v>2332</v>
      </c>
      <c r="B2945" s="9">
        <v>0</v>
      </c>
    </row>
    <row r="2946" spans="1:2" ht="12.75" customHeight="1" x14ac:dyDescent="0.2">
      <c r="A2946" s="10" t="s">
        <v>2333</v>
      </c>
      <c r="B2946" s="9">
        <v>0</v>
      </c>
    </row>
    <row r="2947" spans="1:2" ht="12.75" customHeight="1" x14ac:dyDescent="0.2">
      <c r="A2947" s="10" t="s">
        <v>2335</v>
      </c>
      <c r="B2947" s="9">
        <v>0</v>
      </c>
    </row>
  </sheetData>
  <autoFilter ref="A1:B2947" xr:uid="{00000000-0009-0000-0000-000003000000}"/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947"/>
  <sheetViews>
    <sheetView workbookViewId="0"/>
  </sheetViews>
  <sheetFormatPr defaultColWidth="12.5703125" defaultRowHeight="15" customHeight="1" x14ac:dyDescent="0.2"/>
  <cols>
    <col min="1" max="1" width="25.42578125" customWidth="1"/>
    <col min="2" max="2" width="26" customWidth="1"/>
    <col min="3" max="6" width="11.42578125" customWidth="1"/>
    <col min="7" max="26" width="8.5703125" customWidth="1"/>
  </cols>
  <sheetData>
    <row r="1" spans="1:2" ht="12.75" customHeight="1" x14ac:dyDescent="0.2">
      <c r="A1" s="10" t="s">
        <v>2336</v>
      </c>
      <c r="B1" s="11" t="s">
        <v>2337</v>
      </c>
    </row>
    <row r="2" spans="1:2" ht="12.75" customHeight="1" x14ac:dyDescent="0.2">
      <c r="A2" s="10" t="s">
        <v>16</v>
      </c>
      <c r="B2" s="11">
        <f>B22*5</f>
        <v>17.5</v>
      </c>
    </row>
    <row r="3" spans="1:2" ht="12.75" hidden="1" customHeight="1" x14ac:dyDescent="0.2">
      <c r="A3" s="10" t="s">
        <v>16</v>
      </c>
      <c r="B3" s="9">
        <v>0</v>
      </c>
    </row>
    <row r="4" spans="1:2" ht="12.75" customHeight="1" x14ac:dyDescent="0.2">
      <c r="A4" s="10" t="s">
        <v>17</v>
      </c>
      <c r="B4" s="11">
        <f>B22</f>
        <v>3.5</v>
      </c>
    </row>
    <row r="5" spans="1:2" ht="12.75" hidden="1" customHeight="1" x14ac:dyDescent="0.2">
      <c r="A5" s="10" t="s">
        <v>17</v>
      </c>
      <c r="B5" s="9">
        <v>0</v>
      </c>
    </row>
    <row r="6" spans="1:2" ht="12.75" hidden="1" customHeight="1" x14ac:dyDescent="0.2">
      <c r="A6" s="10" t="s">
        <v>17</v>
      </c>
      <c r="B6" s="9">
        <v>0</v>
      </c>
    </row>
    <row r="7" spans="1:2" ht="12.75" customHeight="1" x14ac:dyDescent="0.2">
      <c r="A7" s="10" t="s">
        <v>18</v>
      </c>
      <c r="B7" s="11">
        <f>B22*6</f>
        <v>21</v>
      </c>
    </row>
    <row r="8" spans="1:2" ht="12.75" hidden="1" customHeight="1" x14ac:dyDescent="0.2">
      <c r="A8" s="10" t="s">
        <v>18</v>
      </c>
      <c r="B8" s="9">
        <v>0</v>
      </c>
    </row>
    <row r="9" spans="1:2" ht="12.75" hidden="1" customHeight="1" x14ac:dyDescent="0.2">
      <c r="A9" s="10" t="s">
        <v>18</v>
      </c>
      <c r="B9" s="9">
        <v>0</v>
      </c>
    </row>
    <row r="10" spans="1:2" ht="12.75" customHeight="1" x14ac:dyDescent="0.2">
      <c r="A10" s="10" t="s">
        <v>19</v>
      </c>
      <c r="B10" s="11">
        <f>(B22*4)+(B2528*2)</f>
        <v>40.666666666666671</v>
      </c>
    </row>
    <row r="11" spans="1:2" ht="12.75" hidden="1" customHeight="1" x14ac:dyDescent="0.2">
      <c r="A11" s="10" t="s">
        <v>19</v>
      </c>
      <c r="B11" s="9">
        <v>0</v>
      </c>
    </row>
    <row r="12" spans="1:2" ht="12.75" hidden="1" customHeight="1" x14ac:dyDescent="0.2">
      <c r="A12" s="10" t="s">
        <v>19</v>
      </c>
      <c r="B12" s="9">
        <v>0</v>
      </c>
    </row>
    <row r="13" spans="1:2" ht="12.75" customHeight="1" x14ac:dyDescent="0.2">
      <c r="A13" s="10" t="s">
        <v>20</v>
      </c>
      <c r="B13" s="11">
        <f>(B22*2)+(B2528*4)</f>
        <v>60.333333333333336</v>
      </c>
    </row>
    <row r="14" spans="1:2" ht="12.75" hidden="1" customHeight="1" x14ac:dyDescent="0.2">
      <c r="A14" s="10" t="s">
        <v>20</v>
      </c>
      <c r="B14" s="9">
        <v>0</v>
      </c>
    </row>
    <row r="15" spans="1:2" ht="12.75" hidden="1" customHeight="1" x14ac:dyDescent="0.2">
      <c r="A15" s="10" t="s">
        <v>20</v>
      </c>
      <c r="B15" s="9">
        <v>0</v>
      </c>
    </row>
    <row r="16" spans="1:2" ht="12.75" customHeight="1" x14ac:dyDescent="0.2">
      <c r="A16" s="10" t="s">
        <v>21</v>
      </c>
      <c r="B16" s="11">
        <v>1</v>
      </c>
    </row>
    <row r="17" spans="1:2" ht="12.75" hidden="1" customHeight="1" x14ac:dyDescent="0.2">
      <c r="A17" s="10" t="s">
        <v>21</v>
      </c>
      <c r="B17" s="9">
        <v>0</v>
      </c>
    </row>
    <row r="18" spans="1:2" ht="12.75" hidden="1" customHeight="1" x14ac:dyDescent="0.2">
      <c r="A18" s="10" t="s">
        <v>21</v>
      </c>
      <c r="B18" s="9">
        <v>0</v>
      </c>
    </row>
    <row r="19" spans="1:2" ht="12.75" customHeight="1" x14ac:dyDescent="0.2">
      <c r="A19" s="10" t="s">
        <v>22</v>
      </c>
      <c r="B19" s="11">
        <v>14</v>
      </c>
    </row>
    <row r="20" spans="1:2" ht="12.75" hidden="1" customHeight="1" x14ac:dyDescent="0.2">
      <c r="A20" s="10" t="s">
        <v>22</v>
      </c>
      <c r="B20" s="9">
        <v>0</v>
      </c>
    </row>
    <row r="21" spans="1:2" ht="12.75" hidden="1" customHeight="1" x14ac:dyDescent="0.2">
      <c r="A21" s="10" t="s">
        <v>22</v>
      </c>
      <c r="B21" s="9">
        <v>0</v>
      </c>
    </row>
    <row r="22" spans="1:2" ht="12.75" customHeight="1" x14ac:dyDescent="0.2">
      <c r="A22" s="10" t="s">
        <v>23</v>
      </c>
      <c r="B22" s="11">
        <f>B19/4</f>
        <v>3.5</v>
      </c>
    </row>
    <row r="23" spans="1:2" ht="12.75" hidden="1" customHeight="1" x14ac:dyDescent="0.2">
      <c r="A23" s="10" t="s">
        <v>23</v>
      </c>
      <c r="B23" s="9">
        <v>0</v>
      </c>
    </row>
    <row r="24" spans="1:2" ht="12.75" hidden="1" customHeight="1" x14ac:dyDescent="0.2">
      <c r="A24" s="10" t="s">
        <v>23</v>
      </c>
      <c r="B24" s="9">
        <v>0</v>
      </c>
    </row>
    <row r="25" spans="1:2" ht="12.75" customHeight="1" x14ac:dyDescent="0.2">
      <c r="A25" s="10" t="s">
        <v>24</v>
      </c>
      <c r="B25" s="11">
        <f>B22*2</f>
        <v>7</v>
      </c>
    </row>
    <row r="26" spans="1:2" ht="12.75" hidden="1" customHeight="1" x14ac:dyDescent="0.2">
      <c r="A26" s="10" t="s">
        <v>24</v>
      </c>
      <c r="B26" s="9">
        <v>0</v>
      </c>
    </row>
    <row r="27" spans="1:2" ht="12.75" hidden="1" customHeight="1" x14ac:dyDescent="0.2">
      <c r="A27" s="10" t="s">
        <v>24</v>
      </c>
      <c r="B27" s="9">
        <v>0</v>
      </c>
    </row>
    <row r="28" spans="1:2" ht="12.75" customHeight="1" x14ac:dyDescent="0.2">
      <c r="A28" s="10" t="s">
        <v>25</v>
      </c>
      <c r="B28" s="11">
        <f>B19*3</f>
        <v>42</v>
      </c>
    </row>
    <row r="29" spans="1:2" ht="12.75" hidden="1" customHeight="1" x14ac:dyDescent="0.2">
      <c r="A29" s="10" t="s">
        <v>25</v>
      </c>
      <c r="B29" s="9">
        <v>0</v>
      </c>
    </row>
    <row r="30" spans="1:2" ht="12.75" hidden="1" customHeight="1" x14ac:dyDescent="0.2">
      <c r="A30" s="10" t="s">
        <v>25</v>
      </c>
      <c r="B30" s="9">
        <v>0</v>
      </c>
    </row>
    <row r="31" spans="1:2" ht="12.75" customHeight="1" x14ac:dyDescent="0.2">
      <c r="A31" s="10" t="s">
        <v>26</v>
      </c>
      <c r="B31" s="11">
        <f>(B22*6)+(B2528*1)</f>
        <v>34.333333333333336</v>
      </c>
    </row>
    <row r="32" spans="1:2" ht="12.75" hidden="1" customHeight="1" x14ac:dyDescent="0.2">
      <c r="A32" s="10" t="s">
        <v>26</v>
      </c>
      <c r="B32" s="9">
        <v>0</v>
      </c>
    </row>
    <row r="33" spans="1:2" ht="12.75" hidden="1" customHeight="1" x14ac:dyDescent="0.2">
      <c r="A33" s="10" t="s">
        <v>26</v>
      </c>
      <c r="B33" s="9">
        <v>0</v>
      </c>
    </row>
    <row r="34" spans="1:2" ht="12.75" customHeight="1" x14ac:dyDescent="0.2">
      <c r="A34" s="10" t="s">
        <v>27</v>
      </c>
      <c r="B34" s="11">
        <f>B22/2</f>
        <v>1.75</v>
      </c>
    </row>
    <row r="35" spans="1:2" ht="12.75" hidden="1" customHeight="1" x14ac:dyDescent="0.2">
      <c r="A35" s="10" t="s">
        <v>27</v>
      </c>
      <c r="B35" s="9">
        <v>0</v>
      </c>
    </row>
    <row r="36" spans="1:2" ht="12.75" hidden="1" customHeight="1" x14ac:dyDescent="0.2">
      <c r="A36" s="10" t="s">
        <v>27</v>
      </c>
      <c r="B36" s="9">
        <v>0</v>
      </c>
    </row>
    <row r="37" spans="1:2" ht="12.75" customHeight="1" x14ac:dyDescent="0.2">
      <c r="A37" s="10" t="s">
        <v>28</v>
      </c>
      <c r="B37" s="11">
        <f>(B22*6)/4</f>
        <v>5.25</v>
      </c>
    </row>
    <row r="38" spans="1:2" ht="12.75" hidden="1" customHeight="1" x14ac:dyDescent="0.2">
      <c r="A38" s="10" t="s">
        <v>28</v>
      </c>
      <c r="B38" s="9">
        <v>0</v>
      </c>
    </row>
    <row r="39" spans="1:2" ht="12.75" hidden="1" customHeight="1" x14ac:dyDescent="0.2">
      <c r="A39" s="10" t="s">
        <v>28</v>
      </c>
      <c r="B39" s="9">
        <v>0</v>
      </c>
    </row>
    <row r="40" spans="1:2" ht="12.75" customHeight="1" x14ac:dyDescent="0.2">
      <c r="A40" s="10" t="s">
        <v>29</v>
      </c>
      <c r="B40" s="11">
        <f>(B22*6)/2</f>
        <v>10.5</v>
      </c>
    </row>
    <row r="41" spans="1:2" ht="12.75" hidden="1" customHeight="1" x14ac:dyDescent="0.2">
      <c r="A41" s="10" t="s">
        <v>29</v>
      </c>
      <c r="B41" s="9">
        <v>0</v>
      </c>
    </row>
    <row r="42" spans="1:2" ht="12.75" hidden="1" customHeight="1" x14ac:dyDescent="0.2">
      <c r="A42" s="10" t="s">
        <v>29</v>
      </c>
      <c r="B42" s="9">
        <v>0</v>
      </c>
    </row>
    <row r="43" spans="1:2" ht="12.75" customHeight="1" x14ac:dyDescent="0.2">
      <c r="A43" s="10" t="s">
        <v>30</v>
      </c>
      <c r="B43" s="9">
        <f>B31</f>
        <v>34.333333333333336</v>
      </c>
    </row>
    <row r="44" spans="1:2" ht="12.75" customHeight="1" x14ac:dyDescent="0.2">
      <c r="A44" s="10" t="s">
        <v>31</v>
      </c>
      <c r="B44" s="11">
        <f>(B19*4)/3</f>
        <v>18.666666666666668</v>
      </c>
    </row>
    <row r="45" spans="1:2" ht="12.75" hidden="1" customHeight="1" x14ac:dyDescent="0.2">
      <c r="A45" s="10" t="s">
        <v>31</v>
      </c>
      <c r="B45" s="9">
        <v>0</v>
      </c>
    </row>
    <row r="46" spans="1:2" ht="12.75" hidden="1" customHeight="1" x14ac:dyDescent="0.2">
      <c r="A46" s="10" t="s">
        <v>31</v>
      </c>
      <c r="B46" s="9">
        <v>0</v>
      </c>
    </row>
    <row r="47" spans="1:2" ht="12.75" customHeight="1" x14ac:dyDescent="0.2">
      <c r="A47" s="10" t="s">
        <v>33</v>
      </c>
      <c r="B47" s="11">
        <f>(B1303*6)+(B2535*2)+B2300</f>
        <v>836.5</v>
      </c>
    </row>
    <row r="48" spans="1:2" ht="12.75" hidden="1" customHeight="1" x14ac:dyDescent="0.2">
      <c r="A48" s="10" t="s">
        <v>33</v>
      </c>
      <c r="B48" s="9">
        <v>0</v>
      </c>
    </row>
    <row r="49" spans="1:2" ht="12.75" hidden="1" customHeight="1" x14ac:dyDescent="0.2">
      <c r="A49" s="10" t="s">
        <v>33</v>
      </c>
      <c r="B49" s="9">
        <v>0</v>
      </c>
    </row>
    <row r="50" spans="1:2" ht="12.75" customHeight="1" x14ac:dyDescent="0.2">
      <c r="A50" s="10" t="s">
        <v>34</v>
      </c>
      <c r="B50" s="9">
        <v>0</v>
      </c>
    </row>
    <row r="51" spans="1:2" ht="12.75" hidden="1" customHeight="1" x14ac:dyDescent="0.2">
      <c r="A51" s="10" t="s">
        <v>34</v>
      </c>
      <c r="B51" s="9">
        <v>0</v>
      </c>
    </row>
    <row r="52" spans="1:2" ht="12.75" customHeight="1" x14ac:dyDescent="0.2">
      <c r="A52" s="10" t="s">
        <v>35</v>
      </c>
      <c r="B52" s="11">
        <v>4</v>
      </c>
    </row>
    <row r="53" spans="1:2" ht="12.75" hidden="1" customHeight="1" x14ac:dyDescent="0.2">
      <c r="A53" s="10" t="s">
        <v>35</v>
      </c>
      <c r="B53" s="9">
        <v>0</v>
      </c>
    </row>
    <row r="54" spans="1:2" ht="12.75" hidden="1" customHeight="1" x14ac:dyDescent="0.2">
      <c r="A54" s="10" t="s">
        <v>35</v>
      </c>
      <c r="B54" s="9">
        <v>0</v>
      </c>
    </row>
    <row r="55" spans="1:2" ht="12.75" customHeight="1" x14ac:dyDescent="0.2">
      <c r="A55" s="10" t="s">
        <v>39</v>
      </c>
      <c r="B55" s="9">
        <v>0</v>
      </c>
    </row>
    <row r="56" spans="1:2" ht="12.75" hidden="1" customHeight="1" x14ac:dyDescent="0.2">
      <c r="A56" s="10" t="s">
        <v>39</v>
      </c>
      <c r="B56" s="9">
        <v>0</v>
      </c>
    </row>
    <row r="57" spans="1:2" ht="12.75" customHeight="1" x14ac:dyDescent="0.2">
      <c r="A57" s="10" t="s">
        <v>40</v>
      </c>
      <c r="B57" s="9">
        <v>0</v>
      </c>
    </row>
    <row r="58" spans="1:2" ht="12.75" hidden="1" customHeight="1" x14ac:dyDescent="0.2">
      <c r="A58" s="10" t="s">
        <v>40</v>
      </c>
      <c r="B58" s="9">
        <v>0</v>
      </c>
    </row>
    <row r="59" spans="1:2" ht="12.75" customHeight="1" x14ac:dyDescent="0.2">
      <c r="A59" s="10" t="s">
        <v>41</v>
      </c>
      <c r="B59" s="9">
        <v>0</v>
      </c>
    </row>
    <row r="60" spans="1:2" ht="12.75" customHeight="1" x14ac:dyDescent="0.2">
      <c r="A60" s="10" t="s">
        <v>43</v>
      </c>
      <c r="B60" s="11">
        <f>B1309*2</f>
        <v>34</v>
      </c>
    </row>
    <row r="61" spans="1:2" ht="12.75" hidden="1" customHeight="1" x14ac:dyDescent="0.2">
      <c r="A61" s="10" t="s">
        <v>43</v>
      </c>
      <c r="B61" s="9">
        <v>0</v>
      </c>
    </row>
    <row r="62" spans="1:2" ht="12.75" hidden="1" customHeight="1" x14ac:dyDescent="0.2">
      <c r="A62" s="10" t="s">
        <v>43</v>
      </c>
      <c r="B62" s="9">
        <v>0</v>
      </c>
    </row>
    <row r="63" spans="1:2" ht="12.75" customHeight="1" x14ac:dyDescent="0.2">
      <c r="A63" s="10" t="s">
        <v>44</v>
      </c>
      <c r="B63" s="11">
        <f>(B878+B512)/2</f>
        <v>17.75</v>
      </c>
    </row>
    <row r="64" spans="1:2" ht="12.75" hidden="1" customHeight="1" x14ac:dyDescent="0.2">
      <c r="A64" s="10" t="s">
        <v>44</v>
      </c>
      <c r="B64" s="9">
        <v>0</v>
      </c>
    </row>
    <row r="65" spans="1:2" ht="12.75" hidden="1" customHeight="1" x14ac:dyDescent="0.2">
      <c r="A65" s="10" t="s">
        <v>44</v>
      </c>
      <c r="B65" s="9">
        <v>0</v>
      </c>
    </row>
    <row r="66" spans="1:2" ht="12.75" customHeight="1" x14ac:dyDescent="0.2">
      <c r="A66" s="10" t="s">
        <v>48</v>
      </c>
      <c r="B66" s="11">
        <f>B63/2</f>
        <v>8.875</v>
      </c>
    </row>
    <row r="67" spans="1:2" ht="12.75" hidden="1" customHeight="1" x14ac:dyDescent="0.2">
      <c r="A67" s="10" t="s">
        <v>48</v>
      </c>
      <c r="B67" s="9">
        <v>0</v>
      </c>
    </row>
    <row r="68" spans="1:2" ht="12.75" hidden="1" customHeight="1" x14ac:dyDescent="0.2">
      <c r="A68" s="10" t="s">
        <v>48</v>
      </c>
      <c r="B68" s="9">
        <v>0</v>
      </c>
    </row>
    <row r="69" spans="1:2" ht="12.75" customHeight="1" x14ac:dyDescent="0.2">
      <c r="A69" s="10" t="s">
        <v>49</v>
      </c>
      <c r="B69" s="11">
        <f>(B63*6)/4</f>
        <v>26.625</v>
      </c>
    </row>
    <row r="70" spans="1:2" ht="12.75" hidden="1" customHeight="1" x14ac:dyDescent="0.2">
      <c r="A70" s="10" t="s">
        <v>49</v>
      </c>
      <c r="B70" s="9">
        <v>0</v>
      </c>
    </row>
    <row r="71" spans="1:2" ht="12.75" hidden="1" customHeight="1" x14ac:dyDescent="0.2">
      <c r="A71" s="10" t="s">
        <v>49</v>
      </c>
      <c r="B71" s="9">
        <v>0</v>
      </c>
    </row>
    <row r="72" spans="1:2" ht="12.75" customHeight="1" x14ac:dyDescent="0.2">
      <c r="A72" s="10" t="s">
        <v>50</v>
      </c>
      <c r="B72" s="11">
        <f>B63</f>
        <v>17.75</v>
      </c>
    </row>
    <row r="73" spans="1:2" ht="12.75" hidden="1" customHeight="1" x14ac:dyDescent="0.2">
      <c r="A73" s="10" t="s">
        <v>50</v>
      </c>
      <c r="B73" s="9">
        <v>0</v>
      </c>
    </row>
    <row r="74" spans="1:2" ht="12.75" hidden="1" customHeight="1" x14ac:dyDescent="0.2">
      <c r="A74" s="10" t="s">
        <v>50</v>
      </c>
      <c r="B74" s="9">
        <v>0</v>
      </c>
    </row>
    <row r="75" spans="1:2" ht="12.75" customHeight="1" x14ac:dyDescent="0.2">
      <c r="A75" s="10" t="s">
        <v>51</v>
      </c>
      <c r="B75" s="11">
        <f>(B1282*3)+(B1299*4)</f>
        <v>315.75</v>
      </c>
    </row>
    <row r="76" spans="1:2" ht="12.75" hidden="1" customHeight="1" x14ac:dyDescent="0.2">
      <c r="A76" s="10" t="s">
        <v>51</v>
      </c>
      <c r="B76" s="9">
        <v>0</v>
      </c>
    </row>
    <row r="77" spans="1:2" ht="12.75" hidden="1" customHeight="1" x14ac:dyDescent="0.2">
      <c r="A77" s="10" t="s">
        <v>51</v>
      </c>
      <c r="B77" s="9">
        <v>0</v>
      </c>
    </row>
    <row r="78" spans="1:2" ht="12.75" customHeight="1" x14ac:dyDescent="0.2">
      <c r="A78" s="10" t="s">
        <v>52</v>
      </c>
      <c r="B78" s="11">
        <f>B1784*2</f>
        <v>16</v>
      </c>
    </row>
    <row r="79" spans="1:2" ht="12.75" hidden="1" customHeight="1" x14ac:dyDescent="0.2">
      <c r="A79" s="10" t="s">
        <v>52</v>
      </c>
      <c r="B79" s="9">
        <v>0</v>
      </c>
    </row>
    <row r="80" spans="1:2" ht="12.75" customHeight="1" x14ac:dyDescent="0.2">
      <c r="A80" s="10" t="s">
        <v>54</v>
      </c>
      <c r="B80" s="11">
        <f>(B2533*6)+B2443</f>
        <v>23.610416666666666</v>
      </c>
    </row>
    <row r="81" spans="1:2" ht="12.75" hidden="1" customHeight="1" x14ac:dyDescent="0.2">
      <c r="A81" s="10" t="s">
        <v>54</v>
      </c>
      <c r="B81" s="9">
        <v>0</v>
      </c>
    </row>
    <row r="82" spans="1:2" ht="12.75" customHeight="1" x14ac:dyDescent="0.2">
      <c r="A82" s="10" t="s">
        <v>55</v>
      </c>
      <c r="B82" s="11">
        <f>(B1025+B991+B2533)/4</f>
        <v>1.25</v>
      </c>
    </row>
    <row r="83" spans="1:2" ht="12.75" hidden="1" customHeight="1" x14ac:dyDescent="0.2">
      <c r="A83" s="10" t="s">
        <v>55</v>
      </c>
      <c r="B83" s="9">
        <v>0</v>
      </c>
    </row>
    <row r="84" spans="1:2" ht="12.75" customHeight="1" x14ac:dyDescent="0.2">
      <c r="A84" s="10" t="s">
        <v>58</v>
      </c>
      <c r="B84" s="9">
        <v>0</v>
      </c>
    </row>
    <row r="85" spans="1:2" ht="12.75" customHeight="1" x14ac:dyDescent="0.2">
      <c r="A85" s="10" t="s">
        <v>59</v>
      </c>
      <c r="B85" s="9">
        <v>0</v>
      </c>
    </row>
    <row r="86" spans="1:2" ht="12.75" customHeight="1" x14ac:dyDescent="0.2">
      <c r="A86" s="10" t="s">
        <v>61</v>
      </c>
      <c r="B86" s="11">
        <f>B2037+B1758</f>
        <v>43</v>
      </c>
    </row>
    <row r="87" spans="1:2" ht="12.75" customHeight="1" x14ac:dyDescent="0.2">
      <c r="A87" s="10" t="s">
        <v>64</v>
      </c>
      <c r="B87" s="9">
        <v>0</v>
      </c>
    </row>
    <row r="88" spans="1:2" ht="12.75" customHeight="1" x14ac:dyDescent="0.2">
      <c r="A88" s="10" t="s">
        <v>65</v>
      </c>
      <c r="B88" s="9">
        <v>0</v>
      </c>
    </row>
    <row r="89" spans="1:2" ht="12.75" customHeight="1" x14ac:dyDescent="0.2">
      <c r="A89" s="10" t="s">
        <v>66</v>
      </c>
      <c r="B89" s="9">
        <v>0</v>
      </c>
    </row>
    <row r="90" spans="1:2" ht="12.75" hidden="1" customHeight="1" x14ac:dyDescent="0.2">
      <c r="A90" s="10" t="s">
        <v>66</v>
      </c>
      <c r="B90" s="9">
        <v>0</v>
      </c>
    </row>
    <row r="91" spans="1:2" ht="12.75" customHeight="1" x14ac:dyDescent="0.2">
      <c r="A91" s="10" t="s">
        <v>68</v>
      </c>
      <c r="B91" s="9">
        <v>0</v>
      </c>
    </row>
    <row r="92" spans="1:2" ht="12.75" hidden="1" customHeight="1" x14ac:dyDescent="0.2">
      <c r="A92" s="10" t="s">
        <v>68</v>
      </c>
      <c r="B92" s="9">
        <v>0</v>
      </c>
    </row>
    <row r="93" spans="1:2" ht="12.75" customHeight="1" x14ac:dyDescent="0.2">
      <c r="A93" s="10" t="s">
        <v>70</v>
      </c>
      <c r="B93" s="11">
        <v>4</v>
      </c>
    </row>
    <row r="94" spans="1:2" ht="12.75" hidden="1" customHeight="1" x14ac:dyDescent="0.2">
      <c r="A94" s="10" t="s">
        <v>70</v>
      </c>
      <c r="B94" s="9">
        <v>0</v>
      </c>
    </row>
    <row r="95" spans="1:2" ht="12.75" hidden="1" customHeight="1" x14ac:dyDescent="0.2">
      <c r="A95" s="10" t="s">
        <v>70</v>
      </c>
      <c r="B95" s="9">
        <v>0</v>
      </c>
    </row>
    <row r="96" spans="1:2" ht="12.75" customHeight="1" x14ac:dyDescent="0.2">
      <c r="A96" s="10" t="s">
        <v>72</v>
      </c>
      <c r="B96" s="11">
        <v>4</v>
      </c>
    </row>
    <row r="97" spans="1:2" ht="12.75" hidden="1" customHeight="1" x14ac:dyDescent="0.2">
      <c r="A97" s="10" t="s">
        <v>72</v>
      </c>
      <c r="B97" s="9">
        <v>0</v>
      </c>
    </row>
    <row r="98" spans="1:2" ht="12.75" customHeight="1" x14ac:dyDescent="0.2">
      <c r="A98" s="10" t="s">
        <v>73</v>
      </c>
      <c r="B98" s="11">
        <f>(B2524/2)</f>
        <v>3.75</v>
      </c>
    </row>
    <row r="99" spans="1:2" ht="12.75" hidden="1" customHeight="1" x14ac:dyDescent="0.2">
      <c r="A99" s="10" t="s">
        <v>73</v>
      </c>
      <c r="B99" s="9">
        <v>0</v>
      </c>
    </row>
    <row r="100" spans="1:2" ht="12.75" hidden="1" customHeight="1" x14ac:dyDescent="0.2">
      <c r="A100" s="10" t="s">
        <v>73</v>
      </c>
      <c r="B100" s="9">
        <v>0</v>
      </c>
    </row>
    <row r="101" spans="1:2" ht="12.75" customHeight="1" x14ac:dyDescent="0.2">
      <c r="A101" s="10" t="s">
        <v>75</v>
      </c>
      <c r="B101" s="9">
        <v>0</v>
      </c>
    </row>
    <row r="102" spans="1:2" ht="12.75" customHeight="1" x14ac:dyDescent="0.2">
      <c r="A102" s="10" t="s">
        <v>76</v>
      </c>
      <c r="B102" s="11">
        <f>(B2866*6)+B2533</f>
        <v>25</v>
      </c>
    </row>
    <row r="103" spans="1:2" ht="12.75" customHeight="1" x14ac:dyDescent="0.2">
      <c r="A103" s="10" t="s">
        <v>77</v>
      </c>
      <c r="B103" s="11">
        <f>(B1790*4)+(B1802*2)</f>
        <v>22</v>
      </c>
    </row>
    <row r="104" spans="1:2" ht="12.75" hidden="1" customHeight="1" x14ac:dyDescent="0.2">
      <c r="A104" s="10" t="s">
        <v>77</v>
      </c>
      <c r="B104" s="9">
        <v>0</v>
      </c>
    </row>
    <row r="105" spans="1:2" ht="12.75" hidden="1" customHeight="1" x14ac:dyDescent="0.2">
      <c r="A105" s="10" t="s">
        <v>77</v>
      </c>
      <c r="B105" s="9">
        <v>0</v>
      </c>
    </row>
    <row r="106" spans="1:2" ht="12.75" customHeight="1" x14ac:dyDescent="0.2">
      <c r="A106" s="10" t="s">
        <v>78</v>
      </c>
      <c r="B106" s="9">
        <v>0</v>
      </c>
    </row>
    <row r="107" spans="1:2" ht="12.75" hidden="1" customHeight="1" x14ac:dyDescent="0.2">
      <c r="A107" s="10" t="s">
        <v>78</v>
      </c>
      <c r="B107" s="9">
        <v>0</v>
      </c>
    </row>
    <row r="108" spans="1:2" ht="12.75" customHeight="1" x14ac:dyDescent="0.2">
      <c r="A108" s="10" t="s">
        <v>79</v>
      </c>
      <c r="B108" s="11">
        <f>B509</f>
        <v>7.5</v>
      </c>
    </row>
    <row r="109" spans="1:2" ht="12.75" hidden="1" customHeight="1" x14ac:dyDescent="0.2">
      <c r="A109" s="10" t="s">
        <v>79</v>
      </c>
      <c r="B109" s="9">
        <v>0</v>
      </c>
    </row>
    <row r="110" spans="1:2" ht="12.75" hidden="1" customHeight="1" x14ac:dyDescent="0.2">
      <c r="A110" s="10" t="s">
        <v>79</v>
      </c>
      <c r="B110" s="9">
        <v>0</v>
      </c>
    </row>
    <row r="111" spans="1:2" ht="12.75" customHeight="1" x14ac:dyDescent="0.2">
      <c r="A111" s="10" t="s">
        <v>81</v>
      </c>
      <c r="B111" s="11">
        <v>0</v>
      </c>
    </row>
    <row r="112" spans="1:2" ht="12.75" hidden="1" customHeight="1" x14ac:dyDescent="0.2">
      <c r="A112" s="10" t="s">
        <v>81</v>
      </c>
      <c r="B112" s="9">
        <v>0</v>
      </c>
    </row>
    <row r="113" spans="1:2" ht="12.75" customHeight="1" x14ac:dyDescent="0.2">
      <c r="A113" s="10" t="s">
        <v>82</v>
      </c>
      <c r="B113" s="11">
        <f>(B1053*5)+B1758+(B1818*3)</f>
        <v>130.5</v>
      </c>
    </row>
    <row r="114" spans="1:2" ht="12.75" hidden="1" customHeight="1" x14ac:dyDescent="0.2">
      <c r="A114" s="10" t="s">
        <v>82</v>
      </c>
      <c r="B114" s="9">
        <v>0</v>
      </c>
    </row>
    <row r="115" spans="1:2" ht="12.75" hidden="1" customHeight="1" x14ac:dyDescent="0.2">
      <c r="A115" s="10" t="s">
        <v>82</v>
      </c>
      <c r="B115" s="9">
        <v>0</v>
      </c>
    </row>
    <row r="116" spans="1:2" ht="12.75" customHeight="1" x14ac:dyDescent="0.2">
      <c r="A116" s="10" t="s">
        <v>83</v>
      </c>
      <c r="B116" s="11">
        <f>(B1790*3)+(B2866*3)</f>
        <v>24</v>
      </c>
    </row>
    <row r="117" spans="1:2" ht="12.75" customHeight="1" x14ac:dyDescent="0.2">
      <c r="A117" s="10" t="s">
        <v>84</v>
      </c>
      <c r="B117" s="11">
        <v>0</v>
      </c>
    </row>
    <row r="118" spans="1:2" ht="12.75" hidden="1" customHeight="1" x14ac:dyDescent="0.2">
      <c r="A118" s="10" t="s">
        <v>84</v>
      </c>
      <c r="B118" s="9">
        <v>0</v>
      </c>
    </row>
    <row r="119" spans="1:2" ht="12.75" hidden="1" customHeight="1" x14ac:dyDescent="0.2">
      <c r="A119" s="10" t="s">
        <v>84</v>
      </c>
      <c r="B119" s="9">
        <v>0</v>
      </c>
    </row>
    <row r="120" spans="1:2" ht="12.75" customHeight="1" x14ac:dyDescent="0.2">
      <c r="A120" s="10" t="s">
        <v>87</v>
      </c>
      <c r="B120" s="11">
        <v>3</v>
      </c>
    </row>
    <row r="121" spans="1:2" ht="12.75" hidden="1" customHeight="1" x14ac:dyDescent="0.2">
      <c r="A121" s="10" t="s">
        <v>87</v>
      </c>
      <c r="B121" s="9">
        <v>0</v>
      </c>
    </row>
    <row r="122" spans="1:2" ht="12.75" customHeight="1" x14ac:dyDescent="0.2">
      <c r="A122" s="10" t="s">
        <v>88</v>
      </c>
      <c r="B122" s="11">
        <f>(B1230*3)+(B1790*3)</f>
        <v>87</v>
      </c>
    </row>
    <row r="123" spans="1:2" ht="12.75" hidden="1" customHeight="1" x14ac:dyDescent="0.2">
      <c r="A123" s="10" t="s">
        <v>88</v>
      </c>
      <c r="B123" s="9">
        <v>0</v>
      </c>
    </row>
    <row r="124" spans="1:2" ht="12.75" hidden="1" customHeight="1" x14ac:dyDescent="0.2">
      <c r="A124" s="10" t="s">
        <v>88</v>
      </c>
      <c r="B124" s="9">
        <v>0</v>
      </c>
    </row>
    <row r="125" spans="1:2" ht="12.75" customHeight="1" x14ac:dyDescent="0.2">
      <c r="A125" s="10" t="s">
        <v>89</v>
      </c>
      <c r="B125" s="9">
        <v>0</v>
      </c>
    </row>
    <row r="126" spans="1:2" ht="12.75" hidden="1" customHeight="1" x14ac:dyDescent="0.2">
      <c r="A126" s="10" t="s">
        <v>89</v>
      </c>
      <c r="B126" s="9">
        <v>0</v>
      </c>
    </row>
    <row r="127" spans="1:2" ht="12.75" customHeight="1" x14ac:dyDescent="0.2">
      <c r="A127" s="10" t="s">
        <v>90</v>
      </c>
      <c r="B127" s="9">
        <v>0</v>
      </c>
    </row>
    <row r="128" spans="1:2" ht="12.75" customHeight="1" x14ac:dyDescent="0.2">
      <c r="A128" s="10" t="s">
        <v>91</v>
      </c>
      <c r="B128" s="11">
        <v>1</v>
      </c>
    </row>
    <row r="129" spans="1:2" ht="12.75" hidden="1" customHeight="1" x14ac:dyDescent="0.2">
      <c r="A129" s="10" t="s">
        <v>91</v>
      </c>
      <c r="B129" s="9">
        <v>0</v>
      </c>
    </row>
    <row r="130" spans="1:2" ht="12.75" customHeight="1" x14ac:dyDescent="0.2">
      <c r="A130" s="10" t="s">
        <v>2342</v>
      </c>
      <c r="B130" s="9">
        <v>0</v>
      </c>
    </row>
    <row r="131" spans="1:2" ht="12.75" customHeight="1" x14ac:dyDescent="0.2">
      <c r="A131" s="10" t="s">
        <v>94</v>
      </c>
      <c r="B131" s="11">
        <f>B128/2.5</f>
        <v>0.4</v>
      </c>
    </row>
    <row r="132" spans="1:2" ht="12.75" hidden="1" customHeight="1" x14ac:dyDescent="0.2">
      <c r="A132" s="10" t="s">
        <v>94</v>
      </c>
      <c r="B132" s="9">
        <v>0</v>
      </c>
    </row>
    <row r="133" spans="1:2" ht="12.75" customHeight="1" x14ac:dyDescent="0.2">
      <c r="A133" s="10" t="s">
        <v>95</v>
      </c>
      <c r="B133" s="11">
        <f>(B128*6)+B304</f>
        <v>12</v>
      </c>
    </row>
    <row r="134" spans="1:2" ht="12.75" hidden="1" customHeight="1" x14ac:dyDescent="0.2">
      <c r="A134" s="10" t="s">
        <v>95</v>
      </c>
      <c r="B134" s="9">
        <v>0</v>
      </c>
    </row>
    <row r="135" spans="1:2" ht="12.75" customHeight="1" x14ac:dyDescent="0.2">
      <c r="A135" s="10" t="s">
        <v>96</v>
      </c>
      <c r="B135" s="11">
        <v>1</v>
      </c>
    </row>
    <row r="136" spans="1:2" ht="12.75" hidden="1" customHeight="1" x14ac:dyDescent="0.2">
      <c r="A136" s="10" t="s">
        <v>96</v>
      </c>
      <c r="B136" s="9">
        <v>0</v>
      </c>
    </row>
    <row r="137" spans="1:2" ht="12.75" hidden="1" customHeight="1" x14ac:dyDescent="0.2">
      <c r="A137" s="10" t="s">
        <v>96</v>
      </c>
      <c r="B137" s="9">
        <v>0</v>
      </c>
    </row>
    <row r="138" spans="1:2" ht="12.75" customHeight="1" x14ac:dyDescent="0.2">
      <c r="A138" s="10" t="s">
        <v>99</v>
      </c>
      <c r="B138" s="9">
        <v>0</v>
      </c>
    </row>
    <row r="139" spans="1:2" ht="12.75" hidden="1" customHeight="1" x14ac:dyDescent="0.2">
      <c r="A139" s="10" t="s">
        <v>99</v>
      </c>
      <c r="B139" s="9">
        <v>0</v>
      </c>
    </row>
    <row r="140" spans="1:2" ht="12.75" customHeight="1" x14ac:dyDescent="0.2">
      <c r="A140" s="10" t="s">
        <v>100</v>
      </c>
      <c r="B140" s="9">
        <v>0</v>
      </c>
    </row>
    <row r="141" spans="1:2" ht="12.75" customHeight="1" x14ac:dyDescent="0.2">
      <c r="A141" s="10" t="s">
        <v>116</v>
      </c>
      <c r="B141" s="11">
        <f>B161*5</f>
        <v>12.5</v>
      </c>
    </row>
    <row r="142" spans="1:2" ht="12.75" hidden="1" customHeight="1" x14ac:dyDescent="0.2">
      <c r="A142" s="10" t="s">
        <v>116</v>
      </c>
      <c r="B142" s="9">
        <v>0</v>
      </c>
    </row>
    <row r="143" spans="1:2" ht="12.75" customHeight="1" x14ac:dyDescent="0.2">
      <c r="A143" s="10" t="s">
        <v>117</v>
      </c>
      <c r="B143" s="11">
        <f>B161</f>
        <v>2.5</v>
      </c>
    </row>
    <row r="144" spans="1:2" ht="12.75" hidden="1" customHeight="1" x14ac:dyDescent="0.2">
      <c r="A144" s="10" t="s">
        <v>117</v>
      </c>
      <c r="B144" s="9">
        <v>0</v>
      </c>
    </row>
    <row r="145" spans="1:2" ht="12.75" hidden="1" customHeight="1" x14ac:dyDescent="0.2">
      <c r="A145" s="10" t="s">
        <v>117</v>
      </c>
      <c r="B145" s="9">
        <v>0</v>
      </c>
    </row>
    <row r="146" spans="1:2" ht="12.75" customHeight="1" x14ac:dyDescent="0.2">
      <c r="A146" s="10" t="s">
        <v>118</v>
      </c>
      <c r="B146" s="11">
        <f>B161*6</f>
        <v>15</v>
      </c>
    </row>
    <row r="147" spans="1:2" ht="12.75" hidden="1" customHeight="1" x14ac:dyDescent="0.2">
      <c r="A147" s="10" t="s">
        <v>118</v>
      </c>
      <c r="B147" s="9">
        <v>0</v>
      </c>
    </row>
    <row r="148" spans="1:2" ht="12.75" hidden="1" customHeight="1" x14ac:dyDescent="0.2">
      <c r="A148" s="10" t="s">
        <v>118</v>
      </c>
      <c r="B148" s="9">
        <v>0</v>
      </c>
    </row>
    <row r="149" spans="1:2" ht="12.75" customHeight="1" x14ac:dyDescent="0.2">
      <c r="A149" s="10" t="s">
        <v>119</v>
      </c>
      <c r="B149" s="11">
        <f>(B161*4)+(B2524*2)</f>
        <v>25</v>
      </c>
    </row>
    <row r="150" spans="1:2" ht="12.75" hidden="1" customHeight="1" x14ac:dyDescent="0.2">
      <c r="A150" s="10" t="s">
        <v>119</v>
      </c>
      <c r="B150" s="9">
        <v>0</v>
      </c>
    </row>
    <row r="151" spans="1:2" ht="12.75" hidden="1" customHeight="1" x14ac:dyDescent="0.2">
      <c r="A151" s="10" t="s">
        <v>119</v>
      </c>
      <c r="B151" s="9">
        <v>0</v>
      </c>
    </row>
    <row r="152" spans="1:2" ht="12.75" customHeight="1" x14ac:dyDescent="0.2">
      <c r="A152" s="10" t="s">
        <v>120</v>
      </c>
      <c r="B152" s="11">
        <f>(B161*2)+(B2524*4)</f>
        <v>35</v>
      </c>
    </row>
    <row r="153" spans="1:2" ht="12.75" hidden="1" customHeight="1" x14ac:dyDescent="0.2">
      <c r="A153" s="10" t="s">
        <v>120</v>
      </c>
      <c r="B153" s="9">
        <v>0</v>
      </c>
    </row>
    <row r="154" spans="1:2" ht="12.75" hidden="1" customHeight="1" x14ac:dyDescent="0.2">
      <c r="A154" s="10" t="s">
        <v>120</v>
      </c>
      <c r="B154" s="9">
        <v>0</v>
      </c>
    </row>
    <row r="155" spans="1:2" ht="12.75" customHeight="1" x14ac:dyDescent="0.2">
      <c r="A155" s="10" t="s">
        <v>121</v>
      </c>
      <c r="B155" s="11">
        <v>1</v>
      </c>
    </row>
    <row r="156" spans="1:2" ht="12.75" hidden="1" customHeight="1" x14ac:dyDescent="0.2">
      <c r="A156" s="10" t="s">
        <v>121</v>
      </c>
      <c r="B156" s="9">
        <v>0</v>
      </c>
    </row>
    <row r="157" spans="1:2" ht="12.75" hidden="1" customHeight="1" x14ac:dyDescent="0.2">
      <c r="A157" s="10" t="s">
        <v>121</v>
      </c>
      <c r="B157" s="9">
        <v>0</v>
      </c>
    </row>
    <row r="158" spans="1:2" ht="12.75" customHeight="1" x14ac:dyDescent="0.2">
      <c r="A158" s="10" t="s">
        <v>122</v>
      </c>
      <c r="B158" s="11">
        <v>10</v>
      </c>
    </row>
    <row r="159" spans="1:2" ht="12.75" hidden="1" customHeight="1" x14ac:dyDescent="0.2">
      <c r="A159" s="10" t="s">
        <v>122</v>
      </c>
      <c r="B159" s="9">
        <v>0</v>
      </c>
    </row>
    <row r="160" spans="1:2" ht="12.75" hidden="1" customHeight="1" x14ac:dyDescent="0.2">
      <c r="A160" s="10" t="s">
        <v>122</v>
      </c>
      <c r="B160" s="9">
        <v>0</v>
      </c>
    </row>
    <row r="161" spans="1:2" ht="12.75" customHeight="1" x14ac:dyDescent="0.2">
      <c r="A161" s="10" t="s">
        <v>123</v>
      </c>
      <c r="B161" s="11">
        <f>B158/4</f>
        <v>2.5</v>
      </c>
    </row>
    <row r="162" spans="1:2" ht="12.75" hidden="1" customHeight="1" x14ac:dyDescent="0.2">
      <c r="A162" s="10" t="s">
        <v>123</v>
      </c>
      <c r="B162" s="9">
        <v>0</v>
      </c>
    </row>
    <row r="163" spans="1:2" ht="12.75" hidden="1" customHeight="1" x14ac:dyDescent="0.2">
      <c r="A163" s="10" t="s">
        <v>123</v>
      </c>
      <c r="B163" s="9">
        <v>0</v>
      </c>
    </row>
    <row r="164" spans="1:2" ht="12.75" customHeight="1" x14ac:dyDescent="0.2">
      <c r="A164" s="10" t="s">
        <v>124</v>
      </c>
      <c r="B164" s="11">
        <f>B161*2</f>
        <v>5</v>
      </c>
    </row>
    <row r="165" spans="1:2" ht="12.75" hidden="1" customHeight="1" x14ac:dyDescent="0.2">
      <c r="A165" s="10" t="s">
        <v>124</v>
      </c>
      <c r="B165" s="9">
        <v>0</v>
      </c>
    </row>
    <row r="166" spans="1:2" ht="12.75" hidden="1" customHeight="1" x14ac:dyDescent="0.2">
      <c r="A166" s="10" t="s">
        <v>124</v>
      </c>
      <c r="B166" s="9">
        <v>0</v>
      </c>
    </row>
    <row r="167" spans="1:2" ht="12.75" customHeight="1" x14ac:dyDescent="0.2">
      <c r="A167" s="10" t="s">
        <v>125</v>
      </c>
      <c r="B167" s="11">
        <f>B158*3</f>
        <v>30</v>
      </c>
    </row>
    <row r="168" spans="1:2" ht="12.75" hidden="1" customHeight="1" x14ac:dyDescent="0.2">
      <c r="A168" s="10" t="s">
        <v>125</v>
      </c>
      <c r="B168" s="9">
        <v>0</v>
      </c>
    </row>
    <row r="169" spans="1:2" ht="12.75" hidden="1" customHeight="1" x14ac:dyDescent="0.2">
      <c r="A169" s="10" t="s">
        <v>125</v>
      </c>
      <c r="B169" s="9">
        <v>0</v>
      </c>
    </row>
    <row r="170" spans="1:2" ht="12.75" customHeight="1" x14ac:dyDescent="0.2">
      <c r="A170" s="10" t="s">
        <v>126</v>
      </c>
      <c r="B170" s="11">
        <f>(B161*6)+B2524</f>
        <v>22.5</v>
      </c>
    </row>
    <row r="171" spans="1:2" ht="12.75" hidden="1" customHeight="1" x14ac:dyDescent="0.2">
      <c r="A171" s="10" t="s">
        <v>126</v>
      </c>
      <c r="B171" s="9">
        <v>0</v>
      </c>
    </row>
    <row r="172" spans="1:2" ht="12.75" hidden="1" customHeight="1" x14ac:dyDescent="0.2">
      <c r="A172" s="10" t="s">
        <v>126</v>
      </c>
      <c r="B172" s="9">
        <v>0</v>
      </c>
    </row>
    <row r="173" spans="1:2" ht="12.75" customHeight="1" x14ac:dyDescent="0.2">
      <c r="A173" s="10" t="s">
        <v>127</v>
      </c>
      <c r="B173" s="11">
        <f>B161/2</f>
        <v>1.25</v>
      </c>
    </row>
    <row r="174" spans="1:2" ht="12.75" hidden="1" customHeight="1" x14ac:dyDescent="0.2">
      <c r="A174" s="10" t="s">
        <v>127</v>
      </c>
      <c r="B174" s="9">
        <v>0</v>
      </c>
    </row>
    <row r="175" spans="1:2" ht="12.75" hidden="1" customHeight="1" x14ac:dyDescent="0.2">
      <c r="A175" s="10" t="s">
        <v>127</v>
      </c>
      <c r="B175" s="9">
        <v>0</v>
      </c>
    </row>
    <row r="176" spans="1:2" ht="12.75" customHeight="1" x14ac:dyDescent="0.2">
      <c r="A176" s="10" t="s">
        <v>128</v>
      </c>
      <c r="B176" s="11">
        <f>(B161*6)/4</f>
        <v>3.75</v>
      </c>
    </row>
    <row r="177" spans="1:2" ht="12.75" hidden="1" customHeight="1" x14ac:dyDescent="0.2">
      <c r="A177" s="10" t="s">
        <v>128</v>
      </c>
      <c r="B177" s="9">
        <v>0</v>
      </c>
    </row>
    <row r="178" spans="1:2" ht="12.75" hidden="1" customHeight="1" x14ac:dyDescent="0.2">
      <c r="A178" s="10" t="s">
        <v>128</v>
      </c>
      <c r="B178" s="9">
        <v>0</v>
      </c>
    </row>
    <row r="179" spans="1:2" ht="12.75" customHeight="1" x14ac:dyDescent="0.2">
      <c r="A179" s="10" t="s">
        <v>129</v>
      </c>
      <c r="B179" s="11">
        <f>(B161*6)/2</f>
        <v>7.5</v>
      </c>
    </row>
    <row r="180" spans="1:2" ht="12.75" hidden="1" customHeight="1" x14ac:dyDescent="0.2">
      <c r="A180" s="10" t="s">
        <v>129</v>
      </c>
      <c r="B180" s="9">
        <v>0</v>
      </c>
    </row>
    <row r="181" spans="1:2" ht="12.75" hidden="1" customHeight="1" x14ac:dyDescent="0.2">
      <c r="A181" s="10" t="s">
        <v>129</v>
      </c>
      <c r="B181" s="9">
        <v>0</v>
      </c>
    </row>
    <row r="182" spans="1:2" ht="12.75" customHeight="1" x14ac:dyDescent="0.2">
      <c r="A182" s="10" t="s">
        <v>2343</v>
      </c>
      <c r="B182" s="9">
        <v>0</v>
      </c>
    </row>
    <row r="183" spans="1:2" ht="12.75" customHeight="1" x14ac:dyDescent="0.2">
      <c r="A183" s="10" t="s">
        <v>130</v>
      </c>
      <c r="B183" s="11">
        <f>(B158*4)/3</f>
        <v>13.333333333333334</v>
      </c>
    </row>
    <row r="184" spans="1:2" ht="12.75" hidden="1" customHeight="1" x14ac:dyDescent="0.2">
      <c r="A184" s="10" t="s">
        <v>130</v>
      </c>
      <c r="B184" s="9">
        <v>0</v>
      </c>
    </row>
    <row r="185" spans="1:2" ht="12.75" hidden="1" customHeight="1" x14ac:dyDescent="0.2">
      <c r="A185" s="10" t="s">
        <v>130</v>
      </c>
      <c r="B185" s="9">
        <v>0</v>
      </c>
    </row>
    <row r="186" spans="1:2" ht="12.75" customHeight="1" x14ac:dyDescent="0.2">
      <c r="A186" s="10" t="s">
        <v>146</v>
      </c>
      <c r="B186" s="9">
        <v>0</v>
      </c>
    </row>
    <row r="187" spans="1:2" ht="12.75" hidden="1" customHeight="1" x14ac:dyDescent="0.2">
      <c r="A187" s="10" t="s">
        <v>146</v>
      </c>
      <c r="B187" s="9">
        <v>0</v>
      </c>
    </row>
    <row r="188" spans="1:2" ht="12.75" customHeight="1" x14ac:dyDescent="0.2">
      <c r="A188" s="10" t="s">
        <v>147</v>
      </c>
      <c r="B188" s="11">
        <f>B116+B203</f>
        <v>27</v>
      </c>
    </row>
    <row r="189" spans="1:2" ht="12.75" hidden="1" customHeight="1" x14ac:dyDescent="0.2">
      <c r="A189" s="10" t="s">
        <v>147</v>
      </c>
      <c r="B189" s="9">
        <v>0</v>
      </c>
    </row>
    <row r="190" spans="1:2" ht="12.75" hidden="1" customHeight="1" x14ac:dyDescent="0.2">
      <c r="A190" s="10" t="s">
        <v>147</v>
      </c>
      <c r="B190" s="9">
        <v>0</v>
      </c>
    </row>
    <row r="191" spans="1:2" ht="12.75" customHeight="1" x14ac:dyDescent="0.2">
      <c r="A191" s="10" t="s">
        <v>148</v>
      </c>
      <c r="B191" s="9">
        <v>0</v>
      </c>
    </row>
    <row r="192" spans="1:2" ht="12.75" hidden="1" customHeight="1" x14ac:dyDescent="0.2">
      <c r="A192" s="10" t="s">
        <v>148</v>
      </c>
      <c r="B192" s="9">
        <v>0</v>
      </c>
    </row>
    <row r="193" spans="1:2" ht="12.75" customHeight="1" x14ac:dyDescent="0.2">
      <c r="A193" s="10" t="s">
        <v>149</v>
      </c>
      <c r="B193" s="9">
        <v>0</v>
      </c>
    </row>
    <row r="194" spans="1:2" ht="12.75" customHeight="1" x14ac:dyDescent="0.2">
      <c r="A194" s="10" t="s">
        <v>150</v>
      </c>
      <c r="B194" s="11">
        <f>(B233*2)/3</f>
        <v>3.3333333333333335</v>
      </c>
    </row>
    <row r="195" spans="1:2" ht="12.75" hidden="1" customHeight="1" x14ac:dyDescent="0.2">
      <c r="A195" s="10" t="s">
        <v>150</v>
      </c>
      <c r="B195" s="9">
        <v>0</v>
      </c>
    </row>
    <row r="196" spans="1:2" ht="12.75" hidden="1" customHeight="1" x14ac:dyDescent="0.2">
      <c r="A196" s="10" t="s">
        <v>150</v>
      </c>
      <c r="B196" s="9">
        <v>0</v>
      </c>
    </row>
    <row r="197" spans="1:2" ht="12.75" customHeight="1" x14ac:dyDescent="0.2">
      <c r="A197" s="10" t="s">
        <v>151</v>
      </c>
      <c r="B197" s="11">
        <f>B200</f>
        <v>23</v>
      </c>
    </row>
    <row r="198" spans="1:2" ht="12.75" hidden="1" customHeight="1" x14ac:dyDescent="0.2">
      <c r="A198" s="10" t="s">
        <v>151</v>
      </c>
      <c r="B198" s="9">
        <v>0</v>
      </c>
    </row>
    <row r="199" spans="1:2" ht="12.75" hidden="1" customHeight="1" x14ac:dyDescent="0.2">
      <c r="A199" s="10" t="s">
        <v>151</v>
      </c>
      <c r="B199" s="9">
        <v>0</v>
      </c>
    </row>
    <row r="200" spans="1:2" ht="12.75" customHeight="1" x14ac:dyDescent="0.2">
      <c r="A200" s="10" t="s">
        <v>152</v>
      </c>
      <c r="B200" s="11">
        <f>(B2333*4+(B1129*4)+B203)</f>
        <v>23</v>
      </c>
    </row>
    <row r="201" spans="1:2" ht="12.75" hidden="1" customHeight="1" x14ac:dyDescent="0.2">
      <c r="A201" s="10" t="s">
        <v>152</v>
      </c>
      <c r="B201" s="9">
        <v>0</v>
      </c>
    </row>
    <row r="202" spans="1:2" ht="12.75" hidden="1" customHeight="1" x14ac:dyDescent="0.2">
      <c r="A202" s="10" t="s">
        <v>152</v>
      </c>
      <c r="B202" s="9">
        <v>0</v>
      </c>
    </row>
    <row r="203" spans="1:2" ht="12.75" customHeight="1" x14ac:dyDescent="0.2">
      <c r="A203" s="10" t="s">
        <v>153</v>
      </c>
      <c r="B203" s="11">
        <f>B1280</f>
        <v>3</v>
      </c>
    </row>
    <row r="204" spans="1:2" ht="12.75" hidden="1" customHeight="1" x14ac:dyDescent="0.2">
      <c r="A204" s="10" t="s">
        <v>153</v>
      </c>
      <c r="B204" s="9">
        <v>0</v>
      </c>
    </row>
    <row r="205" spans="1:2" ht="12.75" customHeight="1" x14ac:dyDescent="0.2">
      <c r="A205" s="10" t="s">
        <v>154</v>
      </c>
      <c r="B205" s="11">
        <f>B229+(B492/8)</f>
        <v>6</v>
      </c>
    </row>
    <row r="206" spans="1:2" ht="12.75" hidden="1" customHeight="1" x14ac:dyDescent="0.2">
      <c r="A206" s="10" t="s">
        <v>154</v>
      </c>
      <c r="B206" s="9">
        <v>0</v>
      </c>
    </row>
    <row r="207" spans="1:2" ht="12.75" hidden="1" customHeight="1" x14ac:dyDescent="0.2">
      <c r="A207" s="10" t="s">
        <v>154</v>
      </c>
      <c r="B207" s="9">
        <v>0</v>
      </c>
    </row>
    <row r="208" spans="1:2" ht="12.75" customHeight="1" x14ac:dyDescent="0.2">
      <c r="A208" s="10" t="s">
        <v>155</v>
      </c>
      <c r="B208" s="11">
        <f>B2376+8</f>
        <v>508</v>
      </c>
    </row>
    <row r="209" spans="1:2" ht="12.75" hidden="1" customHeight="1" x14ac:dyDescent="0.2">
      <c r="A209" s="10" t="s">
        <v>155</v>
      </c>
      <c r="B209" s="9">
        <v>0</v>
      </c>
    </row>
    <row r="210" spans="1:2" ht="12.75" hidden="1" customHeight="1" x14ac:dyDescent="0.2">
      <c r="A210" s="10" t="s">
        <v>155</v>
      </c>
      <c r="B210" s="9">
        <v>0</v>
      </c>
    </row>
    <row r="211" spans="1:2" ht="12.75" customHeight="1" x14ac:dyDescent="0.2">
      <c r="A211" s="10" t="s">
        <v>156</v>
      </c>
      <c r="B211" s="11">
        <f>B1053+1</f>
        <v>25.5</v>
      </c>
    </row>
    <row r="212" spans="1:2" ht="12.75" hidden="1" customHeight="1" x14ac:dyDescent="0.2">
      <c r="A212" s="10" t="s">
        <v>156</v>
      </c>
      <c r="B212" s="9">
        <v>0</v>
      </c>
    </row>
    <row r="213" spans="1:2" ht="12.75" hidden="1" customHeight="1" x14ac:dyDescent="0.2">
      <c r="A213" s="10" t="s">
        <v>156</v>
      </c>
      <c r="B213" s="9">
        <v>0</v>
      </c>
    </row>
    <row r="214" spans="1:2" ht="12.75" customHeight="1" x14ac:dyDescent="0.2">
      <c r="A214" s="10" t="s">
        <v>157</v>
      </c>
      <c r="B214" s="11">
        <f>(B211*6)/16</f>
        <v>9.5625</v>
      </c>
    </row>
    <row r="215" spans="1:2" ht="12.75" hidden="1" customHeight="1" x14ac:dyDescent="0.2">
      <c r="A215" s="10" t="s">
        <v>157</v>
      </c>
      <c r="B215" s="9">
        <v>0</v>
      </c>
    </row>
    <row r="216" spans="1:2" ht="12.75" hidden="1" customHeight="1" x14ac:dyDescent="0.2">
      <c r="A216" s="10" t="s">
        <v>157</v>
      </c>
      <c r="B216" s="9">
        <v>0</v>
      </c>
    </row>
    <row r="217" spans="1:2" ht="12.75" customHeight="1" x14ac:dyDescent="0.2">
      <c r="A217" s="10" t="s">
        <v>158</v>
      </c>
      <c r="B217" s="11">
        <f>B2541</f>
        <v>24.5</v>
      </c>
    </row>
    <row r="218" spans="1:2" ht="12.75" hidden="1" customHeight="1" x14ac:dyDescent="0.2">
      <c r="A218" s="10" t="s">
        <v>158</v>
      </c>
      <c r="B218" s="9">
        <v>0</v>
      </c>
    </row>
    <row r="219" spans="1:2" ht="12.75" hidden="1" customHeight="1" x14ac:dyDescent="0.2">
      <c r="A219" s="10" t="s">
        <v>158</v>
      </c>
      <c r="B219" s="9">
        <v>0</v>
      </c>
    </row>
    <row r="220" spans="1:2" ht="12.75" customHeight="1" x14ac:dyDescent="0.2">
      <c r="A220" s="10" t="s">
        <v>162</v>
      </c>
      <c r="B220" s="11">
        <f>B217/2</f>
        <v>12.25</v>
      </c>
    </row>
    <row r="221" spans="1:2" ht="12.75" hidden="1" customHeight="1" x14ac:dyDescent="0.2">
      <c r="A221" s="10" t="s">
        <v>162</v>
      </c>
      <c r="B221" s="9">
        <v>0</v>
      </c>
    </row>
    <row r="222" spans="1:2" ht="12.75" hidden="1" customHeight="1" x14ac:dyDescent="0.2">
      <c r="A222" s="10" t="s">
        <v>162</v>
      </c>
      <c r="B222" s="9">
        <v>0</v>
      </c>
    </row>
    <row r="223" spans="1:2" ht="12.75" customHeight="1" x14ac:dyDescent="0.2">
      <c r="A223" s="10" t="s">
        <v>163</v>
      </c>
      <c r="B223" s="11">
        <f>(B217*6)/4</f>
        <v>36.75</v>
      </c>
    </row>
    <row r="224" spans="1:2" ht="12.75" hidden="1" customHeight="1" x14ac:dyDescent="0.2">
      <c r="A224" s="10" t="s">
        <v>163</v>
      </c>
      <c r="B224" s="9">
        <v>0</v>
      </c>
    </row>
    <row r="225" spans="1:2" ht="12.75" hidden="1" customHeight="1" x14ac:dyDescent="0.2">
      <c r="A225" s="10" t="s">
        <v>163</v>
      </c>
      <c r="B225" s="9">
        <v>0</v>
      </c>
    </row>
    <row r="226" spans="1:2" ht="12.75" customHeight="1" x14ac:dyDescent="0.2">
      <c r="A226" s="10" t="s">
        <v>164</v>
      </c>
      <c r="B226" s="11">
        <f>B217</f>
        <v>24.5</v>
      </c>
    </row>
    <row r="227" spans="1:2" ht="12.75" hidden="1" customHeight="1" x14ac:dyDescent="0.2">
      <c r="A227" s="10" t="s">
        <v>164</v>
      </c>
      <c r="B227" s="9">
        <v>0</v>
      </c>
    </row>
    <row r="228" spans="1:2" ht="12.75" hidden="1" customHeight="1" x14ac:dyDescent="0.2">
      <c r="A228" s="10" t="s">
        <v>164</v>
      </c>
      <c r="B228" s="9">
        <v>0</v>
      </c>
    </row>
    <row r="229" spans="1:2" ht="12.75" customHeight="1" x14ac:dyDescent="0.2">
      <c r="A229" s="10" t="s">
        <v>165</v>
      </c>
      <c r="B229" s="11">
        <f>B2641+1</f>
        <v>1.5</v>
      </c>
    </row>
    <row r="230" spans="1:2" ht="12.75" hidden="1" customHeight="1" x14ac:dyDescent="0.2">
      <c r="A230" s="10" t="s">
        <v>165</v>
      </c>
      <c r="B230" s="9">
        <v>0</v>
      </c>
    </row>
    <row r="231" spans="1:2" ht="12.75" hidden="1" customHeight="1" x14ac:dyDescent="0.2">
      <c r="A231" s="10" t="s">
        <v>165</v>
      </c>
      <c r="B231" s="9">
        <v>0</v>
      </c>
    </row>
    <row r="232" spans="1:2" ht="12.75" customHeight="1" x14ac:dyDescent="0.2">
      <c r="A232" s="10" t="s">
        <v>166</v>
      </c>
      <c r="B232" s="9">
        <v>0</v>
      </c>
    </row>
    <row r="233" spans="1:2" ht="12.75" customHeight="1" x14ac:dyDescent="0.2">
      <c r="A233" s="10" t="s">
        <v>167</v>
      </c>
      <c r="B233" s="11">
        <f>B2866+1</f>
        <v>5</v>
      </c>
    </row>
    <row r="234" spans="1:2" ht="12.75" hidden="1" customHeight="1" x14ac:dyDescent="0.2">
      <c r="A234" s="10" t="s">
        <v>167</v>
      </c>
      <c r="B234" s="9">
        <v>0</v>
      </c>
    </row>
    <row r="235" spans="1:2" ht="12.75" hidden="1" customHeight="1" x14ac:dyDescent="0.2">
      <c r="A235" s="10" t="s">
        <v>167</v>
      </c>
      <c r="B235" s="9">
        <v>0</v>
      </c>
    </row>
    <row r="236" spans="1:2" ht="12.75" customHeight="1" x14ac:dyDescent="0.2">
      <c r="A236" s="10" t="s">
        <v>169</v>
      </c>
      <c r="B236" s="11">
        <f>(B2443*3)+B1041+(B1303*5)</f>
        <v>201.58125000000001</v>
      </c>
    </row>
    <row r="237" spans="1:2" ht="12.75" hidden="1" customHeight="1" x14ac:dyDescent="0.2">
      <c r="A237" s="10" t="s">
        <v>169</v>
      </c>
      <c r="B237" s="9">
        <v>0</v>
      </c>
    </row>
    <row r="238" spans="1:2" ht="12.75" hidden="1" customHeight="1" x14ac:dyDescent="0.2">
      <c r="A238" s="10" t="s">
        <v>169</v>
      </c>
      <c r="B238" s="9">
        <v>0</v>
      </c>
    </row>
    <row r="239" spans="1:2" ht="12.75" customHeight="1" x14ac:dyDescent="0.2">
      <c r="A239" s="10" t="s">
        <v>173</v>
      </c>
      <c r="B239" s="11">
        <f>B241/2</f>
        <v>12.5</v>
      </c>
    </row>
    <row r="240" spans="1:2" ht="12.75" hidden="1" customHeight="1" x14ac:dyDescent="0.2">
      <c r="A240" s="10" t="s">
        <v>173</v>
      </c>
      <c r="B240" s="9">
        <v>0</v>
      </c>
    </row>
    <row r="241" spans="1:2" ht="12.75" customHeight="1" x14ac:dyDescent="0.2">
      <c r="A241" s="10" t="s">
        <v>174</v>
      </c>
      <c r="B241" s="11">
        <v>25</v>
      </c>
    </row>
    <row r="242" spans="1:2" ht="12.75" hidden="1" customHeight="1" x14ac:dyDescent="0.2">
      <c r="A242" s="10" t="s">
        <v>174</v>
      </c>
      <c r="B242" s="9">
        <v>0</v>
      </c>
    </row>
    <row r="243" spans="1:2" ht="12.75" customHeight="1" x14ac:dyDescent="0.2">
      <c r="A243" s="10" t="s">
        <v>175</v>
      </c>
      <c r="B243" s="11">
        <v>0</v>
      </c>
    </row>
    <row r="244" spans="1:2" ht="12.75" hidden="1" customHeight="1" x14ac:dyDescent="0.2">
      <c r="A244" s="10" t="s">
        <v>175</v>
      </c>
      <c r="B244" s="9">
        <v>0</v>
      </c>
    </row>
    <row r="245" spans="1:2" ht="12.75" customHeight="1" x14ac:dyDescent="0.2">
      <c r="A245" s="10" t="s">
        <v>193</v>
      </c>
      <c r="B245" s="9">
        <v>0</v>
      </c>
    </row>
    <row r="246" spans="1:2" ht="12.75" hidden="1" customHeight="1" x14ac:dyDescent="0.2">
      <c r="A246" s="10" t="s">
        <v>193</v>
      </c>
      <c r="B246" s="9">
        <v>0</v>
      </c>
    </row>
    <row r="247" spans="1:2" ht="12.75" customHeight="1" x14ac:dyDescent="0.2">
      <c r="A247" s="10" t="s">
        <v>194</v>
      </c>
      <c r="B247" s="11">
        <f>B116+B262</f>
        <v>28</v>
      </c>
    </row>
    <row r="248" spans="1:2" ht="12.75" hidden="1" customHeight="1" x14ac:dyDescent="0.2">
      <c r="A248" s="10" t="s">
        <v>194</v>
      </c>
      <c r="B248" s="9">
        <v>0</v>
      </c>
    </row>
    <row r="249" spans="1:2" ht="12.75" hidden="1" customHeight="1" x14ac:dyDescent="0.2">
      <c r="A249" s="10" t="s">
        <v>194</v>
      </c>
      <c r="B249" s="9">
        <v>0</v>
      </c>
    </row>
    <row r="250" spans="1:2" ht="12.75" customHeight="1" x14ac:dyDescent="0.2">
      <c r="A250" s="10" t="s">
        <v>195</v>
      </c>
      <c r="B250" s="9">
        <v>0</v>
      </c>
    </row>
    <row r="251" spans="1:2" ht="12.75" hidden="1" customHeight="1" x14ac:dyDescent="0.2">
      <c r="A251" s="10" t="s">
        <v>195</v>
      </c>
      <c r="B251" s="9">
        <v>0</v>
      </c>
    </row>
    <row r="252" spans="1:2" ht="12.75" customHeight="1" x14ac:dyDescent="0.2">
      <c r="A252" s="10" t="s">
        <v>196</v>
      </c>
      <c r="B252" s="9">
        <v>0</v>
      </c>
    </row>
    <row r="253" spans="1:2" ht="12.75" customHeight="1" x14ac:dyDescent="0.2">
      <c r="A253" s="10" t="s">
        <v>197</v>
      </c>
      <c r="B253" s="11">
        <f>(B286*2)/3</f>
        <v>3.3333333333333335</v>
      </c>
    </row>
    <row r="254" spans="1:2" ht="12.75" hidden="1" customHeight="1" x14ac:dyDescent="0.2">
      <c r="A254" s="10" t="s">
        <v>197</v>
      </c>
      <c r="B254" s="9">
        <v>0</v>
      </c>
    </row>
    <row r="255" spans="1:2" ht="12.75" hidden="1" customHeight="1" x14ac:dyDescent="0.2">
      <c r="A255" s="10" t="s">
        <v>197</v>
      </c>
      <c r="B255" s="9">
        <v>0</v>
      </c>
    </row>
    <row r="256" spans="1:2" ht="12.75" customHeight="1" x14ac:dyDescent="0.2">
      <c r="A256" s="10" t="s">
        <v>198</v>
      </c>
      <c r="B256" s="11">
        <f>B259</f>
        <v>24</v>
      </c>
    </row>
    <row r="257" spans="1:2" ht="12.75" hidden="1" customHeight="1" x14ac:dyDescent="0.2">
      <c r="A257" s="10" t="s">
        <v>198</v>
      </c>
      <c r="B257" s="9">
        <v>0</v>
      </c>
    </row>
    <row r="258" spans="1:2" ht="12.75" hidden="1" customHeight="1" x14ac:dyDescent="0.2">
      <c r="A258" s="10" t="s">
        <v>198</v>
      </c>
      <c r="B258" s="9">
        <v>0</v>
      </c>
    </row>
    <row r="259" spans="1:2" ht="12.75" customHeight="1" x14ac:dyDescent="0.2">
      <c r="A259" s="10" t="s">
        <v>199</v>
      </c>
      <c r="B259" s="11">
        <f>(B2333*4+(B1129*4)+B262)</f>
        <v>24</v>
      </c>
    </row>
    <row r="260" spans="1:2" ht="12.75" hidden="1" customHeight="1" x14ac:dyDescent="0.2">
      <c r="A260" s="10" t="s">
        <v>199</v>
      </c>
      <c r="B260" s="9">
        <v>0</v>
      </c>
    </row>
    <row r="261" spans="1:2" ht="12.75" hidden="1" customHeight="1" x14ac:dyDescent="0.2">
      <c r="A261" s="10" t="s">
        <v>199</v>
      </c>
      <c r="B261" s="9">
        <v>0</v>
      </c>
    </row>
    <row r="262" spans="1:2" ht="12.75" customHeight="1" x14ac:dyDescent="0.2">
      <c r="A262" s="10" t="s">
        <v>200</v>
      </c>
      <c r="B262" s="11">
        <f>B568</f>
        <v>4</v>
      </c>
    </row>
    <row r="263" spans="1:2" ht="12.75" hidden="1" customHeight="1" x14ac:dyDescent="0.2">
      <c r="A263" s="10" t="s">
        <v>200</v>
      </c>
      <c r="B263" s="9">
        <v>0</v>
      </c>
    </row>
    <row r="264" spans="1:2" ht="12.75" customHeight="1" x14ac:dyDescent="0.2">
      <c r="A264" s="10" t="s">
        <v>201</v>
      </c>
      <c r="B264" s="11">
        <f>B282+(B495/8)</f>
        <v>2.25</v>
      </c>
    </row>
    <row r="265" spans="1:2" ht="12.75" hidden="1" customHeight="1" x14ac:dyDescent="0.2">
      <c r="A265" s="10" t="s">
        <v>201</v>
      </c>
      <c r="B265" s="9">
        <v>0</v>
      </c>
    </row>
    <row r="266" spans="1:2" ht="12.75" hidden="1" customHeight="1" x14ac:dyDescent="0.2">
      <c r="A266" s="10" t="s">
        <v>201</v>
      </c>
      <c r="B266" s="9">
        <v>0</v>
      </c>
    </row>
    <row r="267" spans="1:2" ht="12.75" customHeight="1" x14ac:dyDescent="0.2">
      <c r="A267" s="10" t="s">
        <v>202</v>
      </c>
      <c r="B267" s="11">
        <v>50</v>
      </c>
    </row>
    <row r="268" spans="1:2" ht="12.75" hidden="1" customHeight="1" x14ac:dyDescent="0.2">
      <c r="A268" s="10" t="s">
        <v>202</v>
      </c>
      <c r="B268" s="9">
        <v>0</v>
      </c>
    </row>
    <row r="269" spans="1:2" ht="12.75" hidden="1" customHeight="1" x14ac:dyDescent="0.2">
      <c r="A269" s="10" t="s">
        <v>202</v>
      </c>
      <c r="B269" s="9">
        <v>0</v>
      </c>
    </row>
    <row r="270" spans="1:2" ht="12.75" customHeight="1" x14ac:dyDescent="0.2">
      <c r="A270" s="10" t="s">
        <v>203</v>
      </c>
      <c r="B270" s="11">
        <v>5</v>
      </c>
    </row>
    <row r="271" spans="1:2" ht="12.75" hidden="1" customHeight="1" x14ac:dyDescent="0.2">
      <c r="A271" s="10" t="s">
        <v>203</v>
      </c>
      <c r="B271" s="9">
        <v>0</v>
      </c>
    </row>
    <row r="272" spans="1:2" ht="12.75" hidden="1" customHeight="1" x14ac:dyDescent="0.2">
      <c r="A272" s="10" t="s">
        <v>203</v>
      </c>
      <c r="B272" s="9">
        <v>0</v>
      </c>
    </row>
    <row r="273" spans="1:2" ht="12.75" customHeight="1" x14ac:dyDescent="0.2">
      <c r="A273" s="10" t="s">
        <v>204</v>
      </c>
      <c r="B273" s="11">
        <f>B2376+8</f>
        <v>508</v>
      </c>
    </row>
    <row r="274" spans="1:2" ht="12.75" hidden="1" customHeight="1" x14ac:dyDescent="0.2">
      <c r="A274" s="10" t="s">
        <v>204</v>
      </c>
      <c r="B274" s="9">
        <v>0</v>
      </c>
    </row>
    <row r="275" spans="1:2" ht="12.75" hidden="1" customHeight="1" x14ac:dyDescent="0.2">
      <c r="A275" s="10" t="s">
        <v>204</v>
      </c>
      <c r="B275" s="9">
        <v>0</v>
      </c>
    </row>
    <row r="276" spans="1:2" ht="12.75" customHeight="1" x14ac:dyDescent="0.2">
      <c r="A276" s="10" t="s">
        <v>205</v>
      </c>
      <c r="B276" s="11">
        <f>B1053+1</f>
        <v>25.5</v>
      </c>
    </row>
    <row r="277" spans="1:2" ht="12.75" hidden="1" customHeight="1" x14ac:dyDescent="0.2">
      <c r="A277" s="10" t="s">
        <v>205</v>
      </c>
      <c r="B277" s="9">
        <v>0</v>
      </c>
    </row>
    <row r="278" spans="1:2" ht="12.75" hidden="1" customHeight="1" x14ac:dyDescent="0.2">
      <c r="A278" s="10" t="s">
        <v>205</v>
      </c>
      <c r="B278" s="9">
        <v>0</v>
      </c>
    </row>
    <row r="279" spans="1:2" ht="12.75" customHeight="1" x14ac:dyDescent="0.2">
      <c r="A279" s="10" t="s">
        <v>206</v>
      </c>
      <c r="B279" s="11">
        <f>(B276*6)/16</f>
        <v>9.5625</v>
      </c>
    </row>
    <row r="280" spans="1:2" ht="12.75" hidden="1" customHeight="1" x14ac:dyDescent="0.2">
      <c r="A280" s="10" t="s">
        <v>206</v>
      </c>
      <c r="B280" s="9">
        <v>0</v>
      </c>
    </row>
    <row r="281" spans="1:2" ht="12.75" hidden="1" customHeight="1" x14ac:dyDescent="0.2">
      <c r="A281" s="10" t="s">
        <v>206</v>
      </c>
      <c r="B281" s="9">
        <v>0</v>
      </c>
    </row>
    <row r="282" spans="1:2" ht="12.75" customHeight="1" x14ac:dyDescent="0.2">
      <c r="A282" s="10" t="s">
        <v>207</v>
      </c>
      <c r="B282" s="11">
        <f>B2641+1</f>
        <v>1.5</v>
      </c>
    </row>
    <row r="283" spans="1:2" ht="12.75" hidden="1" customHeight="1" x14ac:dyDescent="0.2">
      <c r="A283" s="10" t="s">
        <v>207</v>
      </c>
      <c r="B283" s="9">
        <v>0</v>
      </c>
    </row>
    <row r="284" spans="1:2" ht="12.75" hidden="1" customHeight="1" x14ac:dyDescent="0.2">
      <c r="A284" s="10" t="s">
        <v>207</v>
      </c>
      <c r="B284" s="9">
        <v>0</v>
      </c>
    </row>
    <row r="285" spans="1:2" ht="12.75" customHeight="1" x14ac:dyDescent="0.2">
      <c r="A285" s="10" t="s">
        <v>208</v>
      </c>
      <c r="B285" s="9">
        <v>0</v>
      </c>
    </row>
    <row r="286" spans="1:2" ht="12.75" customHeight="1" x14ac:dyDescent="0.2">
      <c r="A286" s="10" t="s">
        <v>209</v>
      </c>
      <c r="B286" s="11">
        <f>B2866+1</f>
        <v>5</v>
      </c>
    </row>
    <row r="287" spans="1:2" ht="12.75" hidden="1" customHeight="1" x14ac:dyDescent="0.2">
      <c r="A287" s="10" t="s">
        <v>209</v>
      </c>
      <c r="B287" s="9">
        <v>0</v>
      </c>
    </row>
    <row r="288" spans="1:2" ht="12.75" hidden="1" customHeight="1" x14ac:dyDescent="0.2">
      <c r="A288" s="10" t="s">
        <v>209</v>
      </c>
      <c r="B288" s="9">
        <v>0</v>
      </c>
    </row>
    <row r="289" spans="1:2" ht="12.75" customHeight="1" x14ac:dyDescent="0.2">
      <c r="A289" s="10" t="s">
        <v>210</v>
      </c>
      <c r="B289" s="11">
        <f>B1769</f>
        <v>4</v>
      </c>
    </row>
    <row r="290" spans="1:2" ht="12.75" customHeight="1" x14ac:dyDescent="0.2">
      <c r="A290" s="10" t="s">
        <v>211</v>
      </c>
      <c r="B290" s="11">
        <v>6</v>
      </c>
    </row>
    <row r="291" spans="1:2" ht="12.75" hidden="1" customHeight="1" x14ac:dyDescent="0.2">
      <c r="A291" s="10" t="s">
        <v>211</v>
      </c>
      <c r="B291" s="9">
        <v>0</v>
      </c>
    </row>
    <row r="292" spans="1:2" ht="12.75" customHeight="1" x14ac:dyDescent="0.2">
      <c r="A292" s="10" t="s">
        <v>214</v>
      </c>
      <c r="B292" s="11">
        <f>B290*9</f>
        <v>54</v>
      </c>
    </row>
    <row r="293" spans="1:2" ht="12.75" hidden="1" customHeight="1" x14ac:dyDescent="0.2">
      <c r="A293" s="10" t="s">
        <v>214</v>
      </c>
      <c r="B293" s="9">
        <v>0</v>
      </c>
    </row>
    <row r="294" spans="1:2" ht="12.75" hidden="1" customHeight="1" x14ac:dyDescent="0.2">
      <c r="A294" s="10" t="s">
        <v>214</v>
      </c>
      <c r="B294" s="9">
        <v>0</v>
      </c>
    </row>
    <row r="295" spans="1:2" ht="12.75" customHeight="1" x14ac:dyDescent="0.2">
      <c r="A295" s="10" t="s">
        <v>215</v>
      </c>
      <c r="B295" s="11">
        <f>B290/3</f>
        <v>2</v>
      </c>
    </row>
    <row r="296" spans="1:2" ht="12.75" hidden="1" customHeight="1" x14ac:dyDescent="0.2">
      <c r="A296" s="10" t="s">
        <v>215</v>
      </c>
      <c r="B296" s="9">
        <v>0</v>
      </c>
    </row>
    <row r="297" spans="1:2" ht="12.75" customHeight="1" x14ac:dyDescent="0.2">
      <c r="A297" s="10" t="s">
        <v>216</v>
      </c>
      <c r="B297" s="11">
        <f>B1405+(B1883*3)</f>
        <v>10</v>
      </c>
    </row>
    <row r="298" spans="1:2" ht="12.75" hidden="1" customHeight="1" x14ac:dyDescent="0.2">
      <c r="A298" s="10" t="s">
        <v>216</v>
      </c>
      <c r="B298" s="9">
        <v>0</v>
      </c>
    </row>
    <row r="299" spans="1:2" ht="12.75" customHeight="1" x14ac:dyDescent="0.2">
      <c r="A299" s="10" t="s">
        <v>217</v>
      </c>
      <c r="B299" s="11">
        <f>(B1790*6)+(B297*3)</f>
        <v>54</v>
      </c>
    </row>
    <row r="300" spans="1:2" ht="12.75" hidden="1" customHeight="1" x14ac:dyDescent="0.2">
      <c r="A300" s="10" t="s">
        <v>217</v>
      </c>
      <c r="B300" s="9">
        <v>0</v>
      </c>
    </row>
    <row r="301" spans="1:2" ht="12.75" hidden="1" customHeight="1" x14ac:dyDescent="0.2">
      <c r="A301" s="10" t="s">
        <v>217</v>
      </c>
      <c r="B301" s="9">
        <v>0</v>
      </c>
    </row>
    <row r="302" spans="1:2" ht="12.75" customHeight="1" x14ac:dyDescent="0.2">
      <c r="A302" s="10" t="s">
        <v>218</v>
      </c>
      <c r="B302" s="11">
        <f>(B2533*3)+(B2581*3)</f>
        <v>7.5</v>
      </c>
    </row>
    <row r="303" spans="1:2" ht="12.75" hidden="1" customHeight="1" x14ac:dyDescent="0.2">
      <c r="A303" s="10" t="s">
        <v>218</v>
      </c>
      <c r="B303" s="9">
        <v>0</v>
      </c>
    </row>
    <row r="304" spans="1:2" ht="12.75" customHeight="1" x14ac:dyDescent="0.2">
      <c r="A304" s="10" t="s">
        <v>219</v>
      </c>
      <c r="B304" s="11">
        <f>(B1784*3)/4</f>
        <v>6</v>
      </c>
    </row>
    <row r="305" spans="1:2" ht="12.75" hidden="1" customHeight="1" x14ac:dyDescent="0.2">
      <c r="A305" s="10" t="s">
        <v>219</v>
      </c>
      <c r="B305" s="9">
        <v>0</v>
      </c>
    </row>
    <row r="306" spans="1:2" ht="12.75" customHeight="1" x14ac:dyDescent="0.2">
      <c r="A306" s="10" t="s">
        <v>224</v>
      </c>
      <c r="B306" s="11">
        <v>20</v>
      </c>
    </row>
    <row r="307" spans="1:2" ht="12.75" hidden="1" customHeight="1" x14ac:dyDescent="0.2">
      <c r="A307" s="10" t="s">
        <v>224</v>
      </c>
      <c r="B307" s="9">
        <v>0</v>
      </c>
    </row>
    <row r="308" spans="1:2" ht="12.75" hidden="1" customHeight="1" x14ac:dyDescent="0.2">
      <c r="A308" s="10" t="s">
        <v>224</v>
      </c>
      <c r="B308" s="9">
        <v>0</v>
      </c>
    </row>
    <row r="309" spans="1:2" ht="12.75" customHeight="1" x14ac:dyDescent="0.2">
      <c r="A309" s="10" t="s">
        <v>225</v>
      </c>
      <c r="B309" s="11">
        <v>70</v>
      </c>
    </row>
    <row r="310" spans="1:2" ht="12.75" hidden="1" customHeight="1" x14ac:dyDescent="0.2">
      <c r="A310" s="10" t="s">
        <v>225</v>
      </c>
      <c r="B310" s="9">
        <v>0</v>
      </c>
    </row>
    <row r="311" spans="1:2" ht="12.75" hidden="1" customHeight="1" x14ac:dyDescent="0.2">
      <c r="A311" s="10" t="s">
        <v>225</v>
      </c>
      <c r="B311" s="9">
        <v>0</v>
      </c>
    </row>
    <row r="312" spans="1:2" ht="12.75" customHeight="1" x14ac:dyDescent="0.2">
      <c r="A312" s="10" t="s">
        <v>226</v>
      </c>
      <c r="B312" s="11">
        <v>20</v>
      </c>
    </row>
    <row r="313" spans="1:2" ht="12.75" hidden="1" customHeight="1" x14ac:dyDescent="0.2">
      <c r="A313" s="10" t="s">
        <v>226</v>
      </c>
      <c r="B313" s="9">
        <v>0</v>
      </c>
    </row>
    <row r="314" spans="1:2" ht="12.75" hidden="1" customHeight="1" x14ac:dyDescent="0.2">
      <c r="A314" s="10" t="s">
        <v>226</v>
      </c>
      <c r="B314" s="9">
        <v>0</v>
      </c>
    </row>
    <row r="315" spans="1:2" ht="12.75" customHeight="1" x14ac:dyDescent="0.2">
      <c r="A315" s="10" t="s">
        <v>227</v>
      </c>
      <c r="B315" s="9">
        <v>0</v>
      </c>
    </row>
    <row r="316" spans="1:2" ht="12.75" customHeight="1" x14ac:dyDescent="0.2">
      <c r="A316" s="10" t="s">
        <v>228</v>
      </c>
      <c r="B316" s="11">
        <f>B2822*3</f>
        <v>6</v>
      </c>
    </row>
    <row r="317" spans="1:2" ht="12.75" hidden="1" customHeight="1" x14ac:dyDescent="0.2">
      <c r="A317" s="10" t="s">
        <v>228</v>
      </c>
      <c r="B317" s="9">
        <v>0</v>
      </c>
    </row>
    <row r="318" spans="1:2" ht="12.75" customHeight="1" x14ac:dyDescent="0.2">
      <c r="A318" s="10" t="s">
        <v>230</v>
      </c>
      <c r="B318" s="11">
        <f>(B509*3)+B241</f>
        <v>47.5</v>
      </c>
    </row>
    <row r="319" spans="1:2" ht="12.75" hidden="1" customHeight="1" x14ac:dyDescent="0.2">
      <c r="A319" s="10" t="s">
        <v>230</v>
      </c>
      <c r="B319" s="9">
        <v>0</v>
      </c>
    </row>
    <row r="320" spans="1:2" ht="12.75" hidden="1" customHeight="1" x14ac:dyDescent="0.2">
      <c r="A320" s="10" t="s">
        <v>230</v>
      </c>
      <c r="B320" s="9">
        <v>0</v>
      </c>
    </row>
    <row r="321" spans="1:2" ht="12.75" customHeight="1" x14ac:dyDescent="0.2">
      <c r="A321" s="10" t="s">
        <v>231</v>
      </c>
      <c r="B321" s="11">
        <f>B483+(B490/8)</f>
        <v>8</v>
      </c>
    </row>
    <row r="322" spans="1:2" ht="12.75" hidden="1" customHeight="1" x14ac:dyDescent="0.2">
      <c r="A322" s="10" t="s">
        <v>231</v>
      </c>
      <c r="B322" s="9">
        <v>0</v>
      </c>
    </row>
    <row r="323" spans="1:2" ht="12.75" customHeight="1" x14ac:dyDescent="0.2">
      <c r="A323" s="10" t="s">
        <v>236</v>
      </c>
      <c r="B323" s="11">
        <f>B321</f>
        <v>8</v>
      </c>
    </row>
    <row r="324" spans="1:2" ht="12.75" customHeight="1" x14ac:dyDescent="0.2">
      <c r="A324" s="10" t="s">
        <v>237</v>
      </c>
      <c r="B324" s="11">
        <f>B323*4</f>
        <v>32</v>
      </c>
    </row>
    <row r="325" spans="1:2" ht="12.75" hidden="1" customHeight="1" x14ac:dyDescent="0.2">
      <c r="A325" s="10" t="s">
        <v>237</v>
      </c>
      <c r="B325" s="9">
        <v>0</v>
      </c>
    </row>
    <row r="326" spans="1:2" ht="12.75" hidden="1" customHeight="1" x14ac:dyDescent="0.2">
      <c r="A326" s="10" t="s">
        <v>237</v>
      </c>
      <c r="B326" s="9">
        <v>0</v>
      </c>
    </row>
    <row r="327" spans="1:2" ht="12.75" customHeight="1" x14ac:dyDescent="0.2">
      <c r="A327" s="10" t="s">
        <v>238</v>
      </c>
      <c r="B327" s="11">
        <f>B324/2</f>
        <v>16</v>
      </c>
    </row>
    <row r="328" spans="1:2" ht="12.75" hidden="1" customHeight="1" x14ac:dyDescent="0.2">
      <c r="A328" s="10" t="s">
        <v>238</v>
      </c>
      <c r="B328" s="9">
        <v>0</v>
      </c>
    </row>
    <row r="329" spans="1:2" ht="12.75" hidden="1" customHeight="1" x14ac:dyDescent="0.2">
      <c r="A329" s="10" t="s">
        <v>238</v>
      </c>
      <c r="B329" s="9">
        <v>0</v>
      </c>
    </row>
    <row r="330" spans="1:2" ht="12.75" customHeight="1" x14ac:dyDescent="0.2">
      <c r="A330" s="10" t="s">
        <v>239</v>
      </c>
      <c r="B330" s="11">
        <f>(B324*6)/4</f>
        <v>48</v>
      </c>
    </row>
    <row r="331" spans="1:2" ht="12.75" hidden="1" customHeight="1" x14ac:dyDescent="0.2">
      <c r="A331" s="10" t="s">
        <v>239</v>
      </c>
      <c r="B331" s="9">
        <v>0</v>
      </c>
    </row>
    <row r="332" spans="1:2" ht="12.75" hidden="1" customHeight="1" x14ac:dyDescent="0.2">
      <c r="A332" s="10" t="s">
        <v>239</v>
      </c>
      <c r="B332" s="9">
        <v>0</v>
      </c>
    </row>
    <row r="333" spans="1:2" ht="12.75" customHeight="1" x14ac:dyDescent="0.2">
      <c r="A333" s="10" t="s">
        <v>240</v>
      </c>
      <c r="B333" s="11">
        <f>B324</f>
        <v>32</v>
      </c>
    </row>
    <row r="334" spans="1:2" ht="12.75" hidden="1" customHeight="1" x14ac:dyDescent="0.2">
      <c r="A334" s="10" t="s">
        <v>240</v>
      </c>
      <c r="B334" s="9">
        <v>0</v>
      </c>
    </row>
    <row r="335" spans="1:2" ht="12.75" hidden="1" customHeight="1" x14ac:dyDescent="0.2">
      <c r="A335" s="10" t="s">
        <v>240</v>
      </c>
      <c r="B335" s="9">
        <v>0</v>
      </c>
    </row>
    <row r="336" spans="1:2" ht="12.75" customHeight="1" x14ac:dyDescent="0.2">
      <c r="A336" s="10" t="s">
        <v>258</v>
      </c>
      <c r="B336" s="9">
        <v>0</v>
      </c>
    </row>
    <row r="337" spans="1:2" ht="12.75" hidden="1" customHeight="1" x14ac:dyDescent="0.2">
      <c r="A337" s="10" t="s">
        <v>258</v>
      </c>
      <c r="B337" s="9">
        <v>0</v>
      </c>
    </row>
    <row r="338" spans="1:2" ht="12.75" customHeight="1" x14ac:dyDescent="0.2">
      <c r="A338" s="10" t="s">
        <v>259</v>
      </c>
      <c r="B338" s="11">
        <f>B116+B353</f>
        <v>28</v>
      </c>
    </row>
    <row r="339" spans="1:2" ht="12.75" hidden="1" customHeight="1" x14ac:dyDescent="0.2">
      <c r="A339" s="10" t="s">
        <v>259</v>
      </c>
      <c r="B339" s="9">
        <v>0</v>
      </c>
    </row>
    <row r="340" spans="1:2" ht="12.75" hidden="1" customHeight="1" x14ac:dyDescent="0.2">
      <c r="A340" s="10" t="s">
        <v>259</v>
      </c>
      <c r="B340" s="9">
        <v>0</v>
      </c>
    </row>
    <row r="341" spans="1:2" ht="12.75" customHeight="1" x14ac:dyDescent="0.2">
      <c r="A341" s="10" t="s">
        <v>260</v>
      </c>
      <c r="B341" s="9">
        <v>0</v>
      </c>
    </row>
    <row r="342" spans="1:2" ht="12.75" hidden="1" customHeight="1" x14ac:dyDescent="0.2">
      <c r="A342" s="10" t="s">
        <v>260</v>
      </c>
      <c r="B342" s="9">
        <v>0</v>
      </c>
    </row>
    <row r="343" spans="1:2" ht="12.75" customHeight="1" x14ac:dyDescent="0.2">
      <c r="A343" s="10" t="s">
        <v>261</v>
      </c>
      <c r="B343" s="9">
        <v>0</v>
      </c>
    </row>
    <row r="344" spans="1:2" ht="12.75" customHeight="1" x14ac:dyDescent="0.2">
      <c r="A344" s="10" t="s">
        <v>262</v>
      </c>
      <c r="B344" s="11">
        <f>(B377*2)/3</f>
        <v>3.3333333333333335</v>
      </c>
    </row>
    <row r="345" spans="1:2" ht="12.75" hidden="1" customHeight="1" x14ac:dyDescent="0.2">
      <c r="A345" s="10" t="s">
        <v>262</v>
      </c>
      <c r="B345" s="9">
        <v>0</v>
      </c>
    </row>
    <row r="346" spans="1:2" ht="12.75" hidden="1" customHeight="1" x14ac:dyDescent="0.2">
      <c r="A346" s="10" t="s">
        <v>262</v>
      </c>
      <c r="B346" s="9">
        <v>0</v>
      </c>
    </row>
    <row r="347" spans="1:2" ht="12.75" customHeight="1" x14ac:dyDescent="0.2">
      <c r="A347" s="10" t="s">
        <v>263</v>
      </c>
      <c r="B347" s="11">
        <f>B350</f>
        <v>24</v>
      </c>
    </row>
    <row r="348" spans="1:2" ht="12.75" hidden="1" customHeight="1" x14ac:dyDescent="0.2">
      <c r="A348" s="10" t="s">
        <v>263</v>
      </c>
      <c r="B348" s="9">
        <v>0</v>
      </c>
    </row>
    <row r="349" spans="1:2" ht="12.75" hidden="1" customHeight="1" x14ac:dyDescent="0.2">
      <c r="A349" s="10" t="s">
        <v>263</v>
      </c>
      <c r="B349" s="9">
        <v>0</v>
      </c>
    </row>
    <row r="350" spans="1:2" ht="12.75" customHeight="1" x14ac:dyDescent="0.2">
      <c r="A350" s="10" t="s">
        <v>264</v>
      </c>
      <c r="B350" s="11">
        <f>(B2333*4+(B1129*4)+B353)</f>
        <v>24</v>
      </c>
    </row>
    <row r="351" spans="1:2" ht="12.75" hidden="1" customHeight="1" x14ac:dyDescent="0.2">
      <c r="A351" s="10" t="s">
        <v>264</v>
      </c>
      <c r="B351" s="9">
        <v>0</v>
      </c>
    </row>
    <row r="352" spans="1:2" ht="12.75" hidden="1" customHeight="1" x14ac:dyDescent="0.2">
      <c r="A352" s="10" t="s">
        <v>264</v>
      </c>
      <c r="B352" s="9">
        <v>0</v>
      </c>
    </row>
    <row r="353" spans="1:2" ht="12.75" customHeight="1" x14ac:dyDescent="0.2">
      <c r="A353" s="10" t="s">
        <v>265</v>
      </c>
      <c r="B353" s="11">
        <f>B525</f>
        <v>4</v>
      </c>
    </row>
    <row r="354" spans="1:2" ht="12.75" hidden="1" customHeight="1" x14ac:dyDescent="0.2">
      <c r="A354" s="10" t="s">
        <v>265</v>
      </c>
      <c r="B354" s="9">
        <v>0</v>
      </c>
    </row>
    <row r="355" spans="1:2" ht="12.75" customHeight="1" x14ac:dyDescent="0.2">
      <c r="A355" s="10" t="s">
        <v>266</v>
      </c>
      <c r="B355" s="11">
        <f>B373+(B492/8)</f>
        <v>6</v>
      </c>
    </row>
    <row r="356" spans="1:2" ht="12.75" hidden="1" customHeight="1" x14ac:dyDescent="0.2">
      <c r="A356" s="10" t="s">
        <v>266</v>
      </c>
      <c r="B356" s="9">
        <v>0</v>
      </c>
    </row>
    <row r="357" spans="1:2" ht="12.75" hidden="1" customHeight="1" x14ac:dyDescent="0.2">
      <c r="A357" s="10" t="s">
        <v>266</v>
      </c>
      <c r="B357" s="9">
        <v>0</v>
      </c>
    </row>
    <row r="358" spans="1:2" ht="12.75" customHeight="1" x14ac:dyDescent="0.2">
      <c r="A358" s="10" t="s">
        <v>267</v>
      </c>
      <c r="B358" s="11">
        <v>4</v>
      </c>
    </row>
    <row r="359" spans="1:2" ht="12.75" hidden="1" customHeight="1" x14ac:dyDescent="0.2">
      <c r="A359" s="10" t="s">
        <v>267</v>
      </c>
      <c r="B359" s="9">
        <v>0</v>
      </c>
    </row>
    <row r="360" spans="1:2" ht="12.75" hidden="1" customHeight="1" x14ac:dyDescent="0.2">
      <c r="A360" s="10" t="s">
        <v>267</v>
      </c>
      <c r="B360" s="9">
        <v>0</v>
      </c>
    </row>
    <row r="361" spans="1:2" ht="12.75" customHeight="1" x14ac:dyDescent="0.2">
      <c r="A361" s="10" t="s">
        <v>268</v>
      </c>
      <c r="B361" s="11">
        <f>B358*9</f>
        <v>36</v>
      </c>
    </row>
    <row r="362" spans="1:2" ht="12.75" hidden="1" customHeight="1" x14ac:dyDescent="0.2">
      <c r="A362" s="10" t="s">
        <v>268</v>
      </c>
      <c r="B362" s="9">
        <v>0</v>
      </c>
    </row>
    <row r="363" spans="1:2" ht="12.75" hidden="1" customHeight="1" x14ac:dyDescent="0.2">
      <c r="A363" s="10" t="s">
        <v>268</v>
      </c>
      <c r="B363" s="9">
        <v>0</v>
      </c>
    </row>
    <row r="364" spans="1:2" ht="12.75" customHeight="1" x14ac:dyDescent="0.2">
      <c r="A364" s="10" t="s">
        <v>269</v>
      </c>
      <c r="B364" s="11">
        <f>B2376+8</f>
        <v>508</v>
      </c>
    </row>
    <row r="365" spans="1:2" ht="12.75" hidden="1" customHeight="1" x14ac:dyDescent="0.2">
      <c r="A365" s="10" t="s">
        <v>269</v>
      </c>
      <c r="B365" s="9">
        <v>0</v>
      </c>
    </row>
    <row r="366" spans="1:2" ht="12.75" hidden="1" customHeight="1" x14ac:dyDescent="0.2">
      <c r="A366" s="10" t="s">
        <v>269</v>
      </c>
      <c r="B366" s="9">
        <v>0</v>
      </c>
    </row>
    <row r="367" spans="1:2" ht="12.75" customHeight="1" x14ac:dyDescent="0.2">
      <c r="A367" s="10" t="s">
        <v>270</v>
      </c>
      <c r="B367" s="11">
        <f>B1053+1</f>
        <v>25.5</v>
      </c>
    </row>
    <row r="368" spans="1:2" ht="12.75" hidden="1" customHeight="1" x14ac:dyDescent="0.2">
      <c r="A368" s="10" t="s">
        <v>270</v>
      </c>
      <c r="B368" s="9">
        <v>0</v>
      </c>
    </row>
    <row r="369" spans="1:2" ht="12.75" hidden="1" customHeight="1" x14ac:dyDescent="0.2">
      <c r="A369" s="10" t="s">
        <v>270</v>
      </c>
      <c r="B369" s="9">
        <v>0</v>
      </c>
    </row>
    <row r="370" spans="1:2" ht="12.75" customHeight="1" x14ac:dyDescent="0.2">
      <c r="A370" s="10" t="s">
        <v>271</v>
      </c>
      <c r="B370" s="11">
        <f>(B367*6)/16</f>
        <v>9.5625</v>
      </c>
    </row>
    <row r="371" spans="1:2" ht="12.75" hidden="1" customHeight="1" x14ac:dyDescent="0.2">
      <c r="A371" s="10" t="s">
        <v>271</v>
      </c>
      <c r="B371" s="9">
        <v>0</v>
      </c>
    </row>
    <row r="372" spans="1:2" ht="12.75" hidden="1" customHeight="1" x14ac:dyDescent="0.2">
      <c r="A372" s="10" t="s">
        <v>271</v>
      </c>
      <c r="B372" s="9">
        <v>0</v>
      </c>
    </row>
    <row r="373" spans="1:2" ht="12.75" customHeight="1" x14ac:dyDescent="0.2">
      <c r="A373" s="10" t="s">
        <v>272</v>
      </c>
      <c r="B373" s="11">
        <f>B2641+1</f>
        <v>1.5</v>
      </c>
    </row>
    <row r="374" spans="1:2" ht="12.75" hidden="1" customHeight="1" x14ac:dyDescent="0.2">
      <c r="A374" s="10" t="s">
        <v>272</v>
      </c>
      <c r="B374" s="9">
        <v>0</v>
      </c>
    </row>
    <row r="375" spans="1:2" ht="12.75" hidden="1" customHeight="1" x14ac:dyDescent="0.2">
      <c r="A375" s="10" t="s">
        <v>272</v>
      </c>
      <c r="B375" s="9">
        <v>0</v>
      </c>
    </row>
    <row r="376" spans="1:2" ht="12.75" customHeight="1" x14ac:dyDescent="0.2">
      <c r="A376" s="10" t="s">
        <v>273</v>
      </c>
      <c r="B376" s="9">
        <v>0</v>
      </c>
    </row>
    <row r="377" spans="1:2" ht="12.75" customHeight="1" x14ac:dyDescent="0.2">
      <c r="A377" s="10" t="s">
        <v>274</v>
      </c>
      <c r="B377" s="11">
        <f>B2866+1</f>
        <v>5</v>
      </c>
    </row>
    <row r="378" spans="1:2" ht="12.75" hidden="1" customHeight="1" x14ac:dyDescent="0.2">
      <c r="A378" s="10" t="s">
        <v>274</v>
      </c>
      <c r="B378" s="9">
        <v>0</v>
      </c>
    </row>
    <row r="379" spans="1:2" ht="12.75" hidden="1" customHeight="1" x14ac:dyDescent="0.2">
      <c r="A379" s="10" t="s">
        <v>274</v>
      </c>
      <c r="B379" s="9">
        <v>0</v>
      </c>
    </row>
    <row r="380" spans="1:2" ht="12.75" customHeight="1" x14ac:dyDescent="0.2">
      <c r="A380" s="10" t="s">
        <v>280</v>
      </c>
      <c r="B380" s="9">
        <v>0</v>
      </c>
    </row>
    <row r="381" spans="1:2" ht="12.75" customHeight="1" x14ac:dyDescent="0.2">
      <c r="A381" s="10" t="s">
        <v>281</v>
      </c>
      <c r="B381" s="11">
        <v>20</v>
      </c>
    </row>
    <row r="382" spans="1:2" ht="12.75" hidden="1" customHeight="1" x14ac:dyDescent="0.2">
      <c r="A382" s="10" t="s">
        <v>281</v>
      </c>
      <c r="B382" s="9">
        <v>0</v>
      </c>
    </row>
    <row r="383" spans="1:2" ht="12.75" hidden="1" customHeight="1" x14ac:dyDescent="0.2">
      <c r="A383" s="10" t="s">
        <v>281</v>
      </c>
      <c r="B383" s="9">
        <v>0</v>
      </c>
    </row>
    <row r="384" spans="1:2" ht="12.75" customHeight="1" x14ac:dyDescent="0.2">
      <c r="A384" s="10" t="s">
        <v>282</v>
      </c>
      <c r="B384" s="11">
        <v>70</v>
      </c>
    </row>
    <row r="385" spans="1:2" ht="12.75" hidden="1" customHeight="1" x14ac:dyDescent="0.2">
      <c r="A385" s="10" t="s">
        <v>282</v>
      </c>
      <c r="B385" s="9">
        <v>0</v>
      </c>
    </row>
    <row r="386" spans="1:2" ht="12.75" hidden="1" customHeight="1" x14ac:dyDescent="0.2">
      <c r="A386" s="10" t="s">
        <v>282</v>
      </c>
      <c r="B386" s="9">
        <v>0</v>
      </c>
    </row>
    <row r="387" spans="1:2" ht="12.75" customHeight="1" x14ac:dyDescent="0.2">
      <c r="A387" s="10" t="s">
        <v>283</v>
      </c>
      <c r="B387" s="11">
        <v>20</v>
      </c>
    </row>
    <row r="388" spans="1:2" ht="12.75" hidden="1" customHeight="1" x14ac:dyDescent="0.2">
      <c r="A388" s="10" t="s">
        <v>283</v>
      </c>
      <c r="B388" s="9">
        <v>0</v>
      </c>
    </row>
    <row r="389" spans="1:2" ht="12.75" hidden="1" customHeight="1" x14ac:dyDescent="0.2">
      <c r="A389" s="10" t="s">
        <v>283</v>
      </c>
      <c r="B389" s="9">
        <v>0</v>
      </c>
    </row>
    <row r="390" spans="1:2" ht="12.75" customHeight="1" x14ac:dyDescent="0.2">
      <c r="A390" s="10" t="s">
        <v>284</v>
      </c>
      <c r="B390" s="9">
        <v>0</v>
      </c>
    </row>
    <row r="391" spans="1:2" ht="12.75" customHeight="1" x14ac:dyDescent="0.2">
      <c r="A391" s="10" t="s">
        <v>285</v>
      </c>
      <c r="B391" s="11">
        <f>B1303*3</f>
        <v>53.25</v>
      </c>
    </row>
    <row r="392" spans="1:2" ht="12.75" hidden="1" customHeight="1" x14ac:dyDescent="0.2">
      <c r="A392" s="10" t="s">
        <v>285</v>
      </c>
      <c r="B392" s="9">
        <v>0</v>
      </c>
    </row>
    <row r="393" spans="1:2" ht="12.75" customHeight="1" x14ac:dyDescent="0.2">
      <c r="A393" s="10" t="s">
        <v>287</v>
      </c>
      <c r="B393" s="9">
        <v>0</v>
      </c>
    </row>
    <row r="394" spans="1:2" ht="12.75" hidden="1" customHeight="1" x14ac:dyDescent="0.2">
      <c r="A394" s="10" t="s">
        <v>287</v>
      </c>
      <c r="B394" s="9">
        <v>0</v>
      </c>
    </row>
    <row r="395" spans="1:2" ht="12.75" customHeight="1" x14ac:dyDescent="0.2">
      <c r="A395" s="10" t="s">
        <v>288</v>
      </c>
      <c r="B395" s="9">
        <v>0</v>
      </c>
    </row>
    <row r="396" spans="1:2" ht="12.75" customHeight="1" x14ac:dyDescent="0.2">
      <c r="A396" s="10" t="s">
        <v>289</v>
      </c>
      <c r="B396" s="11">
        <v>3</v>
      </c>
    </row>
    <row r="397" spans="1:2" ht="12.75" hidden="1" customHeight="1" x14ac:dyDescent="0.2">
      <c r="A397" s="10" t="s">
        <v>289</v>
      </c>
      <c r="B397" s="9">
        <v>0</v>
      </c>
    </row>
    <row r="398" spans="1:2" ht="12.75" hidden="1" customHeight="1" x14ac:dyDescent="0.2">
      <c r="A398" s="10" t="s">
        <v>289</v>
      </c>
      <c r="B398" s="9">
        <v>0</v>
      </c>
    </row>
    <row r="399" spans="1:2" ht="12.75" customHeight="1" x14ac:dyDescent="0.2">
      <c r="A399" s="10" t="s">
        <v>290</v>
      </c>
      <c r="B399" s="11">
        <f>((B1625*3)+(B2631*2)+(B920)+(B2822*3)-(B391*3))*2.5</f>
        <v>40</v>
      </c>
    </row>
    <row r="400" spans="1:2" ht="12.75" hidden="1" customHeight="1" x14ac:dyDescent="0.2">
      <c r="A400" s="10" t="s">
        <v>290</v>
      </c>
      <c r="B400" s="9">
        <v>0</v>
      </c>
    </row>
    <row r="401" spans="1:2" ht="12.75" hidden="1" customHeight="1" x14ac:dyDescent="0.2">
      <c r="A401" s="10" t="s">
        <v>290</v>
      </c>
      <c r="B401" s="9">
        <v>0</v>
      </c>
    </row>
    <row r="402" spans="1:2" ht="12.75" customHeight="1" x14ac:dyDescent="0.2">
      <c r="A402" s="10" t="s">
        <v>291</v>
      </c>
      <c r="B402" s="9">
        <v>0</v>
      </c>
    </row>
    <row r="403" spans="1:2" ht="12.75" hidden="1" customHeight="1" x14ac:dyDescent="0.2">
      <c r="A403" s="10" t="s">
        <v>291</v>
      </c>
      <c r="B403" s="9">
        <v>0</v>
      </c>
    </row>
    <row r="404" spans="1:2" ht="12.75" customHeight="1" x14ac:dyDescent="0.2">
      <c r="A404" s="10" t="s">
        <v>292</v>
      </c>
      <c r="B404" s="11">
        <f>(B2533*3)+B490+(B1809*3)</f>
        <v>39</v>
      </c>
    </row>
    <row r="405" spans="1:2" ht="12.75" hidden="1" customHeight="1" x14ac:dyDescent="0.2">
      <c r="A405" s="10" t="s">
        <v>292</v>
      </c>
      <c r="B405" s="9">
        <v>0</v>
      </c>
    </row>
    <row r="406" spans="1:2" ht="12.75" hidden="1" customHeight="1" x14ac:dyDescent="0.2">
      <c r="A406" s="10" t="s">
        <v>292</v>
      </c>
      <c r="B406" s="9">
        <v>0</v>
      </c>
    </row>
    <row r="407" spans="1:2" ht="12.75" customHeight="1" x14ac:dyDescent="0.2">
      <c r="A407" s="10" t="s">
        <v>293</v>
      </c>
      <c r="B407" s="9">
        <v>0</v>
      </c>
    </row>
    <row r="408" spans="1:2" ht="12.75" hidden="1" customHeight="1" x14ac:dyDescent="0.2">
      <c r="A408" s="10" t="s">
        <v>293</v>
      </c>
      <c r="B408" s="9">
        <v>0</v>
      </c>
    </row>
    <row r="409" spans="1:2" ht="12.75" customHeight="1" x14ac:dyDescent="0.2">
      <c r="A409" s="10" t="s">
        <v>295</v>
      </c>
      <c r="B409" s="9">
        <v>0</v>
      </c>
    </row>
    <row r="410" spans="1:2" ht="12.75" customHeight="1" x14ac:dyDescent="0.2">
      <c r="A410" s="10" t="s">
        <v>296</v>
      </c>
      <c r="B410" s="11">
        <v>1</v>
      </c>
    </row>
    <row r="411" spans="1:2" ht="12.75" hidden="1" customHeight="1" x14ac:dyDescent="0.2">
      <c r="A411" s="10" t="s">
        <v>296</v>
      </c>
      <c r="B411" s="9">
        <v>0</v>
      </c>
    </row>
    <row r="412" spans="1:2" ht="12.75" customHeight="1" x14ac:dyDescent="0.2">
      <c r="A412" s="10" t="s">
        <v>298</v>
      </c>
      <c r="B412" s="11">
        <f>B1020+B410</f>
        <v>6</v>
      </c>
    </row>
    <row r="413" spans="1:2" ht="12.75" hidden="1" customHeight="1" x14ac:dyDescent="0.2">
      <c r="A413" s="10" t="s">
        <v>298</v>
      </c>
      <c r="B413" s="9">
        <v>0</v>
      </c>
    </row>
    <row r="414" spans="1:2" ht="12.75" customHeight="1" x14ac:dyDescent="0.2">
      <c r="A414" s="10" t="s">
        <v>2344</v>
      </c>
      <c r="B414" s="9">
        <v>0</v>
      </c>
    </row>
    <row r="415" spans="1:2" ht="12.75" customHeight="1" x14ac:dyDescent="0.2">
      <c r="A415" s="10" t="s">
        <v>300</v>
      </c>
      <c r="B415" s="11">
        <f>(B1790*4)+(B1883*2)</f>
        <v>16</v>
      </c>
    </row>
    <row r="416" spans="1:2" ht="12.75" hidden="1" customHeight="1" x14ac:dyDescent="0.2">
      <c r="A416" s="10" t="s">
        <v>300</v>
      </c>
      <c r="B416" s="9">
        <v>0</v>
      </c>
    </row>
    <row r="417" spans="1:2" ht="12.75" hidden="1" customHeight="1" x14ac:dyDescent="0.2">
      <c r="A417" s="10" t="s">
        <v>300</v>
      </c>
      <c r="B417" s="9">
        <v>0</v>
      </c>
    </row>
    <row r="418" spans="1:2" ht="12.75" customHeight="1" x14ac:dyDescent="0.2">
      <c r="A418" s="10" t="s">
        <v>302</v>
      </c>
      <c r="B418" s="11">
        <f>B2109</f>
        <v>7.5</v>
      </c>
    </row>
    <row r="419" spans="1:2" ht="12.75" hidden="1" customHeight="1" x14ac:dyDescent="0.2">
      <c r="A419" s="10" t="s">
        <v>302</v>
      </c>
      <c r="B419" s="9">
        <v>0</v>
      </c>
    </row>
    <row r="420" spans="1:2" ht="12.75" hidden="1" customHeight="1" x14ac:dyDescent="0.2">
      <c r="A420" s="10" t="s">
        <v>302</v>
      </c>
      <c r="B420" s="9">
        <v>0</v>
      </c>
    </row>
    <row r="421" spans="1:2" ht="12.75" customHeight="1" x14ac:dyDescent="0.2">
      <c r="A421" s="10" t="s">
        <v>304</v>
      </c>
      <c r="B421" s="11">
        <v>0</v>
      </c>
    </row>
    <row r="422" spans="1:2" ht="12.75" hidden="1" customHeight="1" x14ac:dyDescent="0.2">
      <c r="A422" s="10" t="s">
        <v>304</v>
      </c>
      <c r="B422" s="9">
        <v>0</v>
      </c>
    </row>
    <row r="423" spans="1:2" ht="12.75" customHeight="1" x14ac:dyDescent="0.2">
      <c r="A423" s="10" t="s">
        <v>305</v>
      </c>
      <c r="B423" s="11">
        <f>(B1303*7)</f>
        <v>124.25</v>
      </c>
    </row>
    <row r="424" spans="1:2" ht="12.75" hidden="1" customHeight="1" x14ac:dyDescent="0.2">
      <c r="A424" s="10" t="s">
        <v>305</v>
      </c>
      <c r="B424" s="9">
        <v>0</v>
      </c>
    </row>
    <row r="425" spans="1:2" ht="12.75" hidden="1" customHeight="1" x14ac:dyDescent="0.2">
      <c r="A425" s="10" t="s">
        <v>305</v>
      </c>
      <c r="B425" s="9">
        <v>0</v>
      </c>
    </row>
    <row r="426" spans="1:2" ht="12.75" customHeight="1" x14ac:dyDescent="0.2">
      <c r="A426" s="10" t="s">
        <v>308</v>
      </c>
      <c r="B426" s="9">
        <v>0</v>
      </c>
    </row>
    <row r="427" spans="1:2" ht="12.75" customHeight="1" x14ac:dyDescent="0.2">
      <c r="A427" s="10" t="s">
        <v>309</v>
      </c>
      <c r="B427" s="11">
        <v>0</v>
      </c>
    </row>
    <row r="428" spans="1:2" ht="12.75" hidden="1" customHeight="1" x14ac:dyDescent="0.2">
      <c r="A428" s="10" t="s">
        <v>309</v>
      </c>
      <c r="B428" s="9">
        <v>0</v>
      </c>
    </row>
    <row r="429" spans="1:2" ht="12.75" customHeight="1" x14ac:dyDescent="0.2">
      <c r="A429" s="10" t="s">
        <v>2345</v>
      </c>
      <c r="B429" s="9">
        <v>0</v>
      </c>
    </row>
    <row r="430" spans="1:2" ht="12.75" customHeight="1" x14ac:dyDescent="0.2">
      <c r="A430" s="10" t="s">
        <v>2346</v>
      </c>
      <c r="B430" s="9">
        <v>0</v>
      </c>
    </row>
    <row r="431" spans="1:2" ht="12.75" customHeight="1" x14ac:dyDescent="0.2">
      <c r="A431" s="10" t="s">
        <v>310</v>
      </c>
      <c r="B431" s="11">
        <f>(B1307*2)+B1303</f>
        <v>21.694444444444443</v>
      </c>
    </row>
    <row r="432" spans="1:2" ht="12.75" hidden="1" customHeight="1" x14ac:dyDescent="0.2">
      <c r="A432" s="10" t="s">
        <v>310</v>
      </c>
      <c r="B432" s="9">
        <v>0</v>
      </c>
    </row>
    <row r="433" spans="1:2" ht="12.75" hidden="1" customHeight="1" x14ac:dyDescent="0.2">
      <c r="A433" s="10" t="s">
        <v>310</v>
      </c>
      <c r="B433" s="9">
        <v>0</v>
      </c>
    </row>
    <row r="434" spans="1:2" ht="12.75" customHeight="1" x14ac:dyDescent="0.2">
      <c r="A434" s="10" t="s">
        <v>312</v>
      </c>
      <c r="B434" s="9">
        <v>0</v>
      </c>
    </row>
    <row r="435" spans="1:2" ht="12.75" hidden="1" customHeight="1" x14ac:dyDescent="0.2">
      <c r="A435" s="10" t="s">
        <v>312</v>
      </c>
      <c r="B435" s="9">
        <v>0</v>
      </c>
    </row>
    <row r="436" spans="1:2" ht="12.75" customHeight="1" x14ac:dyDescent="0.2">
      <c r="A436" s="10" t="s">
        <v>317</v>
      </c>
      <c r="B436" s="11">
        <f>B1290*0.8</f>
        <v>56.800000000000004</v>
      </c>
    </row>
    <row r="437" spans="1:2" ht="12.75" hidden="1" customHeight="1" x14ac:dyDescent="0.2">
      <c r="A437" s="10" t="s">
        <v>317</v>
      </c>
      <c r="B437" s="9">
        <v>0</v>
      </c>
    </row>
    <row r="438" spans="1:2" ht="12.75" customHeight="1" x14ac:dyDescent="0.2">
      <c r="A438" s="10" t="s">
        <v>318</v>
      </c>
      <c r="B438" s="11">
        <f>B1292*0.8</f>
        <v>113.60000000000001</v>
      </c>
    </row>
    <row r="439" spans="1:2" ht="12.75" hidden="1" customHeight="1" x14ac:dyDescent="0.2">
      <c r="A439" s="10" t="s">
        <v>318</v>
      </c>
      <c r="B439" s="9">
        <v>0</v>
      </c>
    </row>
    <row r="440" spans="1:2" ht="12.75" customHeight="1" x14ac:dyDescent="0.2">
      <c r="A440" s="10" t="s">
        <v>319</v>
      </c>
      <c r="B440" s="11">
        <f>B1297*0.8</f>
        <v>71</v>
      </c>
    </row>
    <row r="441" spans="1:2" ht="12.75" hidden="1" customHeight="1" x14ac:dyDescent="0.2">
      <c r="A441" s="10" t="s">
        <v>319</v>
      </c>
      <c r="B441" s="9">
        <v>0</v>
      </c>
    </row>
    <row r="442" spans="1:2" ht="12.75" customHeight="1" x14ac:dyDescent="0.2">
      <c r="A442" s="10" t="s">
        <v>320</v>
      </c>
      <c r="B442" s="11">
        <f>B1305*0.8</f>
        <v>99.4</v>
      </c>
    </row>
    <row r="443" spans="1:2" ht="12.75" hidden="1" customHeight="1" x14ac:dyDescent="0.2">
      <c r="A443" s="10" t="s">
        <v>320</v>
      </c>
      <c r="B443" s="9">
        <v>0</v>
      </c>
    </row>
    <row r="444" spans="1:2" ht="12.75" customHeight="1" x14ac:dyDescent="0.2">
      <c r="A444" s="10" t="s">
        <v>321</v>
      </c>
      <c r="B444" s="11">
        <f>B446</f>
        <v>16</v>
      </c>
    </row>
    <row r="445" spans="1:2" ht="12.75" hidden="1" customHeight="1" x14ac:dyDescent="0.2">
      <c r="A445" s="10" t="s">
        <v>321</v>
      </c>
      <c r="B445" s="9">
        <v>0</v>
      </c>
    </row>
    <row r="446" spans="1:2" ht="12.75" customHeight="1" x14ac:dyDescent="0.2">
      <c r="A446" s="10" t="s">
        <v>322</v>
      </c>
      <c r="B446" s="11">
        <f>B1787*8</f>
        <v>16</v>
      </c>
    </row>
    <row r="447" spans="1:2" ht="12.75" hidden="1" customHeight="1" x14ac:dyDescent="0.2">
      <c r="A447" s="10" t="s">
        <v>322</v>
      </c>
      <c r="B447" s="9">
        <v>0</v>
      </c>
    </row>
    <row r="448" spans="1:2" ht="12.75" hidden="1" customHeight="1" x14ac:dyDescent="0.2">
      <c r="A448" s="10" t="s">
        <v>322</v>
      </c>
      <c r="B448" s="9">
        <v>0</v>
      </c>
    </row>
    <row r="449" spans="1:2" ht="12.75" customHeight="1" x14ac:dyDescent="0.2">
      <c r="A449" s="10" t="s">
        <v>324</v>
      </c>
      <c r="B449" s="11">
        <f>B1636+B446</f>
        <v>29.25</v>
      </c>
    </row>
    <row r="450" spans="1:2" ht="12.75" hidden="1" customHeight="1" x14ac:dyDescent="0.2">
      <c r="A450" s="10" t="s">
        <v>324</v>
      </c>
      <c r="B450" s="9">
        <v>0</v>
      </c>
    </row>
    <row r="451" spans="1:2" ht="12.75" customHeight="1" x14ac:dyDescent="0.2">
      <c r="A451" s="10" t="s">
        <v>325</v>
      </c>
      <c r="B451" s="11">
        <v>4</v>
      </c>
    </row>
    <row r="452" spans="1:2" ht="12.75" hidden="1" customHeight="1" x14ac:dyDescent="0.2">
      <c r="A452" s="10" t="s">
        <v>325</v>
      </c>
      <c r="B452" s="9">
        <v>0</v>
      </c>
    </row>
    <row r="453" spans="1:2" ht="12.75" customHeight="1" x14ac:dyDescent="0.2">
      <c r="A453" s="10" t="s">
        <v>327</v>
      </c>
      <c r="B453" s="11">
        <v>0</v>
      </c>
    </row>
    <row r="454" spans="1:2" ht="12.75" hidden="1" customHeight="1" x14ac:dyDescent="0.2">
      <c r="A454" s="10" t="s">
        <v>327</v>
      </c>
      <c r="B454" s="9">
        <v>0</v>
      </c>
    </row>
    <row r="455" spans="1:2" ht="12.75" customHeight="1" x14ac:dyDescent="0.2">
      <c r="A455" s="10" t="s">
        <v>329</v>
      </c>
      <c r="B455" s="9">
        <v>0</v>
      </c>
    </row>
    <row r="456" spans="1:2" ht="12.75" hidden="1" customHeight="1" x14ac:dyDescent="0.2">
      <c r="A456" s="10" t="s">
        <v>329</v>
      </c>
      <c r="B456" s="9">
        <v>0</v>
      </c>
    </row>
    <row r="457" spans="1:2" ht="12.75" customHeight="1" x14ac:dyDescent="0.2">
      <c r="A457" s="10" t="s">
        <v>337</v>
      </c>
      <c r="B457" s="9">
        <v>0</v>
      </c>
    </row>
    <row r="458" spans="1:2" ht="12.75" hidden="1" customHeight="1" x14ac:dyDescent="0.2">
      <c r="A458" s="10" t="s">
        <v>337</v>
      </c>
      <c r="B458" s="9">
        <v>0</v>
      </c>
    </row>
    <row r="459" spans="1:2" ht="12.75" customHeight="1" x14ac:dyDescent="0.2">
      <c r="A459" s="10" t="s">
        <v>338</v>
      </c>
      <c r="B459" s="9">
        <v>0</v>
      </c>
    </row>
    <row r="460" spans="1:2" ht="12.75" hidden="1" customHeight="1" x14ac:dyDescent="0.2">
      <c r="A460" s="10" t="s">
        <v>338</v>
      </c>
      <c r="B460" s="9">
        <v>0</v>
      </c>
    </row>
    <row r="461" spans="1:2" ht="12.75" customHeight="1" x14ac:dyDescent="0.2">
      <c r="A461" s="10" t="s">
        <v>339</v>
      </c>
      <c r="B461" s="11">
        <f>B1990*2</f>
        <v>49</v>
      </c>
    </row>
    <row r="462" spans="1:2" ht="12.75" hidden="1" customHeight="1" x14ac:dyDescent="0.2">
      <c r="A462" s="10" t="s">
        <v>339</v>
      </c>
      <c r="B462" s="9">
        <v>0</v>
      </c>
    </row>
    <row r="463" spans="1:2" ht="12.75" hidden="1" customHeight="1" x14ac:dyDescent="0.2">
      <c r="A463" s="10" t="s">
        <v>339</v>
      </c>
      <c r="B463" s="9">
        <v>0</v>
      </c>
    </row>
    <row r="464" spans="1:2" ht="12.75" customHeight="1" x14ac:dyDescent="0.2">
      <c r="A464" s="10" t="s">
        <v>340</v>
      </c>
      <c r="B464" s="11">
        <f>B2174*2</f>
        <v>112</v>
      </c>
    </row>
    <row r="465" spans="1:2" ht="12.75" hidden="1" customHeight="1" x14ac:dyDescent="0.2">
      <c r="A465" s="10" t="s">
        <v>340</v>
      </c>
      <c r="B465" s="9">
        <v>0</v>
      </c>
    </row>
    <row r="466" spans="1:2" ht="12.75" hidden="1" customHeight="1" x14ac:dyDescent="0.2">
      <c r="A466" s="10" t="s">
        <v>340</v>
      </c>
      <c r="B466" s="9">
        <v>0</v>
      </c>
    </row>
    <row r="467" spans="1:2" ht="12.75" customHeight="1" x14ac:dyDescent="0.2">
      <c r="A467" s="10" t="s">
        <v>341</v>
      </c>
      <c r="B467" s="11">
        <f>B2257*2</f>
        <v>54</v>
      </c>
    </row>
    <row r="468" spans="1:2" ht="12.75" hidden="1" customHeight="1" x14ac:dyDescent="0.2">
      <c r="A468" s="10" t="s">
        <v>341</v>
      </c>
      <c r="B468" s="9">
        <v>0</v>
      </c>
    </row>
    <row r="469" spans="1:2" ht="12.75" hidden="1" customHeight="1" x14ac:dyDescent="0.2">
      <c r="A469" s="10" t="s">
        <v>341</v>
      </c>
      <c r="B469" s="9">
        <v>0</v>
      </c>
    </row>
    <row r="470" spans="1:2" ht="12.75" customHeight="1" x14ac:dyDescent="0.2">
      <c r="A470" s="10" t="s">
        <v>342</v>
      </c>
      <c r="B470" s="11">
        <f>B2336*2</f>
        <v>16</v>
      </c>
    </row>
    <row r="471" spans="1:2" ht="12.75" hidden="1" customHeight="1" x14ac:dyDescent="0.2">
      <c r="A471" s="10" t="s">
        <v>342</v>
      </c>
      <c r="B471" s="9">
        <v>0</v>
      </c>
    </row>
    <row r="472" spans="1:2" ht="12.75" hidden="1" customHeight="1" x14ac:dyDescent="0.2">
      <c r="A472" s="10" t="s">
        <v>342</v>
      </c>
      <c r="B472" s="9">
        <v>0</v>
      </c>
    </row>
    <row r="473" spans="1:2" ht="12.75" customHeight="1" x14ac:dyDescent="0.2">
      <c r="A473" s="10" t="s">
        <v>343</v>
      </c>
      <c r="B473" s="11">
        <f>B2543*2</f>
        <v>36.470833333333331</v>
      </c>
    </row>
    <row r="474" spans="1:2" ht="12.75" hidden="1" customHeight="1" x14ac:dyDescent="0.2">
      <c r="A474" s="10" t="s">
        <v>343</v>
      </c>
      <c r="B474" s="9">
        <v>0</v>
      </c>
    </row>
    <row r="475" spans="1:2" ht="12.75" hidden="1" customHeight="1" x14ac:dyDescent="0.2">
      <c r="A475" s="10" t="s">
        <v>343</v>
      </c>
      <c r="B475" s="9">
        <v>0</v>
      </c>
    </row>
    <row r="476" spans="1:2" ht="12.75" customHeight="1" x14ac:dyDescent="0.2">
      <c r="A476" s="10" t="s">
        <v>347</v>
      </c>
      <c r="B476" s="11">
        <f>B1312*2</f>
        <v>110.5</v>
      </c>
    </row>
    <row r="477" spans="1:2" ht="12.75" hidden="1" customHeight="1" x14ac:dyDescent="0.2">
      <c r="A477" s="10" t="s">
        <v>347</v>
      </c>
      <c r="B477" s="9">
        <v>0</v>
      </c>
    </row>
    <row r="478" spans="1:2" ht="12.75" hidden="1" customHeight="1" x14ac:dyDescent="0.2">
      <c r="A478" s="10" t="s">
        <v>347</v>
      </c>
      <c r="B478" s="9">
        <v>0</v>
      </c>
    </row>
    <row r="479" spans="1:2" ht="12.75" customHeight="1" x14ac:dyDescent="0.2">
      <c r="A479" s="10" t="s">
        <v>348</v>
      </c>
      <c r="B479" s="11">
        <v>32</v>
      </c>
    </row>
    <row r="480" spans="1:2" ht="12.75" hidden="1" customHeight="1" x14ac:dyDescent="0.2">
      <c r="A480" s="10" t="s">
        <v>348</v>
      </c>
      <c r="B480" s="9">
        <v>0</v>
      </c>
    </row>
    <row r="481" spans="1:2" ht="12.75" customHeight="1" x14ac:dyDescent="0.2">
      <c r="A481" s="10" t="s">
        <v>349</v>
      </c>
      <c r="B481" s="9">
        <v>0</v>
      </c>
    </row>
    <row r="482" spans="1:2" ht="12.75" hidden="1" customHeight="1" x14ac:dyDescent="0.2">
      <c r="A482" s="10" t="s">
        <v>349</v>
      </c>
      <c r="B482" s="9">
        <v>0</v>
      </c>
    </row>
    <row r="483" spans="1:2" ht="12.75" customHeight="1" x14ac:dyDescent="0.2">
      <c r="A483" s="10" t="s">
        <v>350</v>
      </c>
      <c r="B483" s="11">
        <f>B509</f>
        <v>7.5</v>
      </c>
    </row>
    <row r="484" spans="1:2" ht="12.75" hidden="1" customHeight="1" x14ac:dyDescent="0.2">
      <c r="A484" s="10" t="s">
        <v>350</v>
      </c>
      <c r="B484" s="9">
        <v>0</v>
      </c>
    </row>
    <row r="485" spans="1:2" ht="12.75" hidden="1" customHeight="1" x14ac:dyDescent="0.2">
      <c r="A485" s="10" t="s">
        <v>350</v>
      </c>
      <c r="B485" s="9">
        <v>0</v>
      </c>
    </row>
    <row r="486" spans="1:2" ht="12.75" customHeight="1" x14ac:dyDescent="0.2">
      <c r="A486" s="10" t="s">
        <v>352</v>
      </c>
      <c r="B486" s="11">
        <f>B483/4</f>
        <v>1.875</v>
      </c>
    </row>
    <row r="487" spans="1:2" ht="12.75" hidden="1" customHeight="1" x14ac:dyDescent="0.2">
      <c r="A487" s="10" t="s">
        <v>352</v>
      </c>
      <c r="B487" s="9">
        <v>0</v>
      </c>
    </row>
    <row r="488" spans="1:2" ht="12.75" customHeight="1" x14ac:dyDescent="0.2">
      <c r="A488" s="10" t="s">
        <v>353</v>
      </c>
      <c r="B488" s="11">
        <f>(B1106*4)+B2289</f>
        <v>135.88333333333333</v>
      </c>
    </row>
    <row r="489" spans="1:2" ht="12.75" hidden="1" customHeight="1" x14ac:dyDescent="0.2">
      <c r="A489" s="10" t="s">
        <v>353</v>
      </c>
      <c r="B489" s="9">
        <v>0</v>
      </c>
    </row>
    <row r="490" spans="1:2" ht="12.75" customHeight="1" x14ac:dyDescent="0.2">
      <c r="A490" s="10" t="s">
        <v>354</v>
      </c>
      <c r="B490" s="11">
        <v>4</v>
      </c>
    </row>
    <row r="491" spans="1:2" ht="12.75" hidden="1" customHeight="1" x14ac:dyDescent="0.2">
      <c r="A491" s="10" t="s">
        <v>354</v>
      </c>
      <c r="B491" s="9">
        <v>0</v>
      </c>
    </row>
    <row r="492" spans="1:2" ht="12.75" customHeight="1" x14ac:dyDescent="0.2">
      <c r="A492" s="10" t="s">
        <v>357</v>
      </c>
      <c r="B492" s="11">
        <v>36</v>
      </c>
    </row>
    <row r="493" spans="1:2" ht="12.75" hidden="1" customHeight="1" x14ac:dyDescent="0.2">
      <c r="A493" s="10" t="s">
        <v>357</v>
      </c>
      <c r="B493" s="9">
        <v>0</v>
      </c>
    </row>
    <row r="494" spans="1:2" ht="12.75" hidden="1" customHeight="1" x14ac:dyDescent="0.2">
      <c r="A494" s="10" t="s">
        <v>357</v>
      </c>
      <c r="B494" s="9">
        <v>0</v>
      </c>
    </row>
    <row r="495" spans="1:2" ht="12.75" customHeight="1" x14ac:dyDescent="0.2">
      <c r="A495" s="10" t="s">
        <v>358</v>
      </c>
      <c r="B495" s="11">
        <v>6</v>
      </c>
    </row>
    <row r="496" spans="1:2" ht="12.75" hidden="1" customHeight="1" x14ac:dyDescent="0.2">
      <c r="A496" s="10" t="s">
        <v>358</v>
      </c>
      <c r="B496" s="9">
        <v>0</v>
      </c>
    </row>
    <row r="497" spans="1:2" ht="12.75" hidden="1" customHeight="1" x14ac:dyDescent="0.2">
      <c r="A497" s="10" t="s">
        <v>358</v>
      </c>
      <c r="B497" s="9">
        <v>0</v>
      </c>
    </row>
    <row r="498" spans="1:2" ht="12.75" customHeight="1" x14ac:dyDescent="0.2">
      <c r="A498" s="10" t="s">
        <v>360</v>
      </c>
      <c r="B498" s="11">
        <f>B887+0.25</f>
        <v>1.25</v>
      </c>
    </row>
    <row r="499" spans="1:2" ht="12.75" hidden="1" customHeight="1" x14ac:dyDescent="0.2">
      <c r="A499" s="10" t="s">
        <v>360</v>
      </c>
      <c r="B499" s="9">
        <v>0</v>
      </c>
    </row>
    <row r="500" spans="1:2" ht="12.75" hidden="1" customHeight="1" x14ac:dyDescent="0.2">
      <c r="A500" s="10" t="s">
        <v>360</v>
      </c>
      <c r="B500" s="9">
        <v>0</v>
      </c>
    </row>
    <row r="501" spans="1:2" ht="12.75" customHeight="1" x14ac:dyDescent="0.2">
      <c r="A501" s="10" t="s">
        <v>365</v>
      </c>
      <c r="B501" s="9">
        <v>0</v>
      </c>
    </row>
    <row r="502" spans="1:2" ht="12.75" hidden="1" customHeight="1" x14ac:dyDescent="0.2">
      <c r="A502" s="10" t="s">
        <v>365</v>
      </c>
      <c r="B502" s="9">
        <v>0</v>
      </c>
    </row>
    <row r="503" spans="1:2" ht="12.75" customHeight="1" x14ac:dyDescent="0.2">
      <c r="A503" s="10" t="s">
        <v>366</v>
      </c>
      <c r="B503" s="9">
        <v>0</v>
      </c>
    </row>
    <row r="504" spans="1:2" ht="12.75" hidden="1" customHeight="1" x14ac:dyDescent="0.2">
      <c r="A504" s="10" t="s">
        <v>366</v>
      </c>
      <c r="B504" s="9">
        <v>0</v>
      </c>
    </row>
    <row r="505" spans="1:2" ht="12.75" customHeight="1" x14ac:dyDescent="0.2">
      <c r="A505" s="10" t="s">
        <v>367</v>
      </c>
      <c r="B505" s="9">
        <v>0</v>
      </c>
    </row>
    <row r="506" spans="1:2" ht="12.75" hidden="1" customHeight="1" x14ac:dyDescent="0.2">
      <c r="A506" s="10" t="s">
        <v>367</v>
      </c>
      <c r="B506" s="9">
        <v>0</v>
      </c>
    </row>
    <row r="507" spans="1:2" ht="12.75" customHeight="1" x14ac:dyDescent="0.2">
      <c r="A507" s="10" t="s">
        <v>368</v>
      </c>
      <c r="B507" s="9">
        <v>0</v>
      </c>
    </row>
    <row r="508" spans="1:2" ht="12.75" hidden="1" customHeight="1" x14ac:dyDescent="0.2">
      <c r="A508" s="10" t="s">
        <v>368</v>
      </c>
      <c r="B508" s="9">
        <v>0</v>
      </c>
    </row>
    <row r="509" spans="1:2" ht="12.75" customHeight="1" x14ac:dyDescent="0.2">
      <c r="A509" s="10" t="s">
        <v>369</v>
      </c>
      <c r="B509" s="11">
        <v>7.5</v>
      </c>
    </row>
    <row r="510" spans="1:2" ht="12.75" hidden="1" customHeight="1" x14ac:dyDescent="0.2">
      <c r="A510" s="10" t="s">
        <v>369</v>
      </c>
      <c r="B510" s="9">
        <v>0</v>
      </c>
    </row>
    <row r="511" spans="1:2" ht="12.75" hidden="1" customHeight="1" x14ac:dyDescent="0.2">
      <c r="A511" s="10" t="s">
        <v>369</v>
      </c>
      <c r="B511" s="9">
        <v>0</v>
      </c>
    </row>
    <row r="512" spans="1:2" ht="12.75" customHeight="1" x14ac:dyDescent="0.2">
      <c r="A512" s="10" t="s">
        <v>373</v>
      </c>
      <c r="B512" s="11">
        <f>B509/2</f>
        <v>3.75</v>
      </c>
    </row>
    <row r="513" spans="1:2" ht="12.75" hidden="1" customHeight="1" x14ac:dyDescent="0.2">
      <c r="A513" s="10" t="s">
        <v>373</v>
      </c>
      <c r="B513" s="9">
        <v>0</v>
      </c>
    </row>
    <row r="514" spans="1:2" ht="12.75" hidden="1" customHeight="1" x14ac:dyDescent="0.2">
      <c r="A514" s="10" t="s">
        <v>373</v>
      </c>
      <c r="B514" s="9">
        <v>0</v>
      </c>
    </row>
    <row r="515" spans="1:2" ht="12.75" customHeight="1" x14ac:dyDescent="0.2">
      <c r="A515" s="10" t="s">
        <v>374</v>
      </c>
      <c r="B515" s="11">
        <f>(B509*6)/4</f>
        <v>11.25</v>
      </c>
    </row>
    <row r="516" spans="1:2" ht="12.75" hidden="1" customHeight="1" x14ac:dyDescent="0.2">
      <c r="A516" s="10" t="s">
        <v>374</v>
      </c>
      <c r="B516" s="9">
        <v>0</v>
      </c>
    </row>
    <row r="517" spans="1:2" ht="12.75" hidden="1" customHeight="1" x14ac:dyDescent="0.2">
      <c r="A517" s="10" t="s">
        <v>374</v>
      </c>
      <c r="B517" s="9">
        <v>0</v>
      </c>
    </row>
    <row r="518" spans="1:2" ht="12.75" customHeight="1" x14ac:dyDescent="0.2">
      <c r="A518" s="10" t="s">
        <v>375</v>
      </c>
      <c r="B518" s="11">
        <f>B509</f>
        <v>7.5</v>
      </c>
    </row>
    <row r="519" spans="1:2" ht="12.75" hidden="1" customHeight="1" x14ac:dyDescent="0.2">
      <c r="A519" s="10" t="s">
        <v>375</v>
      </c>
      <c r="B519" s="9">
        <v>0</v>
      </c>
    </row>
    <row r="520" spans="1:2" ht="12.75" hidden="1" customHeight="1" x14ac:dyDescent="0.2">
      <c r="A520" s="10" t="s">
        <v>375</v>
      </c>
      <c r="B520" s="9">
        <v>0</v>
      </c>
    </row>
    <row r="521" spans="1:2" ht="12.75" customHeight="1" x14ac:dyDescent="0.2">
      <c r="A521" s="10" t="s">
        <v>376</v>
      </c>
      <c r="B521" s="11">
        <v>3</v>
      </c>
    </row>
    <row r="522" spans="1:2" ht="12.75" hidden="1" customHeight="1" x14ac:dyDescent="0.2">
      <c r="A522" s="10" t="s">
        <v>376</v>
      </c>
      <c r="B522" s="9">
        <v>0</v>
      </c>
    </row>
    <row r="523" spans="1:2" ht="12.75" hidden="1" customHeight="1" x14ac:dyDescent="0.2">
      <c r="A523" s="10" t="s">
        <v>376</v>
      </c>
      <c r="B523" s="9">
        <v>0</v>
      </c>
    </row>
    <row r="524" spans="1:2" ht="12.75" customHeight="1" x14ac:dyDescent="0.2">
      <c r="A524" s="10" t="s">
        <v>377</v>
      </c>
      <c r="B524" s="9">
        <v>0</v>
      </c>
    </row>
    <row r="525" spans="1:2" ht="12.75" customHeight="1" x14ac:dyDescent="0.2">
      <c r="A525" s="10" t="s">
        <v>379</v>
      </c>
      <c r="B525" s="11">
        <v>4</v>
      </c>
    </row>
    <row r="526" spans="1:2" ht="12.75" hidden="1" customHeight="1" x14ac:dyDescent="0.2">
      <c r="A526" s="10" t="s">
        <v>379</v>
      </c>
      <c r="B526" s="9">
        <v>0</v>
      </c>
    </row>
    <row r="527" spans="1:2" ht="12.75" customHeight="1" x14ac:dyDescent="0.2">
      <c r="A527" s="10" t="s">
        <v>380</v>
      </c>
      <c r="B527" s="11">
        <v>4</v>
      </c>
    </row>
    <row r="528" spans="1:2" ht="12.75" hidden="1" customHeight="1" x14ac:dyDescent="0.2">
      <c r="A528" s="10" t="s">
        <v>380</v>
      </c>
      <c r="B528" s="9">
        <v>0</v>
      </c>
    </row>
    <row r="529" spans="1:2" ht="12.75" customHeight="1" x14ac:dyDescent="0.2">
      <c r="A529" s="10" t="s">
        <v>383</v>
      </c>
      <c r="B529" s="11">
        <f>B391+B527</f>
        <v>57.25</v>
      </c>
    </row>
    <row r="530" spans="1:2" ht="12.75" hidden="1" customHeight="1" x14ac:dyDescent="0.2">
      <c r="A530" s="10" t="s">
        <v>383</v>
      </c>
      <c r="B530" s="9">
        <v>0</v>
      </c>
    </row>
    <row r="531" spans="1:2" ht="12.75" customHeight="1" x14ac:dyDescent="0.2">
      <c r="A531" s="10" t="s">
        <v>384</v>
      </c>
      <c r="B531" s="9">
        <v>0</v>
      </c>
    </row>
    <row r="532" spans="1:2" ht="12.75" customHeight="1" x14ac:dyDescent="0.2">
      <c r="A532" s="10" t="s">
        <v>387</v>
      </c>
      <c r="B532" s="11">
        <v>0</v>
      </c>
    </row>
    <row r="533" spans="1:2" ht="12.75" hidden="1" customHeight="1" x14ac:dyDescent="0.2">
      <c r="A533" s="10" t="s">
        <v>387</v>
      </c>
      <c r="B533" s="9">
        <v>0</v>
      </c>
    </row>
    <row r="534" spans="1:2" ht="12.75" hidden="1" customHeight="1" x14ac:dyDescent="0.2">
      <c r="A534" s="10" t="s">
        <v>387</v>
      </c>
      <c r="B534" s="9">
        <v>0</v>
      </c>
    </row>
    <row r="535" spans="1:2" ht="12.75" customHeight="1" x14ac:dyDescent="0.2">
      <c r="A535" s="10" t="s">
        <v>388</v>
      </c>
      <c r="B535" s="9">
        <v>0</v>
      </c>
    </row>
    <row r="536" spans="1:2" ht="12.75" customHeight="1" x14ac:dyDescent="0.2">
      <c r="A536" s="10" t="s">
        <v>389</v>
      </c>
      <c r="B536" s="11">
        <f>(B2300*3)+B2167+(B2541*3)</f>
        <v>282.5</v>
      </c>
    </row>
    <row r="537" spans="1:2" ht="12.75" hidden="1" customHeight="1" x14ac:dyDescent="0.2">
      <c r="A537" s="10" t="s">
        <v>389</v>
      </c>
      <c r="B537" s="9">
        <v>0</v>
      </c>
    </row>
    <row r="538" spans="1:2" ht="12.75" hidden="1" customHeight="1" x14ac:dyDescent="0.2">
      <c r="A538" s="10" t="s">
        <v>389</v>
      </c>
      <c r="B538" s="9">
        <v>0</v>
      </c>
    </row>
    <row r="539" spans="1:2" ht="12.75" customHeight="1" x14ac:dyDescent="0.2">
      <c r="A539" s="10" t="s">
        <v>390</v>
      </c>
      <c r="B539" s="11">
        <f>(B1303*4)+B2286</f>
        <v>185.75</v>
      </c>
    </row>
    <row r="540" spans="1:2" ht="12.75" hidden="1" customHeight="1" x14ac:dyDescent="0.2">
      <c r="A540" s="10" t="s">
        <v>390</v>
      </c>
      <c r="B540" s="9">
        <v>0</v>
      </c>
    </row>
    <row r="541" spans="1:2" ht="12.75" customHeight="1" x14ac:dyDescent="0.2">
      <c r="A541" s="10" t="s">
        <v>391</v>
      </c>
      <c r="B541" s="11">
        <f>(B1802*7)</f>
        <v>21</v>
      </c>
    </row>
    <row r="542" spans="1:2" ht="12.75" hidden="1" customHeight="1" x14ac:dyDescent="0.2">
      <c r="A542" s="10" t="s">
        <v>391</v>
      </c>
      <c r="B542" s="9">
        <v>0</v>
      </c>
    </row>
    <row r="543" spans="1:2" ht="12.75" hidden="1" customHeight="1" x14ac:dyDescent="0.2">
      <c r="A543" s="10" t="s">
        <v>391</v>
      </c>
      <c r="B543" s="9">
        <v>0</v>
      </c>
    </row>
    <row r="544" spans="1:2" ht="12.75" customHeight="1" x14ac:dyDescent="0.2">
      <c r="A544" s="10" t="s">
        <v>392</v>
      </c>
      <c r="B544" s="11">
        <f>(B1701*8)+B1221</f>
        <v>3031.5</v>
      </c>
    </row>
    <row r="545" spans="1:2" ht="12.75" hidden="1" customHeight="1" x14ac:dyDescent="0.2">
      <c r="A545" s="10" t="s">
        <v>392</v>
      </c>
      <c r="B545" s="9">
        <v>0</v>
      </c>
    </row>
    <row r="546" spans="1:2" ht="12.75" hidden="1" customHeight="1" x14ac:dyDescent="0.2">
      <c r="A546" s="10" t="s">
        <v>392</v>
      </c>
      <c r="B546" s="9">
        <v>0</v>
      </c>
    </row>
    <row r="547" spans="1:2" ht="12.75" customHeight="1" x14ac:dyDescent="0.2">
      <c r="A547" s="10" t="s">
        <v>400</v>
      </c>
      <c r="B547" s="11">
        <f>B120+(B490/8)</f>
        <v>3.5</v>
      </c>
    </row>
    <row r="548" spans="1:2" ht="12.75" hidden="1" customHeight="1" x14ac:dyDescent="0.2">
      <c r="A548" s="10" t="s">
        <v>400</v>
      </c>
      <c r="B548" s="9">
        <v>0</v>
      </c>
    </row>
    <row r="549" spans="1:2" ht="12.75" customHeight="1" x14ac:dyDescent="0.2">
      <c r="A549" s="10" t="s">
        <v>401</v>
      </c>
      <c r="B549" s="11">
        <f>B449+(B490/8)</f>
        <v>29.75</v>
      </c>
    </row>
    <row r="550" spans="1:2" ht="12.75" hidden="1" customHeight="1" x14ac:dyDescent="0.2">
      <c r="A550" s="10" t="s">
        <v>401</v>
      </c>
      <c r="B550" s="9">
        <v>0</v>
      </c>
    </row>
    <row r="551" spans="1:2" ht="12.75" customHeight="1" x14ac:dyDescent="0.2">
      <c r="A551" s="10" t="s">
        <v>402</v>
      </c>
      <c r="B551" s="11">
        <f>B527+(B490/8)</f>
        <v>4.5</v>
      </c>
    </row>
    <row r="552" spans="1:2" ht="12.75" hidden="1" customHeight="1" x14ac:dyDescent="0.2">
      <c r="A552" s="10" t="s">
        <v>402</v>
      </c>
      <c r="B552" s="9">
        <v>0</v>
      </c>
    </row>
    <row r="553" spans="1:2" ht="12.75" customHeight="1" x14ac:dyDescent="0.2">
      <c r="A553" s="10" t="s">
        <v>403</v>
      </c>
      <c r="B553" s="11">
        <f>B1694+(B490/8)</f>
        <v>4.5</v>
      </c>
    </row>
    <row r="554" spans="1:2" ht="12.75" hidden="1" customHeight="1" x14ac:dyDescent="0.2">
      <c r="A554" s="10" t="s">
        <v>403</v>
      </c>
      <c r="B554" s="9">
        <v>0</v>
      </c>
    </row>
    <row r="555" spans="1:2" ht="12.75" customHeight="1" x14ac:dyDescent="0.2">
      <c r="A555" s="10" t="s">
        <v>404</v>
      </c>
      <c r="B555" s="11">
        <f>B2034+(B490/8)</f>
        <v>1.5</v>
      </c>
    </row>
    <row r="556" spans="1:2" ht="12.75" hidden="1" customHeight="1" x14ac:dyDescent="0.2">
      <c r="A556" s="10" t="s">
        <v>404</v>
      </c>
      <c r="B556" s="9">
        <v>0</v>
      </c>
    </row>
    <row r="557" spans="1:2" ht="12.75" customHeight="1" x14ac:dyDescent="0.2">
      <c r="A557" s="10" t="s">
        <v>405</v>
      </c>
      <c r="B557" s="11">
        <f>B2185+(B490/8)</f>
        <v>8.5</v>
      </c>
    </row>
    <row r="558" spans="1:2" ht="12.75" hidden="1" customHeight="1" x14ac:dyDescent="0.2">
      <c r="A558" s="10" t="s">
        <v>405</v>
      </c>
      <c r="B558" s="9">
        <v>0</v>
      </c>
    </row>
    <row r="559" spans="1:2" ht="12.75" customHeight="1" x14ac:dyDescent="0.2">
      <c r="A559" s="10" t="s">
        <v>406</v>
      </c>
      <c r="B559" s="11">
        <f>B2330+(B490/8)</f>
        <v>24.5</v>
      </c>
    </row>
    <row r="560" spans="1:2" ht="12.75" hidden="1" customHeight="1" x14ac:dyDescent="0.2">
      <c r="A560" s="10" t="s">
        <v>406</v>
      </c>
      <c r="B560" s="9">
        <v>0</v>
      </c>
    </row>
    <row r="561" spans="1:2" ht="12.75" customHeight="1" x14ac:dyDescent="0.2">
      <c r="A561" s="10" t="s">
        <v>407</v>
      </c>
      <c r="B561" s="11">
        <f>(B2822*2)+B525</f>
        <v>8</v>
      </c>
    </row>
    <row r="562" spans="1:2" ht="12.75" hidden="1" customHeight="1" x14ac:dyDescent="0.2">
      <c r="A562" s="10" t="s">
        <v>407</v>
      </c>
      <c r="B562" s="9">
        <v>0</v>
      </c>
    </row>
    <row r="563" spans="1:2" ht="12.75" customHeight="1" x14ac:dyDescent="0.2">
      <c r="A563" s="10" t="s">
        <v>411</v>
      </c>
      <c r="B563" s="9">
        <v>0</v>
      </c>
    </row>
    <row r="564" spans="1:2" ht="12.75" hidden="1" customHeight="1" x14ac:dyDescent="0.2">
      <c r="A564" s="10" t="s">
        <v>411</v>
      </c>
      <c r="B564" s="9">
        <v>0</v>
      </c>
    </row>
    <row r="565" spans="1:2" ht="12.75" customHeight="1" x14ac:dyDescent="0.2">
      <c r="A565" s="10" t="s">
        <v>412</v>
      </c>
      <c r="B565" s="9">
        <v>0</v>
      </c>
    </row>
    <row r="566" spans="1:2" ht="12.75" customHeight="1" x14ac:dyDescent="0.2">
      <c r="A566" s="10" t="s">
        <v>413</v>
      </c>
      <c r="B566" s="9">
        <v>0</v>
      </c>
    </row>
    <row r="567" spans="1:2" ht="12.75" hidden="1" customHeight="1" x14ac:dyDescent="0.2">
      <c r="A567" s="10" t="s">
        <v>413</v>
      </c>
      <c r="B567" s="9">
        <v>0</v>
      </c>
    </row>
    <row r="568" spans="1:2" ht="12.75" customHeight="1" x14ac:dyDescent="0.2">
      <c r="A568" s="10" t="s">
        <v>414</v>
      </c>
      <c r="B568" s="11">
        <v>4</v>
      </c>
    </row>
    <row r="569" spans="1:2" ht="12.75" hidden="1" customHeight="1" x14ac:dyDescent="0.2">
      <c r="A569" s="10" t="s">
        <v>414</v>
      </c>
      <c r="B569" s="9">
        <v>0</v>
      </c>
    </row>
    <row r="570" spans="1:2" ht="12.75" hidden="1" customHeight="1" x14ac:dyDescent="0.2">
      <c r="A570" s="10" t="s">
        <v>414</v>
      </c>
      <c r="B570" s="9">
        <v>0</v>
      </c>
    </row>
    <row r="571" spans="1:2" ht="12.75" customHeight="1" x14ac:dyDescent="0.2">
      <c r="A571" s="10" t="s">
        <v>416</v>
      </c>
      <c r="B571" s="11">
        <v>0</v>
      </c>
    </row>
    <row r="572" spans="1:2" ht="12.75" hidden="1" customHeight="1" x14ac:dyDescent="0.2">
      <c r="A572" s="10" t="s">
        <v>416</v>
      </c>
      <c r="B572" s="9">
        <v>0</v>
      </c>
    </row>
    <row r="573" spans="1:2" ht="12.75" customHeight="1" x14ac:dyDescent="0.2">
      <c r="A573" s="10" t="s">
        <v>422</v>
      </c>
      <c r="B573" s="9">
        <v>0</v>
      </c>
    </row>
    <row r="574" spans="1:2" ht="12.75" hidden="1" customHeight="1" x14ac:dyDescent="0.2">
      <c r="A574" s="10" t="s">
        <v>422</v>
      </c>
      <c r="B574" s="9">
        <v>0</v>
      </c>
    </row>
    <row r="575" spans="1:2" ht="12.75" customHeight="1" x14ac:dyDescent="0.2">
      <c r="A575" s="10" t="s">
        <v>423</v>
      </c>
      <c r="B575" s="9">
        <v>0</v>
      </c>
    </row>
    <row r="576" spans="1:2" ht="12.75" hidden="1" customHeight="1" x14ac:dyDescent="0.2">
      <c r="A576" s="10" t="s">
        <v>423</v>
      </c>
      <c r="B576" s="9">
        <v>0</v>
      </c>
    </row>
    <row r="577" spans="1:2" ht="12.75" customHeight="1" x14ac:dyDescent="0.2">
      <c r="A577" s="10" t="s">
        <v>424</v>
      </c>
      <c r="B577" s="9">
        <v>0</v>
      </c>
    </row>
    <row r="578" spans="1:2" ht="12.75" hidden="1" customHeight="1" x14ac:dyDescent="0.2">
      <c r="A578" s="10" t="s">
        <v>424</v>
      </c>
      <c r="B578" s="9">
        <v>0</v>
      </c>
    </row>
    <row r="579" spans="1:2" ht="12.75" customHeight="1" x14ac:dyDescent="0.2">
      <c r="A579" s="10" t="s">
        <v>425</v>
      </c>
      <c r="B579" s="11">
        <f>B1978+(B490/8)</f>
        <v>6.625</v>
      </c>
    </row>
    <row r="580" spans="1:2" ht="12.75" hidden="1" customHeight="1" x14ac:dyDescent="0.2">
      <c r="A580" s="10" t="s">
        <v>425</v>
      </c>
      <c r="B580" s="9">
        <v>0</v>
      </c>
    </row>
    <row r="581" spans="1:2" ht="12.75" hidden="1" customHeight="1" x14ac:dyDescent="0.2">
      <c r="A581" s="10" t="s">
        <v>425</v>
      </c>
      <c r="B581" s="9">
        <v>0</v>
      </c>
    </row>
    <row r="582" spans="1:2" ht="12.75" customHeight="1" x14ac:dyDescent="0.2">
      <c r="A582" s="10" t="s">
        <v>426</v>
      </c>
      <c r="B582" s="11">
        <f>B2538+(B490/8)</f>
        <v>18.735416666666666</v>
      </c>
    </row>
    <row r="583" spans="1:2" ht="12.75" hidden="1" customHeight="1" x14ac:dyDescent="0.2">
      <c r="A583" s="10" t="s">
        <v>426</v>
      </c>
      <c r="B583" s="9">
        <v>0</v>
      </c>
    </row>
    <row r="584" spans="1:2" ht="12.75" hidden="1" customHeight="1" x14ac:dyDescent="0.2">
      <c r="A584" s="10" t="s">
        <v>426</v>
      </c>
      <c r="B584" s="9">
        <v>0</v>
      </c>
    </row>
    <row r="585" spans="1:2" ht="12.75" customHeight="1" x14ac:dyDescent="0.2">
      <c r="A585" s="10" t="s">
        <v>428</v>
      </c>
      <c r="B585" s="11">
        <f>(B1787*4)</f>
        <v>8</v>
      </c>
    </row>
    <row r="586" spans="1:2" ht="12.75" hidden="1" customHeight="1" x14ac:dyDescent="0.2">
      <c r="A586" s="10" t="s">
        <v>428</v>
      </c>
      <c r="B586" s="9">
        <v>0</v>
      </c>
    </row>
    <row r="587" spans="1:2" ht="12.75" hidden="1" customHeight="1" x14ac:dyDescent="0.2">
      <c r="A587" s="10" t="s">
        <v>428</v>
      </c>
      <c r="B587" s="9">
        <v>0</v>
      </c>
    </row>
    <row r="588" spans="1:2" ht="12.75" customHeight="1" x14ac:dyDescent="0.2">
      <c r="A588" s="10" t="s">
        <v>433</v>
      </c>
      <c r="B588" s="9">
        <v>0</v>
      </c>
    </row>
    <row r="589" spans="1:2" ht="12.75" customHeight="1" x14ac:dyDescent="0.2">
      <c r="A589" s="10" t="s">
        <v>434</v>
      </c>
      <c r="B589" s="11">
        <v>300</v>
      </c>
    </row>
    <row r="590" spans="1:2" ht="12.75" hidden="1" customHeight="1" x14ac:dyDescent="0.2">
      <c r="A590" s="10" t="s">
        <v>434</v>
      </c>
      <c r="B590" s="9">
        <v>0</v>
      </c>
    </row>
    <row r="591" spans="1:2" ht="12.75" hidden="1" customHeight="1" x14ac:dyDescent="0.2">
      <c r="A591" s="10" t="s">
        <v>434</v>
      </c>
      <c r="B591" s="9">
        <v>0</v>
      </c>
    </row>
    <row r="592" spans="1:2" ht="12.75" customHeight="1" x14ac:dyDescent="0.2">
      <c r="A592" s="10" t="s">
        <v>435</v>
      </c>
      <c r="B592" s="11">
        <v>0</v>
      </c>
    </row>
    <row r="593" spans="1:2" ht="12.75" hidden="1" customHeight="1" x14ac:dyDescent="0.2">
      <c r="A593" s="10" t="s">
        <v>435</v>
      </c>
      <c r="B593" s="9">
        <v>0</v>
      </c>
    </row>
    <row r="594" spans="1:2" ht="12.75" customHeight="1" x14ac:dyDescent="0.2">
      <c r="A594" s="10" t="s">
        <v>436</v>
      </c>
      <c r="B594" s="9">
        <v>0</v>
      </c>
    </row>
    <row r="595" spans="1:2" ht="12.75" customHeight="1" x14ac:dyDescent="0.2">
      <c r="A595" s="10" t="s">
        <v>453</v>
      </c>
      <c r="B595" s="11">
        <f>B613</f>
        <v>4</v>
      </c>
    </row>
    <row r="596" spans="1:2" ht="12.75" hidden="1" customHeight="1" x14ac:dyDescent="0.2">
      <c r="A596" s="10" t="s">
        <v>453</v>
      </c>
      <c r="B596" s="9">
        <v>0</v>
      </c>
    </row>
    <row r="597" spans="1:2" ht="12.75" hidden="1" customHeight="1" x14ac:dyDescent="0.2">
      <c r="A597" s="10" t="s">
        <v>453</v>
      </c>
      <c r="B597" s="9">
        <v>0</v>
      </c>
    </row>
    <row r="598" spans="1:2" ht="12.75" customHeight="1" x14ac:dyDescent="0.2">
      <c r="A598" s="10" t="s">
        <v>454</v>
      </c>
      <c r="B598" s="9">
        <v>0</v>
      </c>
    </row>
    <row r="599" spans="1:2" ht="12.75" hidden="1" customHeight="1" x14ac:dyDescent="0.2">
      <c r="A599" s="10" t="s">
        <v>454</v>
      </c>
      <c r="B599" s="9">
        <v>0</v>
      </c>
    </row>
    <row r="600" spans="1:2" ht="12.75" customHeight="1" x14ac:dyDescent="0.2">
      <c r="A600" s="10" t="s">
        <v>455</v>
      </c>
      <c r="B600" s="9">
        <v>0</v>
      </c>
    </row>
    <row r="601" spans="1:2" ht="12.75" hidden="1" customHeight="1" x14ac:dyDescent="0.2">
      <c r="A601" s="10" t="s">
        <v>455</v>
      </c>
      <c r="B601" s="9">
        <v>0</v>
      </c>
    </row>
    <row r="602" spans="1:2" ht="12.75" customHeight="1" x14ac:dyDescent="0.2">
      <c r="A602" s="10" t="s">
        <v>456</v>
      </c>
      <c r="B602" s="9">
        <v>0</v>
      </c>
    </row>
    <row r="603" spans="1:2" ht="12.75" hidden="1" customHeight="1" x14ac:dyDescent="0.2">
      <c r="A603" s="10" t="s">
        <v>456</v>
      </c>
      <c r="B603" s="9">
        <v>0</v>
      </c>
    </row>
    <row r="604" spans="1:2" ht="12.75" customHeight="1" x14ac:dyDescent="0.2">
      <c r="A604" s="10" t="s">
        <v>457</v>
      </c>
      <c r="B604" s="11">
        <f>B358</f>
        <v>4</v>
      </c>
    </row>
    <row r="605" spans="1:2" ht="12.75" hidden="1" customHeight="1" x14ac:dyDescent="0.2">
      <c r="A605" s="10" t="s">
        <v>457</v>
      </c>
      <c r="B605" s="9">
        <v>0</v>
      </c>
    </row>
    <row r="606" spans="1:2" ht="12.75" hidden="1" customHeight="1" x14ac:dyDescent="0.2">
      <c r="A606" s="10" t="s">
        <v>457</v>
      </c>
      <c r="B606" s="9">
        <v>0</v>
      </c>
    </row>
    <row r="607" spans="1:2" ht="12.75" customHeight="1" x14ac:dyDescent="0.2">
      <c r="A607" s="10" t="s">
        <v>458</v>
      </c>
      <c r="B607" s="11">
        <f>(B630*4)/3</f>
        <v>21.333333333333332</v>
      </c>
    </row>
    <row r="608" spans="1:2" ht="12.75" hidden="1" customHeight="1" x14ac:dyDescent="0.2">
      <c r="A608" s="10" t="s">
        <v>458</v>
      </c>
      <c r="B608" s="9">
        <v>0</v>
      </c>
    </row>
    <row r="609" spans="1:2" ht="12.75" hidden="1" customHeight="1" x14ac:dyDescent="0.2">
      <c r="A609" s="10" t="s">
        <v>458</v>
      </c>
      <c r="B609" s="9">
        <v>0</v>
      </c>
    </row>
    <row r="610" spans="1:2" ht="12.75" customHeight="1" x14ac:dyDescent="0.2">
      <c r="A610" s="10" t="s">
        <v>459</v>
      </c>
      <c r="B610" s="11">
        <f>B1750+B295</f>
        <v>7</v>
      </c>
    </row>
    <row r="611" spans="1:2" ht="12.75" hidden="1" customHeight="1" x14ac:dyDescent="0.2">
      <c r="A611" s="10" t="s">
        <v>459</v>
      </c>
      <c r="B611" s="9">
        <v>0</v>
      </c>
    </row>
    <row r="612" spans="1:2" ht="12.75" hidden="1" customHeight="1" x14ac:dyDescent="0.2">
      <c r="A612" s="10" t="s">
        <v>459</v>
      </c>
      <c r="B612" s="9">
        <v>0</v>
      </c>
    </row>
    <row r="613" spans="1:2" ht="12.75" customHeight="1" x14ac:dyDescent="0.2">
      <c r="A613" s="10" t="s">
        <v>460</v>
      </c>
      <c r="B613" s="11">
        <f>B630/4</f>
        <v>4</v>
      </c>
    </row>
    <row r="614" spans="1:2" ht="12.75" hidden="1" customHeight="1" x14ac:dyDescent="0.2">
      <c r="A614" s="10" t="s">
        <v>460</v>
      </c>
      <c r="B614" s="9">
        <v>0</v>
      </c>
    </row>
    <row r="615" spans="1:2" ht="12.75" hidden="1" customHeight="1" x14ac:dyDescent="0.2">
      <c r="A615" s="10" t="s">
        <v>460</v>
      </c>
      <c r="B615" s="9">
        <v>0</v>
      </c>
    </row>
    <row r="616" spans="1:2" ht="12.75" customHeight="1" x14ac:dyDescent="0.2">
      <c r="A616" s="10" t="s">
        <v>461</v>
      </c>
      <c r="B616" s="11">
        <f>B613*2</f>
        <v>8</v>
      </c>
    </row>
    <row r="617" spans="1:2" ht="12.75" hidden="1" customHeight="1" x14ac:dyDescent="0.2">
      <c r="A617" s="10" t="s">
        <v>461</v>
      </c>
      <c r="B617" s="9">
        <v>0</v>
      </c>
    </row>
    <row r="618" spans="1:2" ht="12.75" hidden="1" customHeight="1" x14ac:dyDescent="0.2">
      <c r="A618" s="10" t="s">
        <v>461</v>
      </c>
      <c r="B618" s="9">
        <v>0</v>
      </c>
    </row>
    <row r="619" spans="1:2" ht="12.75" customHeight="1" x14ac:dyDescent="0.2">
      <c r="A619" s="10" t="s">
        <v>462</v>
      </c>
      <c r="B619" s="11">
        <f>B1123</f>
        <v>0.3</v>
      </c>
    </row>
    <row r="620" spans="1:2" ht="12.75" hidden="1" customHeight="1" x14ac:dyDescent="0.2">
      <c r="A620" s="10" t="s">
        <v>462</v>
      </c>
      <c r="B620" s="9">
        <v>0</v>
      </c>
    </row>
    <row r="621" spans="1:2" ht="12.75" hidden="1" customHeight="1" x14ac:dyDescent="0.2">
      <c r="A621" s="10" t="s">
        <v>462</v>
      </c>
      <c r="B621" s="9">
        <v>0</v>
      </c>
    </row>
    <row r="622" spans="1:2" ht="12.75" customHeight="1" x14ac:dyDescent="0.2">
      <c r="A622" s="10" t="s">
        <v>463</v>
      </c>
      <c r="B622" s="9">
        <v>0</v>
      </c>
    </row>
    <row r="623" spans="1:2" ht="12.75" hidden="1" customHeight="1" x14ac:dyDescent="0.2">
      <c r="A623" s="10" t="s">
        <v>463</v>
      </c>
      <c r="B623" s="9">
        <v>0</v>
      </c>
    </row>
    <row r="624" spans="1:2" ht="12.75" customHeight="1" x14ac:dyDescent="0.2">
      <c r="A624" s="10" t="s">
        <v>464</v>
      </c>
      <c r="B624" s="11">
        <f>B613/2</f>
        <v>2</v>
      </c>
    </row>
    <row r="625" spans="1:2" ht="12.75" hidden="1" customHeight="1" x14ac:dyDescent="0.2">
      <c r="A625" s="10" t="s">
        <v>464</v>
      </c>
      <c r="B625" s="9">
        <v>0</v>
      </c>
    </row>
    <row r="626" spans="1:2" ht="12.75" hidden="1" customHeight="1" x14ac:dyDescent="0.2">
      <c r="A626" s="10" t="s">
        <v>464</v>
      </c>
      <c r="B626" s="9">
        <v>0</v>
      </c>
    </row>
    <row r="627" spans="1:2" ht="12.75" customHeight="1" x14ac:dyDescent="0.2">
      <c r="A627" s="10" t="s">
        <v>465</v>
      </c>
      <c r="B627" s="11">
        <f>(B613*6)/4</f>
        <v>6</v>
      </c>
    </row>
    <row r="628" spans="1:2" ht="12.75" hidden="1" customHeight="1" x14ac:dyDescent="0.2">
      <c r="A628" s="10" t="s">
        <v>465</v>
      </c>
      <c r="B628" s="9">
        <v>0</v>
      </c>
    </row>
    <row r="629" spans="1:2" ht="12.75" hidden="1" customHeight="1" x14ac:dyDescent="0.2">
      <c r="A629" s="10" t="s">
        <v>465</v>
      </c>
      <c r="B629" s="9">
        <v>0</v>
      </c>
    </row>
    <row r="630" spans="1:2" ht="12.75" customHeight="1" x14ac:dyDescent="0.2">
      <c r="A630" s="10" t="s">
        <v>466</v>
      </c>
      <c r="B630" s="11">
        <v>16</v>
      </c>
    </row>
    <row r="631" spans="1:2" ht="12.75" hidden="1" customHeight="1" x14ac:dyDescent="0.2">
      <c r="A631" s="10" t="s">
        <v>466</v>
      </c>
      <c r="B631" s="9">
        <v>0</v>
      </c>
    </row>
    <row r="632" spans="1:2" ht="12.75" hidden="1" customHeight="1" x14ac:dyDescent="0.2">
      <c r="A632" s="10" t="s">
        <v>466</v>
      </c>
      <c r="B632" s="9">
        <v>0</v>
      </c>
    </row>
    <row r="633" spans="1:2" ht="12.75" customHeight="1" x14ac:dyDescent="0.2">
      <c r="A633" s="10" t="s">
        <v>467</v>
      </c>
      <c r="B633" s="9">
        <v>0</v>
      </c>
    </row>
    <row r="634" spans="1:2" ht="12.75" hidden="1" customHeight="1" x14ac:dyDescent="0.2">
      <c r="A634" s="10" t="s">
        <v>467</v>
      </c>
      <c r="B634" s="9">
        <v>0</v>
      </c>
    </row>
    <row r="635" spans="1:2" ht="12.75" customHeight="1" x14ac:dyDescent="0.2">
      <c r="A635" s="10" t="s">
        <v>468</v>
      </c>
      <c r="B635" s="9">
        <v>0</v>
      </c>
    </row>
    <row r="636" spans="1:2" ht="12.75" customHeight="1" x14ac:dyDescent="0.2">
      <c r="A636" s="10" t="s">
        <v>469</v>
      </c>
      <c r="B636" s="11">
        <f>(B2533*3)+B1303+(B2581*2)+B2676</f>
        <v>45</v>
      </c>
    </row>
    <row r="637" spans="1:2" ht="12.75" hidden="1" customHeight="1" x14ac:dyDescent="0.2">
      <c r="A637" s="10" t="s">
        <v>469</v>
      </c>
      <c r="B637" s="9">
        <v>0</v>
      </c>
    </row>
    <row r="638" spans="1:2" ht="12.75" customHeight="1" x14ac:dyDescent="0.2">
      <c r="A638" s="10" t="s">
        <v>471</v>
      </c>
      <c r="B638" s="11">
        <f>B1815*3</f>
        <v>75</v>
      </c>
    </row>
    <row r="639" spans="1:2" ht="12.75" hidden="1" customHeight="1" x14ac:dyDescent="0.2">
      <c r="A639" s="10" t="s">
        <v>471</v>
      </c>
      <c r="B639" s="9">
        <v>0</v>
      </c>
    </row>
    <row r="640" spans="1:2" ht="12.75" hidden="1" customHeight="1" x14ac:dyDescent="0.2">
      <c r="A640" s="10" t="s">
        <v>471</v>
      </c>
      <c r="B640" s="9">
        <v>0</v>
      </c>
    </row>
    <row r="641" spans="1:2" ht="12.75" customHeight="1" x14ac:dyDescent="0.2">
      <c r="A641" s="10" t="s">
        <v>479</v>
      </c>
      <c r="B641" s="9">
        <v>0</v>
      </c>
    </row>
    <row r="642" spans="1:2" ht="12.75" hidden="1" customHeight="1" x14ac:dyDescent="0.2">
      <c r="A642" s="10" t="s">
        <v>479</v>
      </c>
      <c r="B642" s="9">
        <v>0</v>
      </c>
    </row>
    <row r="643" spans="1:2" ht="12.75" customHeight="1" x14ac:dyDescent="0.2">
      <c r="A643" s="10" t="s">
        <v>480</v>
      </c>
      <c r="B643" s="9">
        <v>0</v>
      </c>
    </row>
    <row r="644" spans="1:2" ht="12.75" hidden="1" customHeight="1" x14ac:dyDescent="0.2">
      <c r="A644" s="10" t="s">
        <v>480</v>
      </c>
      <c r="B644" s="9">
        <v>0</v>
      </c>
    </row>
    <row r="645" spans="1:2" ht="12.75" customHeight="1" x14ac:dyDescent="0.2">
      <c r="A645" s="10" t="s">
        <v>481</v>
      </c>
      <c r="B645" s="9">
        <v>0</v>
      </c>
    </row>
    <row r="646" spans="1:2" ht="12.75" hidden="1" customHeight="1" x14ac:dyDescent="0.2">
      <c r="A646" s="10" t="s">
        <v>481</v>
      </c>
      <c r="B646" s="9">
        <v>0</v>
      </c>
    </row>
    <row r="647" spans="1:2" ht="12.75" customHeight="1" x14ac:dyDescent="0.2">
      <c r="A647" s="10" t="s">
        <v>482</v>
      </c>
      <c r="B647" s="11">
        <f>B2254</f>
        <v>40.5</v>
      </c>
    </row>
    <row r="648" spans="1:2" ht="12.75" hidden="1" customHeight="1" x14ac:dyDescent="0.2">
      <c r="A648" s="10" t="s">
        <v>482</v>
      </c>
      <c r="B648" s="9">
        <v>0</v>
      </c>
    </row>
    <row r="649" spans="1:2" ht="12.75" hidden="1" customHeight="1" x14ac:dyDescent="0.2">
      <c r="A649" s="10" t="s">
        <v>482</v>
      </c>
      <c r="B649" s="9">
        <v>0</v>
      </c>
    </row>
    <row r="650" spans="1:2" ht="12.75" customHeight="1" x14ac:dyDescent="0.2">
      <c r="A650" s="10" t="s">
        <v>483</v>
      </c>
      <c r="B650" s="11">
        <f>(B647*6)/4</f>
        <v>60.75</v>
      </c>
    </row>
    <row r="651" spans="1:2" ht="12.75" hidden="1" customHeight="1" x14ac:dyDescent="0.2">
      <c r="A651" s="10" t="s">
        <v>483</v>
      </c>
      <c r="B651" s="9">
        <v>0</v>
      </c>
    </row>
    <row r="652" spans="1:2" ht="12.75" hidden="1" customHeight="1" x14ac:dyDescent="0.2">
      <c r="A652" s="10" t="s">
        <v>483</v>
      </c>
      <c r="B652" s="9">
        <v>0</v>
      </c>
    </row>
    <row r="653" spans="1:2" ht="12.75" customHeight="1" x14ac:dyDescent="0.2">
      <c r="A653" s="10" t="s">
        <v>484</v>
      </c>
      <c r="B653" s="11">
        <f>B2333</f>
        <v>2</v>
      </c>
    </row>
    <row r="654" spans="1:2" ht="12.75" hidden="1" customHeight="1" x14ac:dyDescent="0.2">
      <c r="A654" s="10" t="s">
        <v>484</v>
      </c>
      <c r="B654" s="9">
        <v>0</v>
      </c>
    </row>
    <row r="655" spans="1:2" ht="12.75" hidden="1" customHeight="1" x14ac:dyDescent="0.2">
      <c r="A655" s="10" t="s">
        <v>484</v>
      </c>
      <c r="B655" s="9">
        <v>0</v>
      </c>
    </row>
    <row r="656" spans="1:2" ht="12.75" customHeight="1" x14ac:dyDescent="0.2">
      <c r="A656" s="10" t="s">
        <v>485</v>
      </c>
      <c r="B656" s="11">
        <f>B653/2</f>
        <v>1</v>
      </c>
    </row>
    <row r="657" spans="1:2" ht="12.75" hidden="1" customHeight="1" x14ac:dyDescent="0.2">
      <c r="A657" s="10" t="s">
        <v>485</v>
      </c>
      <c r="B657" s="9">
        <v>0</v>
      </c>
    </row>
    <row r="658" spans="1:2" ht="12.75" hidden="1" customHeight="1" x14ac:dyDescent="0.2">
      <c r="A658" s="10" t="s">
        <v>485</v>
      </c>
      <c r="B658" s="9">
        <v>0</v>
      </c>
    </row>
    <row r="659" spans="1:2" ht="12.75" customHeight="1" x14ac:dyDescent="0.2">
      <c r="A659" s="10" t="s">
        <v>501</v>
      </c>
      <c r="B659" s="9">
        <v>0</v>
      </c>
    </row>
    <row r="660" spans="1:2" ht="12.75" hidden="1" customHeight="1" x14ac:dyDescent="0.2">
      <c r="A660" s="10" t="s">
        <v>501</v>
      </c>
      <c r="B660" s="9">
        <v>0</v>
      </c>
    </row>
    <row r="661" spans="1:2" ht="12.75" customHeight="1" x14ac:dyDescent="0.2">
      <c r="A661" s="10" t="s">
        <v>502</v>
      </c>
      <c r="B661" s="11">
        <f>B116+B676</f>
        <v>31.5</v>
      </c>
    </row>
    <row r="662" spans="1:2" ht="12.75" hidden="1" customHeight="1" x14ac:dyDescent="0.2">
      <c r="A662" s="10" t="s">
        <v>502</v>
      </c>
      <c r="B662" s="9">
        <v>0</v>
      </c>
    </row>
    <row r="663" spans="1:2" ht="12.75" hidden="1" customHeight="1" x14ac:dyDescent="0.2">
      <c r="A663" s="10" t="s">
        <v>502</v>
      </c>
      <c r="B663" s="9">
        <v>0</v>
      </c>
    </row>
    <row r="664" spans="1:2" ht="12.75" customHeight="1" x14ac:dyDescent="0.2">
      <c r="A664" s="10" t="s">
        <v>503</v>
      </c>
      <c r="B664" s="9">
        <v>0</v>
      </c>
    </row>
    <row r="665" spans="1:2" ht="12.75" hidden="1" customHeight="1" x14ac:dyDescent="0.2">
      <c r="A665" s="10" t="s">
        <v>503</v>
      </c>
      <c r="B665" s="9">
        <v>0</v>
      </c>
    </row>
    <row r="666" spans="1:2" ht="12.75" customHeight="1" x14ac:dyDescent="0.2">
      <c r="A666" s="10" t="s">
        <v>504</v>
      </c>
      <c r="B666" s="9">
        <v>0</v>
      </c>
    </row>
    <row r="667" spans="1:2" ht="12.75" customHeight="1" x14ac:dyDescent="0.2">
      <c r="A667" s="10" t="s">
        <v>505</v>
      </c>
      <c r="B667" s="11">
        <f>(B694*2)/3</f>
        <v>3.3333333333333335</v>
      </c>
    </row>
    <row r="668" spans="1:2" ht="12.75" hidden="1" customHeight="1" x14ac:dyDescent="0.2">
      <c r="A668" s="10" t="s">
        <v>505</v>
      </c>
      <c r="B668" s="9">
        <v>0</v>
      </c>
    </row>
    <row r="669" spans="1:2" ht="12.75" hidden="1" customHeight="1" x14ac:dyDescent="0.2">
      <c r="A669" s="10" t="s">
        <v>505</v>
      </c>
      <c r="B669" s="9">
        <v>0</v>
      </c>
    </row>
    <row r="670" spans="1:2" ht="12.75" customHeight="1" x14ac:dyDescent="0.2">
      <c r="A670" s="10" t="s">
        <v>506</v>
      </c>
      <c r="B670" s="11">
        <f>B673</f>
        <v>27.5</v>
      </c>
    </row>
    <row r="671" spans="1:2" ht="12.75" hidden="1" customHeight="1" x14ac:dyDescent="0.2">
      <c r="A671" s="10" t="s">
        <v>506</v>
      </c>
      <c r="B671" s="9">
        <v>0</v>
      </c>
    </row>
    <row r="672" spans="1:2" ht="12.75" hidden="1" customHeight="1" x14ac:dyDescent="0.2">
      <c r="A672" s="10" t="s">
        <v>506</v>
      </c>
      <c r="B672" s="9">
        <v>0</v>
      </c>
    </row>
    <row r="673" spans="1:2" ht="12.75" customHeight="1" x14ac:dyDescent="0.2">
      <c r="A673" s="10" t="s">
        <v>507</v>
      </c>
      <c r="B673" s="11">
        <f>(B2333*4+(B1129*4)+B676)</f>
        <v>27.5</v>
      </c>
    </row>
    <row r="674" spans="1:2" ht="12.75" hidden="1" customHeight="1" x14ac:dyDescent="0.2">
      <c r="A674" s="10" t="s">
        <v>507</v>
      </c>
      <c r="B674" s="9">
        <v>0</v>
      </c>
    </row>
    <row r="675" spans="1:2" ht="12.75" hidden="1" customHeight="1" x14ac:dyDescent="0.2">
      <c r="A675" s="10" t="s">
        <v>507</v>
      </c>
      <c r="B675" s="9">
        <v>0</v>
      </c>
    </row>
    <row r="676" spans="1:2" ht="12.75" customHeight="1" x14ac:dyDescent="0.2">
      <c r="A676" s="10" t="s">
        <v>508</v>
      </c>
      <c r="B676" s="11">
        <f>B1188+B262</f>
        <v>7.5</v>
      </c>
    </row>
    <row r="677" spans="1:2" ht="12.75" hidden="1" customHeight="1" x14ac:dyDescent="0.2">
      <c r="A677" s="10" t="s">
        <v>508</v>
      </c>
      <c r="B677" s="9">
        <v>0</v>
      </c>
    </row>
    <row r="678" spans="1:2" ht="12.75" customHeight="1" x14ac:dyDescent="0.2">
      <c r="A678" s="10" t="s">
        <v>509</v>
      </c>
      <c r="B678" s="11">
        <f>B690+(B490/8)</f>
        <v>2</v>
      </c>
    </row>
    <row r="679" spans="1:2" ht="12.75" hidden="1" customHeight="1" x14ac:dyDescent="0.2">
      <c r="A679" s="10" t="s">
        <v>509</v>
      </c>
      <c r="B679" s="9">
        <v>0</v>
      </c>
    </row>
    <row r="680" spans="1:2" ht="12.75" hidden="1" customHeight="1" x14ac:dyDescent="0.2">
      <c r="A680" s="10" t="s">
        <v>509</v>
      </c>
      <c r="B680" s="9">
        <v>0</v>
      </c>
    </row>
    <row r="681" spans="1:2" ht="12.75" customHeight="1" x14ac:dyDescent="0.2">
      <c r="A681" s="10" t="s">
        <v>510</v>
      </c>
      <c r="B681" s="11">
        <f>B2376+8</f>
        <v>508</v>
      </c>
    </row>
    <row r="682" spans="1:2" ht="12.75" hidden="1" customHeight="1" x14ac:dyDescent="0.2">
      <c r="A682" s="10" t="s">
        <v>510</v>
      </c>
      <c r="B682" s="9">
        <v>0</v>
      </c>
    </row>
    <row r="683" spans="1:2" ht="12.75" hidden="1" customHeight="1" x14ac:dyDescent="0.2">
      <c r="A683" s="10" t="s">
        <v>510</v>
      </c>
      <c r="B683" s="9">
        <v>0</v>
      </c>
    </row>
    <row r="684" spans="1:2" ht="12.75" customHeight="1" x14ac:dyDescent="0.2">
      <c r="A684" s="10" t="s">
        <v>511</v>
      </c>
      <c r="B684" s="11">
        <f>B1053+1</f>
        <v>25.5</v>
      </c>
    </row>
    <row r="685" spans="1:2" ht="12.75" hidden="1" customHeight="1" x14ac:dyDescent="0.2">
      <c r="A685" s="10" t="s">
        <v>511</v>
      </c>
      <c r="B685" s="9">
        <v>0</v>
      </c>
    </row>
    <row r="686" spans="1:2" ht="12.75" hidden="1" customHeight="1" x14ac:dyDescent="0.2">
      <c r="A686" s="10" t="s">
        <v>511</v>
      </c>
      <c r="B686" s="9">
        <v>0</v>
      </c>
    </row>
    <row r="687" spans="1:2" ht="12.75" customHeight="1" x14ac:dyDescent="0.2">
      <c r="A687" s="10" t="s">
        <v>512</v>
      </c>
      <c r="B687" s="11">
        <f>(B684*6)/16</f>
        <v>9.5625</v>
      </c>
    </row>
    <row r="688" spans="1:2" ht="12.75" hidden="1" customHeight="1" x14ac:dyDescent="0.2">
      <c r="A688" s="10" t="s">
        <v>512</v>
      </c>
      <c r="B688" s="9">
        <v>0</v>
      </c>
    </row>
    <row r="689" spans="1:2" ht="12.75" hidden="1" customHeight="1" x14ac:dyDescent="0.2">
      <c r="A689" s="10" t="s">
        <v>512</v>
      </c>
      <c r="B689" s="9">
        <v>0</v>
      </c>
    </row>
    <row r="690" spans="1:2" ht="12.75" customHeight="1" x14ac:dyDescent="0.2">
      <c r="A690" s="10" t="s">
        <v>513</v>
      </c>
      <c r="B690" s="11">
        <f>B2641+1</f>
        <v>1.5</v>
      </c>
    </row>
    <row r="691" spans="1:2" ht="12.75" hidden="1" customHeight="1" x14ac:dyDescent="0.2">
      <c r="A691" s="10" t="s">
        <v>513</v>
      </c>
      <c r="B691" s="9">
        <v>0</v>
      </c>
    </row>
    <row r="692" spans="1:2" ht="12.75" hidden="1" customHeight="1" x14ac:dyDescent="0.2">
      <c r="A692" s="10" t="s">
        <v>513</v>
      </c>
      <c r="B692" s="9">
        <v>0</v>
      </c>
    </row>
    <row r="693" spans="1:2" ht="12.75" customHeight="1" x14ac:dyDescent="0.2">
      <c r="A693" s="10" t="s">
        <v>514</v>
      </c>
      <c r="B693" s="9">
        <v>0</v>
      </c>
    </row>
    <row r="694" spans="1:2" ht="12.75" customHeight="1" x14ac:dyDescent="0.2">
      <c r="A694" s="10" t="s">
        <v>515</v>
      </c>
      <c r="B694" s="11">
        <f>B2866+1</f>
        <v>5</v>
      </c>
    </row>
    <row r="695" spans="1:2" ht="12.75" hidden="1" customHeight="1" x14ac:dyDescent="0.2">
      <c r="A695" s="10" t="s">
        <v>515</v>
      </c>
      <c r="B695" s="9">
        <v>0</v>
      </c>
    </row>
    <row r="696" spans="1:2" ht="12.75" hidden="1" customHeight="1" x14ac:dyDescent="0.2">
      <c r="A696" s="10" t="s">
        <v>515</v>
      </c>
      <c r="B696" s="9">
        <v>0</v>
      </c>
    </row>
    <row r="697" spans="1:2" ht="12.75" customHeight="1" x14ac:dyDescent="0.2">
      <c r="A697" s="10" t="s">
        <v>517</v>
      </c>
      <c r="B697" s="9">
        <v>0</v>
      </c>
    </row>
    <row r="698" spans="1:2" ht="12.75" hidden="1" customHeight="1" x14ac:dyDescent="0.2">
      <c r="A698" s="10" t="s">
        <v>517</v>
      </c>
      <c r="B698" s="9">
        <v>0</v>
      </c>
    </row>
    <row r="699" spans="1:2" ht="12.75" customHeight="1" x14ac:dyDescent="0.2">
      <c r="A699" s="10" t="s">
        <v>518</v>
      </c>
      <c r="B699" s="11">
        <v>4</v>
      </c>
    </row>
    <row r="700" spans="1:2" ht="12.75" hidden="1" customHeight="1" x14ac:dyDescent="0.2">
      <c r="A700" s="10" t="s">
        <v>518</v>
      </c>
      <c r="B700" s="9">
        <v>0</v>
      </c>
    </row>
    <row r="701" spans="1:2" ht="12.75" hidden="1" customHeight="1" x14ac:dyDescent="0.2">
      <c r="A701" s="10" t="s">
        <v>518</v>
      </c>
      <c r="B701" s="9">
        <v>0</v>
      </c>
    </row>
    <row r="702" spans="1:2" ht="12.75" customHeight="1" x14ac:dyDescent="0.2">
      <c r="A702" s="10" t="s">
        <v>538</v>
      </c>
      <c r="B702" s="11">
        <f>B724*5</f>
        <v>40</v>
      </c>
    </row>
    <row r="703" spans="1:2" ht="12.75" hidden="1" customHeight="1" x14ac:dyDescent="0.2">
      <c r="A703" s="10" t="s">
        <v>538</v>
      </c>
      <c r="B703" s="9">
        <v>0</v>
      </c>
    </row>
    <row r="704" spans="1:2" ht="12.75" customHeight="1" x14ac:dyDescent="0.2">
      <c r="A704" s="10" t="s">
        <v>539</v>
      </c>
      <c r="B704" s="9">
        <v>0</v>
      </c>
    </row>
    <row r="705" spans="1:2" ht="12.75" hidden="1" customHeight="1" x14ac:dyDescent="0.2">
      <c r="A705" s="10" t="s">
        <v>539</v>
      </c>
      <c r="B705" s="9">
        <v>0</v>
      </c>
    </row>
    <row r="706" spans="1:2" ht="12.75" customHeight="1" x14ac:dyDescent="0.2">
      <c r="A706" s="10" t="s">
        <v>540</v>
      </c>
      <c r="B706" s="11">
        <f>B721*6</f>
        <v>24</v>
      </c>
    </row>
    <row r="707" spans="1:2" ht="12.75" hidden="1" customHeight="1" x14ac:dyDescent="0.2">
      <c r="A707" s="10" t="s">
        <v>540</v>
      </c>
      <c r="B707" s="9">
        <v>0</v>
      </c>
    </row>
    <row r="708" spans="1:2" ht="12.75" hidden="1" customHeight="1" x14ac:dyDescent="0.2">
      <c r="A708" s="10" t="s">
        <v>540</v>
      </c>
      <c r="B708" s="9">
        <v>0</v>
      </c>
    </row>
    <row r="709" spans="1:2" ht="12.75" customHeight="1" x14ac:dyDescent="0.2">
      <c r="A709" s="10" t="s">
        <v>541</v>
      </c>
      <c r="B709" s="11">
        <f>(B721*4)+(B2521*2)</f>
        <v>23.5</v>
      </c>
    </row>
    <row r="710" spans="1:2" ht="12.75" hidden="1" customHeight="1" x14ac:dyDescent="0.2">
      <c r="A710" s="10" t="s">
        <v>541</v>
      </c>
      <c r="B710" s="9">
        <v>0</v>
      </c>
    </row>
    <row r="711" spans="1:2" ht="12.75" hidden="1" customHeight="1" x14ac:dyDescent="0.2">
      <c r="A711" s="10" t="s">
        <v>541</v>
      </c>
      <c r="B711" s="9">
        <v>0</v>
      </c>
    </row>
    <row r="712" spans="1:2" ht="12.75" customHeight="1" x14ac:dyDescent="0.2">
      <c r="A712" s="10" t="s">
        <v>542</v>
      </c>
      <c r="B712" s="11">
        <f>(B721*2)+(B2521*4)</f>
        <v>23</v>
      </c>
    </row>
    <row r="713" spans="1:2" ht="12.75" hidden="1" customHeight="1" x14ac:dyDescent="0.2">
      <c r="A713" s="10" t="s">
        <v>542</v>
      </c>
      <c r="B713" s="9">
        <v>0</v>
      </c>
    </row>
    <row r="714" spans="1:2" ht="12.75" hidden="1" customHeight="1" x14ac:dyDescent="0.2">
      <c r="A714" s="10" t="s">
        <v>542</v>
      </c>
      <c r="B714" s="9">
        <v>0</v>
      </c>
    </row>
    <row r="715" spans="1:2" ht="12.75" customHeight="1" x14ac:dyDescent="0.2">
      <c r="A715" s="10" t="s">
        <v>543</v>
      </c>
      <c r="B715" s="11">
        <v>1</v>
      </c>
    </row>
    <row r="716" spans="1:2" ht="12.75" hidden="1" customHeight="1" x14ac:dyDescent="0.2">
      <c r="A716" s="10" t="s">
        <v>543</v>
      </c>
      <c r="B716" s="9">
        <v>0</v>
      </c>
    </row>
    <row r="717" spans="1:2" ht="12.75" hidden="1" customHeight="1" x14ac:dyDescent="0.2">
      <c r="A717" s="10" t="s">
        <v>543</v>
      </c>
      <c r="B717" s="9">
        <v>0</v>
      </c>
    </row>
    <row r="718" spans="1:2" ht="12.75" customHeight="1" x14ac:dyDescent="0.2">
      <c r="A718" s="10" t="s">
        <v>544</v>
      </c>
      <c r="B718" s="11">
        <v>16</v>
      </c>
    </row>
    <row r="719" spans="1:2" ht="12.75" hidden="1" customHeight="1" x14ac:dyDescent="0.2">
      <c r="A719" s="10" t="s">
        <v>544</v>
      </c>
      <c r="B719" s="9">
        <v>0</v>
      </c>
    </row>
    <row r="720" spans="1:2" ht="12.75" hidden="1" customHeight="1" x14ac:dyDescent="0.2">
      <c r="A720" s="10" t="s">
        <v>544</v>
      </c>
      <c r="B720" s="9">
        <v>0</v>
      </c>
    </row>
    <row r="721" spans="1:2" ht="12.75" customHeight="1" x14ac:dyDescent="0.2">
      <c r="A721" s="10" t="s">
        <v>545</v>
      </c>
      <c r="B721" s="11">
        <f>B718/4</f>
        <v>4</v>
      </c>
    </row>
    <row r="722" spans="1:2" ht="12.75" hidden="1" customHeight="1" x14ac:dyDescent="0.2">
      <c r="A722" s="10" t="s">
        <v>545</v>
      </c>
      <c r="B722" s="9">
        <v>0</v>
      </c>
    </row>
    <row r="723" spans="1:2" ht="12.75" hidden="1" customHeight="1" x14ac:dyDescent="0.2">
      <c r="A723" s="10" t="s">
        <v>545</v>
      </c>
      <c r="B723" s="9">
        <v>0</v>
      </c>
    </row>
    <row r="724" spans="1:2" ht="12.75" customHeight="1" x14ac:dyDescent="0.2">
      <c r="A724" s="10" t="s">
        <v>546</v>
      </c>
      <c r="B724" s="11">
        <f>B721*2</f>
        <v>8</v>
      </c>
    </row>
    <row r="725" spans="1:2" ht="12.75" hidden="1" customHeight="1" x14ac:dyDescent="0.2">
      <c r="A725" s="10" t="s">
        <v>546</v>
      </c>
      <c r="B725" s="9">
        <v>0</v>
      </c>
    </row>
    <row r="726" spans="1:2" ht="12.75" hidden="1" customHeight="1" x14ac:dyDescent="0.2">
      <c r="A726" s="10" t="s">
        <v>546</v>
      </c>
      <c r="B726" s="9">
        <v>0</v>
      </c>
    </row>
    <row r="727" spans="1:2" ht="12.75" customHeight="1" x14ac:dyDescent="0.2">
      <c r="A727" s="10" t="s">
        <v>547</v>
      </c>
      <c r="B727" s="11">
        <v>48</v>
      </c>
    </row>
    <row r="728" spans="1:2" ht="12.75" hidden="1" customHeight="1" x14ac:dyDescent="0.2">
      <c r="A728" s="10" t="s">
        <v>547</v>
      </c>
      <c r="B728" s="9">
        <v>0</v>
      </c>
    </row>
    <row r="729" spans="1:2" ht="12.75" hidden="1" customHeight="1" x14ac:dyDescent="0.2">
      <c r="A729" s="10" t="s">
        <v>547</v>
      </c>
      <c r="B729" s="9">
        <v>0</v>
      </c>
    </row>
    <row r="730" spans="1:2" ht="12.75" customHeight="1" x14ac:dyDescent="0.2">
      <c r="A730" s="10" t="s">
        <v>548</v>
      </c>
      <c r="B730" s="11">
        <f>(B721*6)+(B2521)</f>
        <v>27.75</v>
      </c>
    </row>
    <row r="731" spans="1:2" ht="12.75" hidden="1" customHeight="1" x14ac:dyDescent="0.2">
      <c r="A731" s="10" t="s">
        <v>548</v>
      </c>
      <c r="B731" s="9">
        <v>0</v>
      </c>
    </row>
    <row r="732" spans="1:2" ht="12.75" hidden="1" customHeight="1" x14ac:dyDescent="0.2">
      <c r="A732" s="10" t="s">
        <v>548</v>
      </c>
      <c r="B732" s="9">
        <v>0</v>
      </c>
    </row>
    <row r="733" spans="1:2" ht="12.75" customHeight="1" x14ac:dyDescent="0.2">
      <c r="A733" s="10" t="s">
        <v>549</v>
      </c>
      <c r="B733" s="11">
        <f>B721/2</f>
        <v>2</v>
      </c>
    </row>
    <row r="734" spans="1:2" ht="12.75" hidden="1" customHeight="1" x14ac:dyDescent="0.2">
      <c r="A734" s="10" t="s">
        <v>549</v>
      </c>
      <c r="B734" s="9">
        <v>0</v>
      </c>
    </row>
    <row r="735" spans="1:2" ht="12.75" hidden="1" customHeight="1" x14ac:dyDescent="0.2">
      <c r="A735" s="10" t="s">
        <v>549</v>
      </c>
      <c r="B735" s="9">
        <v>0</v>
      </c>
    </row>
    <row r="736" spans="1:2" ht="12.75" customHeight="1" x14ac:dyDescent="0.2">
      <c r="A736" s="10" t="s">
        <v>550</v>
      </c>
      <c r="B736" s="11">
        <f>(B721*6)/4</f>
        <v>6</v>
      </c>
    </row>
    <row r="737" spans="1:2" ht="12.75" hidden="1" customHeight="1" x14ac:dyDescent="0.2">
      <c r="A737" s="10" t="s">
        <v>550</v>
      </c>
      <c r="B737" s="9">
        <v>0</v>
      </c>
    </row>
    <row r="738" spans="1:2" ht="12.75" hidden="1" customHeight="1" x14ac:dyDescent="0.2">
      <c r="A738" s="10" t="s">
        <v>550</v>
      </c>
      <c r="B738" s="9">
        <v>0</v>
      </c>
    </row>
    <row r="739" spans="1:2" ht="12.75" customHeight="1" x14ac:dyDescent="0.2">
      <c r="A739" s="10" t="s">
        <v>551</v>
      </c>
      <c r="B739" s="11">
        <f>(B721*6)/2</f>
        <v>12</v>
      </c>
    </row>
    <row r="740" spans="1:2" ht="12.75" hidden="1" customHeight="1" x14ac:dyDescent="0.2">
      <c r="A740" s="10" t="s">
        <v>551</v>
      </c>
      <c r="B740" s="9">
        <v>0</v>
      </c>
    </row>
    <row r="741" spans="1:2" ht="12.75" hidden="1" customHeight="1" x14ac:dyDescent="0.2">
      <c r="A741" s="10" t="s">
        <v>551</v>
      </c>
      <c r="B741" s="9">
        <v>0</v>
      </c>
    </row>
    <row r="742" spans="1:2" ht="12.75" customHeight="1" x14ac:dyDescent="0.2">
      <c r="A742" s="10" t="s">
        <v>552</v>
      </c>
      <c r="B742" s="9">
        <v>0</v>
      </c>
    </row>
    <row r="743" spans="1:2" ht="12.75" customHeight="1" x14ac:dyDescent="0.2">
      <c r="A743" s="10" t="s">
        <v>553</v>
      </c>
      <c r="B743" s="11">
        <f>(B718*4)/3</f>
        <v>21.333333333333332</v>
      </c>
    </row>
    <row r="744" spans="1:2" ht="12.75" hidden="1" customHeight="1" x14ac:dyDescent="0.2">
      <c r="A744" s="10" t="s">
        <v>553</v>
      </c>
      <c r="B744" s="9">
        <v>0</v>
      </c>
    </row>
    <row r="745" spans="1:2" ht="12.75" hidden="1" customHeight="1" x14ac:dyDescent="0.2">
      <c r="A745" s="10" t="s">
        <v>553</v>
      </c>
      <c r="B745" s="9">
        <v>0</v>
      </c>
    </row>
    <row r="746" spans="1:2" ht="12.75" customHeight="1" x14ac:dyDescent="0.2">
      <c r="A746" s="10" t="s">
        <v>554</v>
      </c>
      <c r="B746" s="11">
        <f>(B2090*8)+B203</f>
        <v>83</v>
      </c>
    </row>
    <row r="747" spans="1:2" ht="12.75" hidden="1" customHeight="1" x14ac:dyDescent="0.2">
      <c r="A747" s="10" t="s">
        <v>554</v>
      </c>
      <c r="B747" s="9">
        <v>0</v>
      </c>
    </row>
    <row r="748" spans="1:2" ht="12.75" hidden="1" customHeight="1" x14ac:dyDescent="0.2">
      <c r="A748" s="10" t="s">
        <v>554</v>
      </c>
      <c r="B748" s="9">
        <v>0</v>
      </c>
    </row>
    <row r="749" spans="1:2" ht="12.75" customHeight="1" x14ac:dyDescent="0.2">
      <c r="A749" s="10" t="s">
        <v>555</v>
      </c>
      <c r="B749" s="11">
        <f>B746/2</f>
        <v>41.5</v>
      </c>
    </row>
    <row r="750" spans="1:2" ht="12.75" hidden="1" customHeight="1" x14ac:dyDescent="0.2">
      <c r="A750" s="10" t="s">
        <v>555</v>
      </c>
      <c r="B750" s="9">
        <v>0</v>
      </c>
    </row>
    <row r="751" spans="1:2" ht="12.75" hidden="1" customHeight="1" x14ac:dyDescent="0.2">
      <c r="A751" s="10" t="s">
        <v>555</v>
      </c>
      <c r="B751" s="9">
        <v>0</v>
      </c>
    </row>
    <row r="752" spans="1:2" ht="12.75" customHeight="1" x14ac:dyDescent="0.2">
      <c r="A752" s="10" t="s">
        <v>556</v>
      </c>
      <c r="B752" s="11">
        <f>(B746*6)/4</f>
        <v>124.5</v>
      </c>
    </row>
    <row r="753" spans="1:2" ht="12.75" hidden="1" customHeight="1" x14ac:dyDescent="0.2">
      <c r="A753" s="10" t="s">
        <v>556</v>
      </c>
      <c r="B753" s="9">
        <v>0</v>
      </c>
    </row>
    <row r="754" spans="1:2" ht="12.75" hidden="1" customHeight="1" x14ac:dyDescent="0.2">
      <c r="A754" s="10" t="s">
        <v>556</v>
      </c>
      <c r="B754" s="9">
        <v>0</v>
      </c>
    </row>
    <row r="755" spans="1:2" ht="12.75" customHeight="1" x14ac:dyDescent="0.2">
      <c r="A755" s="10" t="s">
        <v>558</v>
      </c>
      <c r="B755" s="11">
        <f>(B1053*3)+(B2167*3)+(B1802*3)</f>
        <v>250.5</v>
      </c>
    </row>
    <row r="756" spans="1:2" ht="12.75" hidden="1" customHeight="1" x14ac:dyDescent="0.2">
      <c r="A756" s="10" t="s">
        <v>558</v>
      </c>
      <c r="B756" s="9">
        <v>0</v>
      </c>
    </row>
    <row r="757" spans="1:2" ht="12.75" hidden="1" customHeight="1" x14ac:dyDescent="0.2">
      <c r="A757" s="10" t="s">
        <v>558</v>
      </c>
      <c r="B757" s="9">
        <v>0</v>
      </c>
    </row>
    <row r="758" spans="1:2" ht="12.75" customHeight="1" x14ac:dyDescent="0.2">
      <c r="A758" s="10" t="s">
        <v>580</v>
      </c>
      <c r="B758" s="11">
        <v>15</v>
      </c>
    </row>
    <row r="759" spans="1:2" ht="12.75" hidden="1" customHeight="1" x14ac:dyDescent="0.2">
      <c r="A759" s="10" t="s">
        <v>580</v>
      </c>
      <c r="B759" s="9">
        <v>0</v>
      </c>
    </row>
    <row r="760" spans="1:2" ht="12.75" hidden="1" customHeight="1" x14ac:dyDescent="0.2">
      <c r="A760" s="10" t="s">
        <v>580</v>
      </c>
      <c r="B760" s="9">
        <v>0</v>
      </c>
    </row>
    <row r="761" spans="1:2" ht="12.75" customHeight="1" x14ac:dyDescent="0.2">
      <c r="A761" s="10" t="s">
        <v>581</v>
      </c>
      <c r="B761" s="11">
        <v>30</v>
      </c>
    </row>
    <row r="762" spans="1:2" ht="12.75" hidden="1" customHeight="1" x14ac:dyDescent="0.2">
      <c r="A762" s="10" t="s">
        <v>581</v>
      </c>
      <c r="B762" s="9">
        <v>0</v>
      </c>
    </row>
    <row r="763" spans="1:2" ht="12.75" hidden="1" customHeight="1" x14ac:dyDescent="0.2">
      <c r="A763" s="10" t="s">
        <v>581</v>
      </c>
      <c r="B763" s="9">
        <v>0</v>
      </c>
    </row>
    <row r="764" spans="1:2" ht="12.75" customHeight="1" x14ac:dyDescent="0.2">
      <c r="A764" s="10" t="s">
        <v>582</v>
      </c>
      <c r="B764" s="11">
        <v>15</v>
      </c>
    </row>
    <row r="765" spans="1:2" ht="12.75" hidden="1" customHeight="1" x14ac:dyDescent="0.2">
      <c r="A765" s="10" t="s">
        <v>582</v>
      </c>
      <c r="B765" s="9">
        <v>0</v>
      </c>
    </row>
    <row r="766" spans="1:2" ht="12.75" hidden="1" customHeight="1" x14ac:dyDescent="0.2">
      <c r="A766" s="10" t="s">
        <v>582</v>
      </c>
      <c r="B766" s="9">
        <v>0</v>
      </c>
    </row>
    <row r="767" spans="1:2" ht="12.75" customHeight="1" x14ac:dyDescent="0.2">
      <c r="A767" s="10" t="s">
        <v>583</v>
      </c>
      <c r="B767" s="9">
        <v>0</v>
      </c>
    </row>
    <row r="768" spans="1:2" ht="12.75" customHeight="1" x14ac:dyDescent="0.2">
      <c r="A768" s="10" t="s">
        <v>584</v>
      </c>
      <c r="B768" s="11">
        <v>15</v>
      </c>
    </row>
    <row r="769" spans="1:2" ht="12.75" hidden="1" customHeight="1" x14ac:dyDescent="0.2">
      <c r="A769" s="10" t="s">
        <v>584</v>
      </c>
      <c r="B769" s="9">
        <v>0</v>
      </c>
    </row>
    <row r="770" spans="1:2" ht="12.75" hidden="1" customHeight="1" x14ac:dyDescent="0.2">
      <c r="A770" s="10" t="s">
        <v>584</v>
      </c>
      <c r="B770" s="9">
        <v>0</v>
      </c>
    </row>
    <row r="771" spans="1:2" ht="12.75" customHeight="1" x14ac:dyDescent="0.2">
      <c r="A771" s="10" t="s">
        <v>585</v>
      </c>
      <c r="B771" s="11">
        <v>30</v>
      </c>
    </row>
    <row r="772" spans="1:2" ht="12.75" hidden="1" customHeight="1" x14ac:dyDescent="0.2">
      <c r="A772" s="10" t="s">
        <v>585</v>
      </c>
      <c r="B772" s="9">
        <v>0</v>
      </c>
    </row>
    <row r="773" spans="1:2" ht="12.75" hidden="1" customHeight="1" x14ac:dyDescent="0.2">
      <c r="A773" s="10" t="s">
        <v>585</v>
      </c>
      <c r="B773" s="9">
        <v>0</v>
      </c>
    </row>
    <row r="774" spans="1:2" ht="12.75" customHeight="1" x14ac:dyDescent="0.2">
      <c r="A774" s="10" t="s">
        <v>586</v>
      </c>
      <c r="B774" s="11">
        <v>15</v>
      </c>
    </row>
    <row r="775" spans="1:2" ht="12.75" hidden="1" customHeight="1" x14ac:dyDescent="0.2">
      <c r="A775" s="10" t="s">
        <v>586</v>
      </c>
      <c r="B775" s="9">
        <v>0</v>
      </c>
    </row>
    <row r="776" spans="1:2" ht="12.75" hidden="1" customHeight="1" x14ac:dyDescent="0.2">
      <c r="A776" s="10" t="s">
        <v>586</v>
      </c>
      <c r="B776" s="9">
        <v>0</v>
      </c>
    </row>
    <row r="777" spans="1:2" ht="12.75" customHeight="1" x14ac:dyDescent="0.2">
      <c r="A777" s="10" t="s">
        <v>587</v>
      </c>
      <c r="B777" s="9">
        <v>0</v>
      </c>
    </row>
    <row r="778" spans="1:2" ht="12.75" customHeight="1" x14ac:dyDescent="0.2">
      <c r="A778" s="10" t="s">
        <v>588</v>
      </c>
      <c r="B778" s="11">
        <v>4</v>
      </c>
    </row>
    <row r="779" spans="1:2" ht="12.75" hidden="1" customHeight="1" x14ac:dyDescent="0.2">
      <c r="A779" s="10" t="s">
        <v>588</v>
      </c>
      <c r="B779" s="9">
        <v>0</v>
      </c>
    </row>
    <row r="780" spans="1:2" ht="12.75" hidden="1" customHeight="1" x14ac:dyDescent="0.2">
      <c r="A780" s="10" t="s">
        <v>588</v>
      </c>
      <c r="B780" s="9">
        <v>0</v>
      </c>
    </row>
    <row r="781" spans="1:2" ht="12.75" customHeight="1" x14ac:dyDescent="0.2">
      <c r="A781" s="10" t="s">
        <v>589</v>
      </c>
      <c r="B781" s="11">
        <v>15</v>
      </c>
    </row>
    <row r="782" spans="1:2" ht="12.75" hidden="1" customHeight="1" x14ac:dyDescent="0.2">
      <c r="A782" s="10" t="s">
        <v>589</v>
      </c>
      <c r="B782" s="9">
        <v>0</v>
      </c>
    </row>
    <row r="783" spans="1:2" ht="12.75" hidden="1" customHeight="1" x14ac:dyDescent="0.2">
      <c r="A783" s="10" t="s">
        <v>589</v>
      </c>
      <c r="B783" s="9">
        <v>0</v>
      </c>
    </row>
    <row r="784" spans="1:2" ht="12.75" customHeight="1" x14ac:dyDescent="0.2">
      <c r="A784" s="10" t="s">
        <v>590</v>
      </c>
      <c r="B784" s="11">
        <v>30</v>
      </c>
    </row>
    <row r="785" spans="1:2" ht="12.75" hidden="1" customHeight="1" x14ac:dyDescent="0.2">
      <c r="A785" s="10" t="s">
        <v>590</v>
      </c>
      <c r="B785" s="9">
        <v>0</v>
      </c>
    </row>
    <row r="786" spans="1:2" ht="12.75" hidden="1" customHeight="1" x14ac:dyDescent="0.2">
      <c r="A786" s="10" t="s">
        <v>590</v>
      </c>
      <c r="B786" s="9">
        <v>0</v>
      </c>
    </row>
    <row r="787" spans="1:2" ht="12.75" customHeight="1" x14ac:dyDescent="0.2">
      <c r="A787" s="10" t="s">
        <v>591</v>
      </c>
      <c r="B787" s="9">
        <v>0</v>
      </c>
    </row>
    <row r="788" spans="1:2" ht="12.75" hidden="1" customHeight="1" x14ac:dyDescent="0.2">
      <c r="A788" s="10" t="s">
        <v>591</v>
      </c>
      <c r="B788" s="9">
        <v>0</v>
      </c>
    </row>
    <row r="789" spans="1:2" ht="12.75" customHeight="1" x14ac:dyDescent="0.2">
      <c r="A789" s="10" t="s">
        <v>592</v>
      </c>
      <c r="B789" s="9">
        <v>0</v>
      </c>
    </row>
    <row r="790" spans="1:2" ht="12.75" customHeight="1" x14ac:dyDescent="0.2">
      <c r="A790" s="10" t="s">
        <v>593</v>
      </c>
      <c r="B790" s="11">
        <v>15</v>
      </c>
    </row>
    <row r="791" spans="1:2" ht="12.75" hidden="1" customHeight="1" x14ac:dyDescent="0.2">
      <c r="A791" s="10" t="s">
        <v>593</v>
      </c>
      <c r="B791" s="9">
        <v>0</v>
      </c>
    </row>
    <row r="792" spans="1:2" ht="12.75" hidden="1" customHeight="1" x14ac:dyDescent="0.2">
      <c r="A792" s="10" t="s">
        <v>593</v>
      </c>
      <c r="B792" s="9">
        <v>0</v>
      </c>
    </row>
    <row r="793" spans="1:2" ht="12.75" customHeight="1" x14ac:dyDescent="0.2">
      <c r="A793" s="10" t="s">
        <v>594</v>
      </c>
      <c r="B793" s="11">
        <v>30</v>
      </c>
    </row>
    <row r="794" spans="1:2" ht="12.75" hidden="1" customHeight="1" x14ac:dyDescent="0.2">
      <c r="A794" s="10" t="s">
        <v>594</v>
      </c>
      <c r="B794" s="9">
        <v>0</v>
      </c>
    </row>
    <row r="795" spans="1:2" ht="12.75" hidden="1" customHeight="1" x14ac:dyDescent="0.2">
      <c r="A795" s="10" t="s">
        <v>594</v>
      </c>
      <c r="B795" s="9">
        <v>0</v>
      </c>
    </row>
    <row r="796" spans="1:2" ht="12.75" customHeight="1" x14ac:dyDescent="0.2">
      <c r="A796" s="10" t="s">
        <v>595</v>
      </c>
      <c r="B796" s="9">
        <v>0</v>
      </c>
    </row>
    <row r="797" spans="1:2" ht="12.75" hidden="1" customHeight="1" x14ac:dyDescent="0.2">
      <c r="A797" s="10" t="s">
        <v>595</v>
      </c>
      <c r="B797" s="9">
        <v>0</v>
      </c>
    </row>
    <row r="798" spans="1:2" ht="12.75" customHeight="1" x14ac:dyDescent="0.2">
      <c r="A798" s="10" t="s">
        <v>596</v>
      </c>
      <c r="B798" s="9">
        <v>0</v>
      </c>
    </row>
    <row r="799" spans="1:2" ht="12.75" customHeight="1" x14ac:dyDescent="0.2">
      <c r="A799" s="10" t="s">
        <v>597</v>
      </c>
      <c r="B799" s="11">
        <v>15</v>
      </c>
    </row>
    <row r="800" spans="1:2" ht="12.75" hidden="1" customHeight="1" x14ac:dyDescent="0.2">
      <c r="A800" s="10" t="s">
        <v>597</v>
      </c>
      <c r="B800" s="9">
        <v>0</v>
      </c>
    </row>
    <row r="801" spans="1:2" ht="12.75" hidden="1" customHeight="1" x14ac:dyDescent="0.2">
      <c r="A801" s="10" t="s">
        <v>597</v>
      </c>
      <c r="B801" s="9">
        <v>0</v>
      </c>
    </row>
    <row r="802" spans="1:2" ht="12.75" customHeight="1" x14ac:dyDescent="0.2">
      <c r="A802" s="10" t="s">
        <v>598</v>
      </c>
      <c r="B802" s="11">
        <v>30</v>
      </c>
    </row>
    <row r="803" spans="1:2" ht="12.75" hidden="1" customHeight="1" x14ac:dyDescent="0.2">
      <c r="A803" s="10" t="s">
        <v>598</v>
      </c>
      <c r="B803" s="9">
        <v>0</v>
      </c>
    </row>
    <row r="804" spans="1:2" ht="12.75" hidden="1" customHeight="1" x14ac:dyDescent="0.2">
      <c r="A804" s="10" t="s">
        <v>598</v>
      </c>
      <c r="B804" s="9">
        <v>0</v>
      </c>
    </row>
    <row r="805" spans="1:2" ht="12.75" customHeight="1" x14ac:dyDescent="0.2">
      <c r="A805" s="10" t="s">
        <v>599</v>
      </c>
      <c r="B805" s="11">
        <v>15</v>
      </c>
    </row>
    <row r="806" spans="1:2" ht="12.75" hidden="1" customHeight="1" x14ac:dyDescent="0.2">
      <c r="A806" s="10" t="s">
        <v>599</v>
      </c>
      <c r="B806" s="9">
        <v>0</v>
      </c>
    </row>
    <row r="807" spans="1:2" ht="12.75" hidden="1" customHeight="1" x14ac:dyDescent="0.2">
      <c r="A807" s="10" t="s">
        <v>599</v>
      </c>
      <c r="B807" s="9">
        <v>0</v>
      </c>
    </row>
    <row r="808" spans="1:2" ht="12.75" customHeight="1" x14ac:dyDescent="0.2">
      <c r="A808" s="10" t="s">
        <v>600</v>
      </c>
      <c r="B808" s="9">
        <v>0</v>
      </c>
    </row>
    <row r="809" spans="1:2" ht="12.75" customHeight="1" x14ac:dyDescent="0.2">
      <c r="A809" s="10" t="s">
        <v>602</v>
      </c>
      <c r="B809" s="9">
        <v>0</v>
      </c>
    </row>
    <row r="810" spans="1:2" ht="12.75" customHeight="1" x14ac:dyDescent="0.2">
      <c r="A810" s="10" t="s">
        <v>603</v>
      </c>
      <c r="B810" s="9">
        <v>0</v>
      </c>
    </row>
    <row r="811" spans="1:2" ht="12.75" hidden="1" customHeight="1" x14ac:dyDescent="0.2">
      <c r="A811" s="10" t="s">
        <v>603</v>
      </c>
      <c r="B811" s="9">
        <v>0</v>
      </c>
    </row>
    <row r="812" spans="1:2" ht="12.75" customHeight="1" x14ac:dyDescent="0.2">
      <c r="A812" s="10" t="s">
        <v>620</v>
      </c>
      <c r="B812" s="9">
        <v>0</v>
      </c>
    </row>
    <row r="813" spans="1:2" ht="12.75" hidden="1" customHeight="1" x14ac:dyDescent="0.2">
      <c r="A813" s="10" t="s">
        <v>620</v>
      </c>
      <c r="B813" s="9">
        <v>0</v>
      </c>
    </row>
    <row r="814" spans="1:2" ht="12.75" customHeight="1" x14ac:dyDescent="0.2">
      <c r="A814" s="10" t="s">
        <v>621</v>
      </c>
      <c r="B814" s="9">
        <v>0</v>
      </c>
    </row>
    <row r="815" spans="1:2" ht="12.75" hidden="1" customHeight="1" x14ac:dyDescent="0.2">
      <c r="A815" s="10" t="s">
        <v>621</v>
      </c>
      <c r="B815" s="9">
        <v>0</v>
      </c>
    </row>
    <row r="816" spans="1:2" ht="12.75" customHeight="1" x14ac:dyDescent="0.2">
      <c r="A816" s="10" t="s">
        <v>622</v>
      </c>
      <c r="B816" s="9">
        <v>0</v>
      </c>
    </row>
    <row r="817" spans="1:2" ht="12.75" hidden="1" customHeight="1" x14ac:dyDescent="0.2">
      <c r="A817" s="10" t="s">
        <v>622</v>
      </c>
      <c r="B817" s="9">
        <v>0</v>
      </c>
    </row>
    <row r="818" spans="1:2" ht="12.75" customHeight="1" x14ac:dyDescent="0.2">
      <c r="A818" s="10" t="s">
        <v>623</v>
      </c>
      <c r="B818" s="9">
        <v>0</v>
      </c>
    </row>
    <row r="819" spans="1:2" ht="12.75" hidden="1" customHeight="1" x14ac:dyDescent="0.2">
      <c r="A819" s="10" t="s">
        <v>623</v>
      </c>
      <c r="B819" s="9">
        <v>0</v>
      </c>
    </row>
    <row r="820" spans="1:2" ht="12.75" customHeight="1" x14ac:dyDescent="0.2">
      <c r="A820" s="10" t="s">
        <v>624</v>
      </c>
      <c r="B820" s="9">
        <v>0</v>
      </c>
    </row>
    <row r="821" spans="1:2" ht="12.75" hidden="1" customHeight="1" x14ac:dyDescent="0.2">
      <c r="A821" s="10" t="s">
        <v>624</v>
      </c>
      <c r="B821" s="9">
        <v>0</v>
      </c>
    </row>
    <row r="822" spans="1:2" ht="12.75" customHeight="1" x14ac:dyDescent="0.2">
      <c r="A822" s="10" t="s">
        <v>625</v>
      </c>
      <c r="B822" s="9">
        <v>0</v>
      </c>
    </row>
    <row r="823" spans="1:2" ht="12.75" hidden="1" customHeight="1" x14ac:dyDescent="0.2">
      <c r="A823" s="10" t="s">
        <v>625</v>
      </c>
      <c r="B823" s="9">
        <v>0</v>
      </c>
    </row>
    <row r="824" spans="1:2" ht="12.75" customHeight="1" x14ac:dyDescent="0.2">
      <c r="A824" s="10" t="s">
        <v>626</v>
      </c>
      <c r="B824" s="9">
        <v>0</v>
      </c>
    </row>
    <row r="825" spans="1:2" ht="12.75" hidden="1" customHeight="1" x14ac:dyDescent="0.2">
      <c r="A825" s="10" t="s">
        <v>626</v>
      </c>
      <c r="B825" s="9">
        <v>0</v>
      </c>
    </row>
    <row r="826" spans="1:2" ht="12.75" customHeight="1" x14ac:dyDescent="0.2">
      <c r="A826" s="10" t="s">
        <v>627</v>
      </c>
      <c r="B826" s="9">
        <v>0</v>
      </c>
    </row>
    <row r="827" spans="1:2" ht="12.75" hidden="1" customHeight="1" x14ac:dyDescent="0.2">
      <c r="A827" s="10" t="s">
        <v>627</v>
      </c>
      <c r="B827" s="9">
        <v>0</v>
      </c>
    </row>
    <row r="828" spans="1:2" ht="12.75" customHeight="1" x14ac:dyDescent="0.2">
      <c r="A828" s="10" t="s">
        <v>628</v>
      </c>
      <c r="B828" s="9">
        <v>0</v>
      </c>
    </row>
    <row r="829" spans="1:2" ht="12.75" hidden="1" customHeight="1" x14ac:dyDescent="0.2">
      <c r="A829" s="10" t="s">
        <v>628</v>
      </c>
      <c r="B829" s="9">
        <v>0</v>
      </c>
    </row>
    <row r="830" spans="1:2" ht="12.75" customHeight="1" x14ac:dyDescent="0.2">
      <c r="A830" s="10" t="s">
        <v>629</v>
      </c>
      <c r="B830" s="9">
        <v>0</v>
      </c>
    </row>
    <row r="831" spans="1:2" ht="12.75" hidden="1" customHeight="1" x14ac:dyDescent="0.2">
      <c r="A831" s="10" t="s">
        <v>629</v>
      </c>
      <c r="B831" s="9">
        <v>0</v>
      </c>
    </row>
    <row r="832" spans="1:2" ht="12.75" customHeight="1" x14ac:dyDescent="0.2">
      <c r="A832" s="10" t="s">
        <v>630</v>
      </c>
      <c r="B832" s="9">
        <v>0</v>
      </c>
    </row>
    <row r="833" spans="1:2" ht="12.75" hidden="1" customHeight="1" x14ac:dyDescent="0.2">
      <c r="A833" s="10" t="s">
        <v>630</v>
      </c>
      <c r="B833" s="9">
        <v>0</v>
      </c>
    </row>
    <row r="834" spans="1:2" ht="12.75" customHeight="1" x14ac:dyDescent="0.2">
      <c r="A834" s="10" t="s">
        <v>631</v>
      </c>
      <c r="B834" s="9">
        <v>0</v>
      </c>
    </row>
    <row r="835" spans="1:2" ht="12.75" hidden="1" customHeight="1" x14ac:dyDescent="0.2">
      <c r="A835" s="10" t="s">
        <v>631</v>
      </c>
      <c r="B835" s="9">
        <v>0</v>
      </c>
    </row>
    <row r="836" spans="1:2" ht="12.75" customHeight="1" x14ac:dyDescent="0.2">
      <c r="A836" s="10" t="s">
        <v>632</v>
      </c>
      <c r="B836" s="9">
        <v>0</v>
      </c>
    </row>
    <row r="837" spans="1:2" ht="12.75" hidden="1" customHeight="1" x14ac:dyDescent="0.2">
      <c r="A837" s="10" t="s">
        <v>632</v>
      </c>
      <c r="B837" s="9">
        <v>0</v>
      </c>
    </row>
    <row r="838" spans="1:2" ht="12.75" customHeight="1" x14ac:dyDescent="0.2">
      <c r="A838" s="10" t="s">
        <v>633</v>
      </c>
      <c r="B838" s="9">
        <v>0</v>
      </c>
    </row>
    <row r="839" spans="1:2" ht="12.75" hidden="1" customHeight="1" x14ac:dyDescent="0.2">
      <c r="A839" s="10" t="s">
        <v>633</v>
      </c>
      <c r="B839" s="9">
        <v>0</v>
      </c>
    </row>
    <row r="840" spans="1:2" ht="12.75" customHeight="1" x14ac:dyDescent="0.2">
      <c r="A840" s="10" t="s">
        <v>634</v>
      </c>
      <c r="B840" s="9">
        <v>0</v>
      </c>
    </row>
    <row r="841" spans="1:2" ht="12.75" hidden="1" customHeight="1" x14ac:dyDescent="0.2">
      <c r="A841" s="10" t="s">
        <v>634</v>
      </c>
      <c r="B841" s="9">
        <v>0</v>
      </c>
    </row>
    <row r="842" spans="1:2" ht="12.75" customHeight="1" x14ac:dyDescent="0.2">
      <c r="A842" s="10" t="s">
        <v>635</v>
      </c>
      <c r="B842" s="9">
        <v>0</v>
      </c>
    </row>
    <row r="843" spans="1:2" ht="12.75" hidden="1" customHeight="1" x14ac:dyDescent="0.2">
      <c r="A843" s="10" t="s">
        <v>635</v>
      </c>
      <c r="B843" s="9">
        <v>0</v>
      </c>
    </row>
    <row r="844" spans="1:2" ht="12.75" customHeight="1" x14ac:dyDescent="0.2">
      <c r="A844" s="10" t="s">
        <v>637</v>
      </c>
      <c r="B844" s="11">
        <f>(B1303*6)+B2286+B2568</f>
        <v>230.75</v>
      </c>
    </row>
    <row r="845" spans="1:2" ht="12.75" hidden="1" customHeight="1" x14ac:dyDescent="0.2">
      <c r="A845" s="10" t="s">
        <v>637</v>
      </c>
      <c r="B845" s="9">
        <v>0</v>
      </c>
    </row>
    <row r="846" spans="1:2" ht="12.75" hidden="1" customHeight="1" x14ac:dyDescent="0.2">
      <c r="A846" s="10" t="s">
        <v>637</v>
      </c>
      <c r="B846" s="9">
        <v>0</v>
      </c>
    </row>
    <row r="847" spans="1:2" ht="12.75" customHeight="1" x14ac:dyDescent="0.2">
      <c r="A847" s="10" t="s">
        <v>638</v>
      </c>
      <c r="B847" s="11">
        <f>B866+(B490/8)</f>
        <v>119.5</v>
      </c>
    </row>
    <row r="848" spans="1:2" ht="12.75" hidden="1" customHeight="1" x14ac:dyDescent="0.2">
      <c r="A848" s="10" t="s">
        <v>638</v>
      </c>
      <c r="B848" s="9">
        <v>0</v>
      </c>
    </row>
    <row r="849" spans="1:2" ht="12.75" customHeight="1" x14ac:dyDescent="0.2">
      <c r="A849" s="10" t="s">
        <v>651</v>
      </c>
      <c r="B849" s="11">
        <f>(B847*3)+(B2524*2)</f>
        <v>373.5</v>
      </c>
    </row>
    <row r="850" spans="1:2" ht="12.75" hidden="1" customHeight="1" x14ac:dyDescent="0.2">
      <c r="A850" s="10" t="s">
        <v>651</v>
      </c>
      <c r="B850" s="9">
        <v>0</v>
      </c>
    </row>
    <row r="851" spans="1:2" ht="12.75" customHeight="1" x14ac:dyDescent="0.2">
      <c r="A851" s="10" t="s">
        <v>652</v>
      </c>
      <c r="B851" s="11">
        <f>B866*9</f>
        <v>1071</v>
      </c>
    </row>
    <row r="852" spans="1:2" ht="12.75" hidden="1" customHeight="1" x14ac:dyDescent="0.2">
      <c r="A852" s="10" t="s">
        <v>652</v>
      </c>
      <c r="B852" s="9">
        <v>0</v>
      </c>
    </row>
    <row r="853" spans="1:2" ht="12.75" hidden="1" customHeight="1" x14ac:dyDescent="0.2">
      <c r="A853" s="10" t="s">
        <v>652</v>
      </c>
      <c r="B853" s="9">
        <v>0</v>
      </c>
    </row>
    <row r="854" spans="1:2" ht="12.75" customHeight="1" x14ac:dyDescent="0.2">
      <c r="A854" s="10" t="s">
        <v>653</v>
      </c>
      <c r="B854" s="11">
        <f>(B847*4)</f>
        <v>478</v>
      </c>
    </row>
    <row r="855" spans="1:2" ht="12.75" hidden="1" customHeight="1" x14ac:dyDescent="0.2">
      <c r="A855" s="10" t="s">
        <v>653</v>
      </c>
      <c r="B855" s="9">
        <v>0</v>
      </c>
    </row>
    <row r="856" spans="1:2" ht="12.75" customHeight="1" x14ac:dyDescent="0.2">
      <c r="A856" s="10" t="s">
        <v>654</v>
      </c>
      <c r="B856" s="11">
        <f>B847*8</f>
        <v>956</v>
      </c>
    </row>
    <row r="857" spans="1:2" ht="12.75" hidden="1" customHeight="1" x14ac:dyDescent="0.2">
      <c r="A857" s="10" t="s">
        <v>654</v>
      </c>
      <c r="B857" s="9">
        <v>0</v>
      </c>
    </row>
    <row r="858" spans="1:2" ht="12.75" customHeight="1" x14ac:dyDescent="0.2">
      <c r="A858" s="10" t="s">
        <v>655</v>
      </c>
      <c r="B858" s="11">
        <f>B847*5</f>
        <v>597.5</v>
      </c>
    </row>
    <row r="859" spans="1:2" ht="12.75" hidden="1" customHeight="1" x14ac:dyDescent="0.2">
      <c r="A859" s="10" t="s">
        <v>655</v>
      </c>
      <c r="B859" s="9">
        <v>0</v>
      </c>
    </row>
    <row r="860" spans="1:2" ht="12.75" customHeight="1" x14ac:dyDescent="0.2">
      <c r="A860" s="10" t="s">
        <v>656</v>
      </c>
      <c r="B860" s="11">
        <f>(B847*2)+(B2524*2)</f>
        <v>254</v>
      </c>
    </row>
    <row r="861" spans="1:2" ht="12.75" hidden="1" customHeight="1" x14ac:dyDescent="0.2">
      <c r="A861" s="10" t="s">
        <v>656</v>
      </c>
      <c r="B861" s="9">
        <v>0</v>
      </c>
    </row>
    <row r="862" spans="1:2" ht="12.75" customHeight="1" x14ac:dyDescent="0.2">
      <c r="A862" s="10" t="s">
        <v>657</v>
      </c>
      <c r="B862" s="11">
        <f>(B847*7)+25</f>
        <v>861.5</v>
      </c>
    </row>
    <row r="863" spans="1:2" ht="12.75" hidden="1" customHeight="1" x14ac:dyDescent="0.2">
      <c r="A863" s="10" t="s">
        <v>657</v>
      </c>
      <c r="B863" s="9">
        <v>0</v>
      </c>
    </row>
    <row r="864" spans="1:2" ht="12.75" customHeight="1" x14ac:dyDescent="0.2">
      <c r="A864" s="10" t="s">
        <v>658</v>
      </c>
      <c r="B864" s="11">
        <f>(B847*5)</f>
        <v>597.5</v>
      </c>
    </row>
    <row r="865" spans="1:2" ht="12.75" hidden="1" customHeight="1" x14ac:dyDescent="0.2">
      <c r="A865" s="10" t="s">
        <v>658</v>
      </c>
      <c r="B865" s="9">
        <v>0</v>
      </c>
    </row>
    <row r="866" spans="1:2" ht="12.75" customHeight="1" x14ac:dyDescent="0.2">
      <c r="A866" s="10" t="s">
        <v>659</v>
      </c>
      <c r="B866" s="11">
        <f>B1309*7</f>
        <v>119</v>
      </c>
    </row>
    <row r="867" spans="1:2" ht="12.75" hidden="1" customHeight="1" x14ac:dyDescent="0.2">
      <c r="A867" s="10" t="s">
        <v>659</v>
      </c>
      <c r="B867" s="9">
        <v>0</v>
      </c>
    </row>
    <row r="868" spans="1:2" ht="12.75" hidden="1" customHeight="1" x14ac:dyDescent="0.2">
      <c r="A868" s="10" t="s">
        <v>659</v>
      </c>
      <c r="B868" s="9">
        <v>0</v>
      </c>
    </row>
    <row r="869" spans="1:2" ht="12.75" customHeight="1" x14ac:dyDescent="0.2">
      <c r="A869" s="10" t="s">
        <v>660</v>
      </c>
      <c r="B869" s="11">
        <f>(B847*3)+(B2524*2)</f>
        <v>373.5</v>
      </c>
    </row>
    <row r="870" spans="1:2" ht="12.75" hidden="1" customHeight="1" x14ac:dyDescent="0.2">
      <c r="A870" s="10" t="s">
        <v>660</v>
      </c>
      <c r="B870" s="9">
        <v>0</v>
      </c>
    </row>
    <row r="871" spans="1:2" ht="12.75" customHeight="1" x14ac:dyDescent="0.2">
      <c r="A871" s="10" t="s">
        <v>661</v>
      </c>
      <c r="B871" s="11">
        <f>(B847)+(B2524*2)</f>
        <v>134.5</v>
      </c>
    </row>
    <row r="872" spans="1:2" ht="12.75" hidden="1" customHeight="1" x14ac:dyDescent="0.2">
      <c r="A872" s="10" t="s">
        <v>661</v>
      </c>
      <c r="B872" s="9">
        <v>0</v>
      </c>
    </row>
    <row r="873" spans="1:2" ht="12.75" customHeight="1" x14ac:dyDescent="0.2">
      <c r="A873" s="10" t="s">
        <v>662</v>
      </c>
      <c r="B873" s="11">
        <f>(B847*2)+(B2524)</f>
        <v>246.5</v>
      </c>
    </row>
    <row r="874" spans="1:2" ht="12.75" hidden="1" customHeight="1" x14ac:dyDescent="0.2">
      <c r="A874" s="10" t="s">
        <v>662</v>
      </c>
      <c r="B874" s="9">
        <v>0</v>
      </c>
    </row>
    <row r="875" spans="1:2" ht="12.75" customHeight="1" x14ac:dyDescent="0.2">
      <c r="A875" s="10" t="s">
        <v>663</v>
      </c>
      <c r="B875" s="11">
        <f>((B509 *2)+(B2167*2))/2</f>
        <v>63.5</v>
      </c>
    </row>
    <row r="876" spans="1:2" ht="12.75" hidden="1" customHeight="1" x14ac:dyDescent="0.2">
      <c r="A876" s="10" t="s">
        <v>663</v>
      </c>
      <c r="B876" s="9">
        <v>0</v>
      </c>
    </row>
    <row r="877" spans="1:2" ht="12.75" hidden="1" customHeight="1" x14ac:dyDescent="0.2">
      <c r="A877" s="10" t="s">
        <v>663</v>
      </c>
      <c r="B877" s="9">
        <v>0</v>
      </c>
    </row>
    <row r="878" spans="1:2" ht="12.75" customHeight="1" x14ac:dyDescent="0.2">
      <c r="A878" s="10" t="s">
        <v>667</v>
      </c>
      <c r="B878" s="11">
        <f>B875/2</f>
        <v>31.75</v>
      </c>
    </row>
    <row r="879" spans="1:2" ht="12.75" hidden="1" customHeight="1" x14ac:dyDescent="0.2">
      <c r="A879" s="10" t="s">
        <v>667</v>
      </c>
      <c r="B879" s="9">
        <v>0</v>
      </c>
    </row>
    <row r="880" spans="1:2" ht="12.75" hidden="1" customHeight="1" x14ac:dyDescent="0.2">
      <c r="A880" s="10" t="s">
        <v>667</v>
      </c>
      <c r="B880" s="9">
        <v>0</v>
      </c>
    </row>
    <row r="881" spans="1:2" ht="12.75" customHeight="1" x14ac:dyDescent="0.2">
      <c r="A881" s="10" t="s">
        <v>668</v>
      </c>
      <c r="B881" s="11">
        <f>(B875*6)/4</f>
        <v>95.25</v>
      </c>
    </row>
    <row r="882" spans="1:2" ht="12.75" hidden="1" customHeight="1" x14ac:dyDescent="0.2">
      <c r="A882" s="10" t="s">
        <v>668</v>
      </c>
      <c r="B882" s="9">
        <v>0</v>
      </c>
    </row>
    <row r="883" spans="1:2" ht="12.75" hidden="1" customHeight="1" x14ac:dyDescent="0.2">
      <c r="A883" s="10" t="s">
        <v>668</v>
      </c>
      <c r="B883" s="9">
        <v>0</v>
      </c>
    </row>
    <row r="884" spans="1:2" ht="12.75" customHeight="1" x14ac:dyDescent="0.2">
      <c r="A884" s="10" t="s">
        <v>669</v>
      </c>
      <c r="B884" s="11">
        <f>B875</f>
        <v>63.5</v>
      </c>
    </row>
    <row r="885" spans="1:2" ht="12.75" hidden="1" customHeight="1" x14ac:dyDescent="0.2">
      <c r="A885" s="10" t="s">
        <v>669</v>
      </c>
      <c r="B885" s="9">
        <v>0</v>
      </c>
    </row>
    <row r="886" spans="1:2" ht="12.75" hidden="1" customHeight="1" x14ac:dyDescent="0.2">
      <c r="A886" s="10" t="s">
        <v>669</v>
      </c>
      <c r="B886" s="9">
        <v>0</v>
      </c>
    </row>
    <row r="887" spans="1:2" ht="12.75" customHeight="1" x14ac:dyDescent="0.2">
      <c r="A887" s="10" t="s">
        <v>670</v>
      </c>
      <c r="B887" s="11">
        <v>1</v>
      </c>
    </row>
    <row r="888" spans="1:2" ht="12.75" hidden="1" customHeight="1" x14ac:dyDescent="0.2">
      <c r="A888" s="10" t="s">
        <v>670</v>
      </c>
      <c r="B888" s="9">
        <v>0</v>
      </c>
    </row>
    <row r="889" spans="1:2" ht="12.75" hidden="1" customHeight="1" x14ac:dyDescent="0.2">
      <c r="A889" s="10" t="s">
        <v>670</v>
      </c>
      <c r="B889" s="9">
        <v>0</v>
      </c>
    </row>
    <row r="890" spans="1:2" ht="12.75" customHeight="1" x14ac:dyDescent="0.2">
      <c r="A890" s="10" t="s">
        <v>672</v>
      </c>
      <c r="B890" s="9">
        <v>0</v>
      </c>
    </row>
    <row r="891" spans="1:2" ht="12.75" hidden="1" customHeight="1" x14ac:dyDescent="0.2">
      <c r="A891" s="10" t="s">
        <v>672</v>
      </c>
      <c r="B891" s="9">
        <v>0</v>
      </c>
    </row>
    <row r="892" spans="1:2" ht="12.75" customHeight="1" x14ac:dyDescent="0.2">
      <c r="A892" s="10" t="s">
        <v>673</v>
      </c>
      <c r="B892" s="11">
        <f>(B509*7)+B302+B2284</f>
        <v>72.75</v>
      </c>
    </row>
    <row r="893" spans="1:2" ht="12.75" hidden="1" customHeight="1" x14ac:dyDescent="0.2">
      <c r="A893" s="10" t="s">
        <v>673</v>
      </c>
      <c r="B893" s="9">
        <v>0</v>
      </c>
    </row>
    <row r="894" spans="1:2" ht="12.75" hidden="1" customHeight="1" x14ac:dyDescent="0.2">
      <c r="A894" s="10" t="s">
        <v>673</v>
      </c>
      <c r="B894" s="9">
        <v>0</v>
      </c>
    </row>
    <row r="895" spans="1:2" ht="12.75" customHeight="1" x14ac:dyDescent="0.2">
      <c r="A895" s="10" t="s">
        <v>675</v>
      </c>
      <c r="B895" s="11">
        <v>0</v>
      </c>
    </row>
    <row r="896" spans="1:2" ht="12.75" hidden="1" customHeight="1" x14ac:dyDescent="0.2">
      <c r="A896" s="10" t="s">
        <v>675</v>
      </c>
      <c r="B896" s="9">
        <v>0</v>
      </c>
    </row>
    <row r="897" spans="1:2" ht="12.75" customHeight="1" x14ac:dyDescent="0.2">
      <c r="A897" s="10" t="s">
        <v>677</v>
      </c>
      <c r="B897" s="11">
        <v>0</v>
      </c>
    </row>
    <row r="898" spans="1:2" ht="12.75" hidden="1" customHeight="1" x14ac:dyDescent="0.2">
      <c r="A898" s="10" t="s">
        <v>677</v>
      </c>
      <c r="B898" s="9">
        <v>0</v>
      </c>
    </row>
    <row r="899" spans="1:2" ht="12.75" customHeight="1" x14ac:dyDescent="0.2">
      <c r="A899" s="10" t="s">
        <v>682</v>
      </c>
      <c r="B899" s="11">
        <v>100</v>
      </c>
    </row>
    <row r="900" spans="1:2" ht="12.75" hidden="1" customHeight="1" x14ac:dyDescent="0.2">
      <c r="A900" s="10" t="s">
        <v>682</v>
      </c>
      <c r="B900" s="9">
        <v>0</v>
      </c>
    </row>
    <row r="901" spans="1:2" ht="12.75" customHeight="1" x14ac:dyDescent="0.2">
      <c r="A901" s="10" t="s">
        <v>683</v>
      </c>
      <c r="B901" s="11">
        <f>B904*18</f>
        <v>25812</v>
      </c>
    </row>
    <row r="902" spans="1:2" ht="12.75" hidden="1" customHeight="1" x14ac:dyDescent="0.2">
      <c r="A902" s="10" t="s">
        <v>683</v>
      </c>
      <c r="B902" s="9">
        <v>0</v>
      </c>
    </row>
    <row r="903" spans="1:2" ht="12.75" hidden="1" customHeight="1" x14ac:dyDescent="0.2">
      <c r="A903" s="10" t="s">
        <v>683</v>
      </c>
      <c r="B903" s="9">
        <v>0</v>
      </c>
    </row>
    <row r="904" spans="1:2" ht="12.75" customHeight="1" x14ac:dyDescent="0.2">
      <c r="A904" s="10" t="s">
        <v>684</v>
      </c>
      <c r="B904" s="11">
        <f>B847*12</f>
        <v>1434</v>
      </c>
    </row>
    <row r="905" spans="1:2" ht="12.75" hidden="1" customHeight="1" x14ac:dyDescent="0.2">
      <c r="A905" s="10" t="s">
        <v>684</v>
      </c>
      <c r="B905" s="9">
        <v>0</v>
      </c>
    </row>
    <row r="906" spans="1:2" ht="12.75" hidden="1" customHeight="1" x14ac:dyDescent="0.2">
      <c r="A906" s="10" t="s">
        <v>684</v>
      </c>
      <c r="B906" s="9">
        <v>0</v>
      </c>
    </row>
    <row r="907" spans="1:2" ht="12.75" customHeight="1" x14ac:dyDescent="0.2">
      <c r="A907" s="10" t="s">
        <v>685</v>
      </c>
      <c r="B907" s="9">
        <v>0</v>
      </c>
    </row>
    <row r="908" spans="1:2" ht="12.75" customHeight="1" x14ac:dyDescent="0.2">
      <c r="A908" s="10" t="s">
        <v>688</v>
      </c>
      <c r="B908" s="11">
        <f>B1376+(B490/8)</f>
        <v>3</v>
      </c>
    </row>
    <row r="909" spans="1:2" ht="12.75" hidden="1" customHeight="1" x14ac:dyDescent="0.2">
      <c r="A909" s="10" t="s">
        <v>688</v>
      </c>
      <c r="B909" s="9">
        <v>0</v>
      </c>
    </row>
    <row r="910" spans="1:2" ht="12.75" customHeight="1" x14ac:dyDescent="0.2">
      <c r="A910" s="10" t="s">
        <v>689</v>
      </c>
      <c r="B910" s="11">
        <f>B908*9</f>
        <v>27</v>
      </c>
    </row>
    <row r="911" spans="1:2" ht="12.75" hidden="1" customHeight="1" x14ac:dyDescent="0.2">
      <c r="A911" s="10" t="s">
        <v>689</v>
      </c>
      <c r="B911" s="9">
        <v>0</v>
      </c>
    </row>
    <row r="912" spans="1:2" ht="12.75" hidden="1" customHeight="1" x14ac:dyDescent="0.2">
      <c r="A912" s="10" t="s">
        <v>689</v>
      </c>
      <c r="B912" s="9">
        <v>0</v>
      </c>
    </row>
    <row r="913" spans="1:2" ht="12.75" customHeight="1" x14ac:dyDescent="0.2">
      <c r="A913" s="10" t="s">
        <v>691</v>
      </c>
      <c r="B913" s="9">
        <v>0</v>
      </c>
    </row>
    <row r="914" spans="1:2" ht="12.75" hidden="1" customHeight="1" x14ac:dyDescent="0.2">
      <c r="A914" s="10" t="s">
        <v>691</v>
      </c>
      <c r="B914" s="9">
        <v>0</v>
      </c>
    </row>
    <row r="915" spans="1:2" ht="12.75" customHeight="1" x14ac:dyDescent="0.2">
      <c r="A915" s="10" t="s">
        <v>692</v>
      </c>
      <c r="B915" s="11">
        <f>(B509*7)+B2284</f>
        <v>65.25</v>
      </c>
    </row>
    <row r="916" spans="1:2" ht="12.75" hidden="1" customHeight="1" x14ac:dyDescent="0.2">
      <c r="A916" s="10" t="s">
        <v>692</v>
      </c>
      <c r="B916" s="9">
        <v>0</v>
      </c>
    </row>
    <row r="917" spans="1:2" ht="12.75" hidden="1" customHeight="1" x14ac:dyDescent="0.2">
      <c r="A917" s="10" t="s">
        <v>692</v>
      </c>
      <c r="B917" s="9">
        <v>0</v>
      </c>
    </row>
    <row r="918" spans="1:2" ht="12.75" customHeight="1" x14ac:dyDescent="0.2">
      <c r="A918" s="10" t="s">
        <v>694</v>
      </c>
      <c r="B918" s="11">
        <v>0</v>
      </c>
    </row>
    <row r="919" spans="1:2" ht="12.75" hidden="1" customHeight="1" x14ac:dyDescent="0.2">
      <c r="A919" s="10" t="s">
        <v>694</v>
      </c>
      <c r="B919" s="9">
        <v>0</v>
      </c>
    </row>
    <row r="920" spans="1:2" ht="12.75" customHeight="1" x14ac:dyDescent="0.2">
      <c r="A920" s="10" t="s">
        <v>695</v>
      </c>
      <c r="B920" s="11">
        <v>1</v>
      </c>
    </row>
    <row r="921" spans="1:2" ht="12.75" hidden="1" customHeight="1" x14ac:dyDescent="0.2">
      <c r="A921" s="10" t="s">
        <v>695</v>
      </c>
      <c r="B921" s="9">
        <v>0</v>
      </c>
    </row>
    <row r="922" spans="1:2" ht="12.75" customHeight="1" x14ac:dyDescent="0.2">
      <c r="A922" s="10" t="s">
        <v>697</v>
      </c>
      <c r="B922" s="11">
        <v>0</v>
      </c>
    </row>
    <row r="923" spans="1:2" ht="12.75" hidden="1" customHeight="1" x14ac:dyDescent="0.2">
      <c r="A923" s="10" t="s">
        <v>697</v>
      </c>
      <c r="B923" s="9">
        <v>0</v>
      </c>
    </row>
    <row r="924" spans="1:2" ht="12.75" customHeight="1" x14ac:dyDescent="0.2">
      <c r="A924" s="10" t="s">
        <v>698</v>
      </c>
      <c r="B924" s="11">
        <f>B847*20</f>
        <v>2390</v>
      </c>
    </row>
    <row r="925" spans="1:2" ht="12.75" hidden="1" customHeight="1" x14ac:dyDescent="0.2">
      <c r="A925" s="10" t="s">
        <v>698</v>
      </c>
      <c r="B925" s="9">
        <v>0</v>
      </c>
    </row>
    <row r="926" spans="1:2" ht="12.75" customHeight="1" x14ac:dyDescent="0.2">
      <c r="A926" s="10" t="s">
        <v>699</v>
      </c>
      <c r="B926" s="11">
        <f>B931</f>
        <v>59.5</v>
      </c>
    </row>
    <row r="927" spans="1:2" ht="12.75" hidden="1" customHeight="1" x14ac:dyDescent="0.2">
      <c r="A927" s="10" t="s">
        <v>699</v>
      </c>
      <c r="B927" s="9">
        <v>0</v>
      </c>
    </row>
    <row r="928" spans="1:2" ht="12.75" customHeight="1" x14ac:dyDescent="0.2">
      <c r="A928" s="10" t="s">
        <v>702</v>
      </c>
      <c r="B928" s="11">
        <f>B926*9</f>
        <v>535.5</v>
      </c>
    </row>
    <row r="929" spans="1:2" ht="12.75" hidden="1" customHeight="1" x14ac:dyDescent="0.2">
      <c r="A929" s="10" t="s">
        <v>702</v>
      </c>
      <c r="B929" s="9">
        <v>0</v>
      </c>
    </row>
    <row r="930" spans="1:2" ht="12.75" hidden="1" customHeight="1" x14ac:dyDescent="0.2">
      <c r="A930" s="10" t="s">
        <v>702</v>
      </c>
      <c r="B930" s="9">
        <v>0</v>
      </c>
    </row>
    <row r="931" spans="1:2" ht="12.75" customHeight="1" x14ac:dyDescent="0.2">
      <c r="A931" s="10" t="s">
        <v>703</v>
      </c>
      <c r="B931" s="11">
        <f>B1309*3.5</f>
        <v>59.5</v>
      </c>
    </row>
    <row r="932" spans="1:2" ht="12.75" hidden="1" customHeight="1" x14ac:dyDescent="0.2">
      <c r="A932" s="10" t="s">
        <v>703</v>
      </c>
      <c r="B932" s="9">
        <v>0</v>
      </c>
    </row>
    <row r="933" spans="1:2" ht="12.75" hidden="1" customHeight="1" x14ac:dyDescent="0.2">
      <c r="A933" s="10" t="s">
        <v>703</v>
      </c>
      <c r="B933" s="9">
        <v>0</v>
      </c>
    </row>
    <row r="934" spans="1:2" ht="12.75" customHeight="1" x14ac:dyDescent="0.2">
      <c r="A934" s="10" t="s">
        <v>706</v>
      </c>
      <c r="B934" s="11">
        <f>B847*4</f>
        <v>478</v>
      </c>
    </row>
    <row r="935" spans="1:2" ht="12.75" hidden="1" customHeight="1" x14ac:dyDescent="0.2">
      <c r="A935" s="10" t="s">
        <v>706</v>
      </c>
      <c r="B935" s="9">
        <v>0</v>
      </c>
    </row>
    <row r="936" spans="1:2" ht="12.75" customHeight="1" x14ac:dyDescent="0.2">
      <c r="A936" s="10" t="s">
        <v>707</v>
      </c>
      <c r="B936" s="9">
        <v>0</v>
      </c>
    </row>
    <row r="937" spans="1:2" ht="12.75" customHeight="1" x14ac:dyDescent="0.2">
      <c r="A937" s="10" t="s">
        <v>709</v>
      </c>
      <c r="B937" s="11">
        <f>B297+(B847*2)+(B1818*4)</f>
        <v>249</v>
      </c>
    </row>
    <row r="938" spans="1:2" ht="12.75" hidden="1" customHeight="1" x14ac:dyDescent="0.2">
      <c r="A938" s="10" t="s">
        <v>709</v>
      </c>
      <c r="B938" s="9">
        <v>0</v>
      </c>
    </row>
    <row r="939" spans="1:2" ht="12.75" hidden="1" customHeight="1" x14ac:dyDescent="0.2">
      <c r="A939" s="10" t="s">
        <v>709</v>
      </c>
      <c r="B939" s="9">
        <v>0</v>
      </c>
    </row>
    <row r="940" spans="1:2" ht="12.75" customHeight="1" x14ac:dyDescent="0.2">
      <c r="A940" s="10" t="s">
        <v>721</v>
      </c>
      <c r="B940" s="11">
        <v>4</v>
      </c>
    </row>
    <row r="941" spans="1:2" ht="12.75" customHeight="1" x14ac:dyDescent="0.2">
      <c r="A941" s="10" t="s">
        <v>722</v>
      </c>
      <c r="B941" s="11">
        <f>(B1053*7)+B946+B1048</f>
        <v>335.5</v>
      </c>
    </row>
    <row r="942" spans="1:2" ht="12.75" hidden="1" customHeight="1" x14ac:dyDescent="0.2">
      <c r="A942" s="10" t="s">
        <v>722</v>
      </c>
      <c r="B942" s="9">
        <v>0</v>
      </c>
    </row>
    <row r="943" spans="1:2" ht="12.75" customHeight="1" x14ac:dyDescent="0.2">
      <c r="A943" s="10" t="s">
        <v>726</v>
      </c>
      <c r="B943" s="11">
        <f>(B1818*8)+B946</f>
        <v>44.5</v>
      </c>
    </row>
    <row r="944" spans="1:2" ht="12.75" hidden="1" customHeight="1" x14ac:dyDescent="0.2">
      <c r="A944" s="10" t="s">
        <v>726</v>
      </c>
      <c r="B944" s="9">
        <v>0</v>
      </c>
    </row>
    <row r="945" spans="1:2" ht="12.75" hidden="1" customHeight="1" x14ac:dyDescent="0.2">
      <c r="A945" s="10" t="s">
        <v>726</v>
      </c>
      <c r="B945" s="9">
        <v>0</v>
      </c>
    </row>
    <row r="946" spans="1:2" ht="12.75" customHeight="1" x14ac:dyDescent="0.2">
      <c r="A946" s="10" t="s">
        <v>727</v>
      </c>
      <c r="B946" s="11">
        <f>B239+B952</f>
        <v>44.5</v>
      </c>
    </row>
    <row r="947" spans="1:2" ht="12.75" hidden="1" customHeight="1" x14ac:dyDescent="0.2">
      <c r="A947" s="10" t="s">
        <v>727</v>
      </c>
      <c r="B947" s="9">
        <v>0</v>
      </c>
    </row>
    <row r="948" spans="1:2" ht="12.75" customHeight="1" x14ac:dyDescent="0.2">
      <c r="A948" s="10" t="s">
        <v>729</v>
      </c>
      <c r="B948" s="11">
        <v>0</v>
      </c>
    </row>
    <row r="949" spans="1:2" ht="12.75" hidden="1" customHeight="1" x14ac:dyDescent="0.2">
      <c r="A949" s="10" t="s">
        <v>729</v>
      </c>
      <c r="B949" s="9">
        <v>0</v>
      </c>
    </row>
    <row r="950" spans="1:2" ht="12.75" customHeight="1" x14ac:dyDescent="0.2">
      <c r="A950" s="10" t="s">
        <v>731</v>
      </c>
      <c r="B950" s="11">
        <v>0</v>
      </c>
    </row>
    <row r="951" spans="1:2" ht="12.75" hidden="1" customHeight="1" x14ac:dyDescent="0.2">
      <c r="A951" s="10" t="s">
        <v>731</v>
      </c>
      <c r="B951" s="9">
        <v>0</v>
      </c>
    </row>
    <row r="952" spans="1:2" ht="12.75" customHeight="1" x14ac:dyDescent="0.2">
      <c r="A952" s="10" t="s">
        <v>732</v>
      </c>
      <c r="B952" s="11">
        <v>32</v>
      </c>
    </row>
    <row r="953" spans="1:2" ht="12.75" hidden="1" customHeight="1" x14ac:dyDescent="0.2">
      <c r="A953" s="10" t="s">
        <v>732</v>
      </c>
      <c r="B953" s="9">
        <v>0</v>
      </c>
    </row>
    <row r="954" spans="1:2" ht="12.75" customHeight="1" x14ac:dyDescent="0.2">
      <c r="A954" s="10" t="s">
        <v>733</v>
      </c>
      <c r="B954" s="11">
        <v>0</v>
      </c>
    </row>
    <row r="955" spans="1:2" ht="12.75" hidden="1" customHeight="1" x14ac:dyDescent="0.2">
      <c r="A955" s="10" t="s">
        <v>733</v>
      </c>
      <c r="B955" s="9">
        <v>0</v>
      </c>
    </row>
    <row r="956" spans="1:2" ht="12.75" customHeight="1" x14ac:dyDescent="0.2">
      <c r="A956" s="10" t="s">
        <v>734</v>
      </c>
      <c r="B956" s="9">
        <v>0</v>
      </c>
    </row>
    <row r="957" spans="1:2" ht="12.75" customHeight="1" x14ac:dyDescent="0.2">
      <c r="A957" s="10" t="s">
        <v>735</v>
      </c>
      <c r="B957" s="11">
        <v>0</v>
      </c>
    </row>
    <row r="958" spans="1:2" ht="12.75" hidden="1" customHeight="1" x14ac:dyDescent="0.2">
      <c r="A958" s="10" t="s">
        <v>735</v>
      </c>
      <c r="B958" s="9">
        <v>0</v>
      </c>
    </row>
    <row r="959" spans="1:2" ht="12.75" hidden="1" customHeight="1" x14ac:dyDescent="0.2">
      <c r="A959" s="10" t="s">
        <v>735</v>
      </c>
      <c r="B959" s="9">
        <v>0</v>
      </c>
    </row>
    <row r="960" spans="1:2" ht="12.75" customHeight="1" x14ac:dyDescent="0.2">
      <c r="A960" s="10" t="s">
        <v>736</v>
      </c>
      <c r="B960" s="11">
        <f>(B2027+B241)/4</f>
        <v>14.375</v>
      </c>
    </row>
    <row r="961" spans="1:2" ht="12.75" hidden="1" customHeight="1" x14ac:dyDescent="0.2">
      <c r="A961" s="10" t="s">
        <v>736</v>
      </c>
      <c r="B961" s="9">
        <v>0</v>
      </c>
    </row>
    <row r="962" spans="1:2" ht="12.75" hidden="1" customHeight="1" x14ac:dyDescent="0.2">
      <c r="A962" s="10" t="s">
        <v>736</v>
      </c>
      <c r="B962" s="9">
        <v>0</v>
      </c>
    </row>
    <row r="963" spans="1:2" ht="12.75" customHeight="1" x14ac:dyDescent="0.2">
      <c r="A963" s="10" t="s">
        <v>737</v>
      </c>
      <c r="B963" s="11">
        <f>B509*2</f>
        <v>15</v>
      </c>
    </row>
    <row r="964" spans="1:2" ht="12.75" hidden="1" customHeight="1" x14ac:dyDescent="0.2">
      <c r="A964" s="10" t="s">
        <v>737</v>
      </c>
      <c r="B964" s="9">
        <v>0</v>
      </c>
    </row>
    <row r="965" spans="1:2" ht="12.75" hidden="1" customHeight="1" x14ac:dyDescent="0.2">
      <c r="A965" s="10" t="s">
        <v>737</v>
      </c>
      <c r="B965" s="9">
        <v>0</v>
      </c>
    </row>
    <row r="966" spans="1:2" ht="12.75" customHeight="1" x14ac:dyDescent="0.2">
      <c r="A966" s="10" t="s">
        <v>738</v>
      </c>
      <c r="B966" s="9">
        <v>0</v>
      </c>
    </row>
    <row r="967" spans="1:2" ht="12.75" hidden="1" customHeight="1" x14ac:dyDescent="0.2">
      <c r="A967" s="10" t="s">
        <v>738</v>
      </c>
      <c r="B967" s="9">
        <v>0</v>
      </c>
    </row>
    <row r="968" spans="1:2" ht="12.75" customHeight="1" x14ac:dyDescent="0.2">
      <c r="A968" s="10" t="s">
        <v>739</v>
      </c>
      <c r="B968" s="11">
        <f>B963/2</f>
        <v>7.5</v>
      </c>
    </row>
    <row r="969" spans="1:2" ht="12.75" hidden="1" customHeight="1" x14ac:dyDescent="0.2">
      <c r="A969" s="10" t="s">
        <v>739</v>
      </c>
      <c r="B969" s="9">
        <v>0</v>
      </c>
    </row>
    <row r="970" spans="1:2" ht="12.75" hidden="1" customHeight="1" x14ac:dyDescent="0.2">
      <c r="A970" s="10" t="s">
        <v>739</v>
      </c>
      <c r="B970" s="9">
        <v>0</v>
      </c>
    </row>
    <row r="971" spans="1:2" ht="12.75" customHeight="1" x14ac:dyDescent="0.2">
      <c r="A971" s="10" t="s">
        <v>740</v>
      </c>
      <c r="B971" s="11">
        <f>(B963*6)/4</f>
        <v>22.5</v>
      </c>
    </row>
    <row r="972" spans="1:2" ht="12.75" hidden="1" customHeight="1" x14ac:dyDescent="0.2">
      <c r="A972" s="10" t="s">
        <v>740</v>
      </c>
      <c r="B972" s="9">
        <v>0</v>
      </c>
    </row>
    <row r="973" spans="1:2" ht="12.75" hidden="1" customHeight="1" x14ac:dyDescent="0.2">
      <c r="A973" s="10" t="s">
        <v>740</v>
      </c>
      <c r="B973" s="9">
        <v>0</v>
      </c>
    </row>
    <row r="974" spans="1:2" ht="12.75" customHeight="1" x14ac:dyDescent="0.2">
      <c r="A974" s="10" t="s">
        <v>741</v>
      </c>
      <c r="B974" s="11">
        <f>B963</f>
        <v>15</v>
      </c>
    </row>
    <row r="975" spans="1:2" ht="12.75" hidden="1" customHeight="1" x14ac:dyDescent="0.2">
      <c r="A975" s="10" t="s">
        <v>741</v>
      </c>
      <c r="B975" s="9">
        <v>0</v>
      </c>
    </row>
    <row r="976" spans="1:2" ht="12.75" hidden="1" customHeight="1" x14ac:dyDescent="0.2">
      <c r="A976" s="10" t="s">
        <v>741</v>
      </c>
      <c r="B976" s="9">
        <v>0</v>
      </c>
    </row>
    <row r="977" spans="1:2" ht="12.75" customHeight="1" x14ac:dyDescent="0.2">
      <c r="A977" s="10" t="s">
        <v>743</v>
      </c>
      <c r="B977" s="11">
        <v>0</v>
      </c>
    </row>
    <row r="978" spans="1:2" ht="12.75" hidden="1" customHeight="1" x14ac:dyDescent="0.2">
      <c r="A978" s="10" t="s">
        <v>743</v>
      </c>
      <c r="B978" s="9">
        <v>0</v>
      </c>
    </row>
    <row r="979" spans="1:2" ht="12.75" customHeight="1" x14ac:dyDescent="0.2">
      <c r="A979" s="10" t="s">
        <v>745</v>
      </c>
      <c r="B979" s="11">
        <v>200</v>
      </c>
    </row>
    <row r="980" spans="1:2" ht="12.75" hidden="1" customHeight="1" x14ac:dyDescent="0.2">
      <c r="A980" s="10" t="s">
        <v>745</v>
      </c>
      <c r="B980" s="9">
        <v>0</v>
      </c>
    </row>
    <row r="981" spans="1:2" ht="12.75" customHeight="1" x14ac:dyDescent="0.2">
      <c r="A981" s="10" t="s">
        <v>750</v>
      </c>
      <c r="B981" s="9">
        <v>0</v>
      </c>
    </row>
    <row r="982" spans="1:2" ht="12.75" hidden="1" customHeight="1" x14ac:dyDescent="0.2">
      <c r="A982" s="10" t="s">
        <v>750</v>
      </c>
      <c r="B982" s="9">
        <v>0</v>
      </c>
    </row>
    <row r="983" spans="1:2" ht="12.75" customHeight="1" x14ac:dyDescent="0.2">
      <c r="A983" s="10" t="s">
        <v>751</v>
      </c>
      <c r="B983" s="9">
        <v>0</v>
      </c>
    </row>
    <row r="984" spans="1:2" ht="12.75" hidden="1" customHeight="1" x14ac:dyDescent="0.2">
      <c r="A984" s="10" t="s">
        <v>751</v>
      </c>
      <c r="B984" s="9">
        <v>0</v>
      </c>
    </row>
    <row r="985" spans="1:2" ht="12.75" customHeight="1" x14ac:dyDescent="0.2">
      <c r="A985" s="10" t="s">
        <v>752</v>
      </c>
      <c r="B985" s="9">
        <v>0</v>
      </c>
    </row>
    <row r="986" spans="1:2" ht="12.75" hidden="1" customHeight="1" x14ac:dyDescent="0.2">
      <c r="A986" s="10" t="s">
        <v>752</v>
      </c>
      <c r="B986" s="9">
        <v>0</v>
      </c>
    </row>
    <row r="987" spans="1:2" ht="12.75" customHeight="1" x14ac:dyDescent="0.2">
      <c r="A987" s="10" t="s">
        <v>753</v>
      </c>
      <c r="B987" s="9">
        <v>0</v>
      </c>
    </row>
    <row r="988" spans="1:2" ht="12.75" hidden="1" customHeight="1" x14ac:dyDescent="0.2">
      <c r="A988" s="10" t="s">
        <v>753</v>
      </c>
      <c r="B988" s="9">
        <v>0</v>
      </c>
    </row>
    <row r="989" spans="1:2" ht="12.75" customHeight="1" x14ac:dyDescent="0.2">
      <c r="A989" s="10" t="s">
        <v>754</v>
      </c>
      <c r="B989" s="9">
        <v>0</v>
      </c>
    </row>
    <row r="990" spans="1:2" ht="12.75" hidden="1" customHeight="1" x14ac:dyDescent="0.2">
      <c r="A990" s="10" t="s">
        <v>754</v>
      </c>
      <c r="B990" s="9">
        <v>0</v>
      </c>
    </row>
    <row r="991" spans="1:2" ht="12.75" customHeight="1" x14ac:dyDescent="0.2">
      <c r="A991" s="10" t="s">
        <v>755</v>
      </c>
      <c r="B991" s="11">
        <v>3</v>
      </c>
    </row>
    <row r="992" spans="1:2" ht="12.75" hidden="1" customHeight="1" x14ac:dyDescent="0.2">
      <c r="A992" s="10" t="s">
        <v>755</v>
      </c>
      <c r="B992" s="9">
        <v>0</v>
      </c>
    </row>
    <row r="993" spans="1:2" ht="12.75" customHeight="1" x14ac:dyDescent="0.2">
      <c r="A993" s="10" t="s">
        <v>756</v>
      </c>
      <c r="B993" s="11">
        <v>3</v>
      </c>
    </row>
    <row r="994" spans="1:2" ht="12.75" customHeight="1" x14ac:dyDescent="0.2">
      <c r="A994" s="10" t="s">
        <v>758</v>
      </c>
      <c r="B994" s="11">
        <v>4</v>
      </c>
    </row>
    <row r="995" spans="1:2" ht="12.75" customHeight="1" x14ac:dyDescent="0.2">
      <c r="A995" s="10" t="s">
        <v>760</v>
      </c>
      <c r="B995" s="11">
        <f>B358+B2631+B2475</f>
        <v>9.5</v>
      </c>
    </row>
    <row r="996" spans="1:2" ht="12.75" hidden="1" customHeight="1" x14ac:dyDescent="0.2">
      <c r="A996" s="10" t="s">
        <v>760</v>
      </c>
      <c r="B996" s="9">
        <v>0</v>
      </c>
    </row>
    <row r="997" spans="1:2" ht="12.75" customHeight="1" x14ac:dyDescent="0.2">
      <c r="A997" s="10" t="s">
        <v>761</v>
      </c>
      <c r="B997" s="11">
        <v>0.3</v>
      </c>
    </row>
    <row r="998" spans="1:2" ht="12.75" hidden="1" customHeight="1" x14ac:dyDescent="0.2">
      <c r="A998" s="10" t="s">
        <v>761</v>
      </c>
      <c r="B998" s="9">
        <v>0</v>
      </c>
    </row>
    <row r="999" spans="1:2" ht="12.75" hidden="1" customHeight="1" x14ac:dyDescent="0.2">
      <c r="A999" s="10" t="s">
        <v>761</v>
      </c>
      <c r="B999" s="9">
        <v>0</v>
      </c>
    </row>
    <row r="1000" spans="1:2" ht="12.75" customHeight="1" x14ac:dyDescent="0.2">
      <c r="A1000" s="10" t="s">
        <v>763</v>
      </c>
      <c r="B1000" s="9">
        <v>0</v>
      </c>
    </row>
    <row r="1001" spans="1:2" ht="12.75" customHeight="1" x14ac:dyDescent="0.2">
      <c r="A1001" s="10" t="s">
        <v>764</v>
      </c>
      <c r="B1001" s="9">
        <v>0</v>
      </c>
    </row>
    <row r="1002" spans="1:2" ht="12.75" customHeight="1" x14ac:dyDescent="0.2">
      <c r="A1002" s="10" t="s">
        <v>770</v>
      </c>
      <c r="B1002" s="11">
        <f>(B239+B490+B1214)/3</f>
        <v>8.1666666666666661</v>
      </c>
    </row>
    <row r="1003" spans="1:2" ht="12.75" hidden="1" customHeight="1" x14ac:dyDescent="0.2">
      <c r="A1003" s="10" t="s">
        <v>770</v>
      </c>
      <c r="B1003" s="9">
        <v>0</v>
      </c>
    </row>
    <row r="1004" spans="1:2" ht="12.75" customHeight="1" x14ac:dyDescent="0.2">
      <c r="A1004" s="10" t="s">
        <v>771</v>
      </c>
      <c r="B1004" s="11">
        <v>20</v>
      </c>
    </row>
    <row r="1005" spans="1:2" ht="12.75" hidden="1" customHeight="1" x14ac:dyDescent="0.2">
      <c r="A1005" s="10" t="s">
        <v>771</v>
      </c>
      <c r="B1005" s="9">
        <v>0</v>
      </c>
    </row>
    <row r="1006" spans="1:2" ht="12.75" hidden="1" customHeight="1" x14ac:dyDescent="0.2">
      <c r="A1006" s="10" t="s">
        <v>771</v>
      </c>
      <c r="B1006" s="9">
        <v>0</v>
      </c>
    </row>
    <row r="1007" spans="1:2" ht="12.75" customHeight="1" x14ac:dyDescent="0.2">
      <c r="A1007" s="10" t="s">
        <v>772</v>
      </c>
      <c r="B1007" s="11">
        <v>70</v>
      </c>
    </row>
    <row r="1008" spans="1:2" ht="12.75" hidden="1" customHeight="1" x14ac:dyDescent="0.2">
      <c r="A1008" s="10" t="s">
        <v>772</v>
      </c>
      <c r="B1008" s="9">
        <v>0</v>
      </c>
    </row>
    <row r="1009" spans="1:2" ht="12.75" hidden="1" customHeight="1" x14ac:dyDescent="0.2">
      <c r="A1009" s="10" t="s">
        <v>772</v>
      </c>
      <c r="B1009" s="9">
        <v>0</v>
      </c>
    </row>
    <row r="1010" spans="1:2" ht="12.75" customHeight="1" x14ac:dyDescent="0.2">
      <c r="A1010" s="10" t="s">
        <v>773</v>
      </c>
      <c r="B1010" s="11">
        <v>20</v>
      </c>
    </row>
    <row r="1011" spans="1:2" ht="12.75" hidden="1" customHeight="1" x14ac:dyDescent="0.2">
      <c r="A1011" s="10" t="s">
        <v>773</v>
      </c>
      <c r="B1011" s="9">
        <v>0</v>
      </c>
    </row>
    <row r="1012" spans="1:2" ht="12.75" hidden="1" customHeight="1" x14ac:dyDescent="0.2">
      <c r="A1012" s="10" t="s">
        <v>773</v>
      </c>
      <c r="B1012" s="9">
        <v>0</v>
      </c>
    </row>
    <row r="1013" spans="1:2" ht="12.75" customHeight="1" x14ac:dyDescent="0.2">
      <c r="A1013" s="10" t="s">
        <v>774</v>
      </c>
      <c r="B1013" s="9">
        <v>0</v>
      </c>
    </row>
    <row r="1014" spans="1:2" ht="12.75" customHeight="1" x14ac:dyDescent="0.2">
      <c r="A1014" s="10" t="s">
        <v>778</v>
      </c>
      <c r="B1014" s="11">
        <v>25</v>
      </c>
    </row>
    <row r="1015" spans="1:2" ht="12.75" customHeight="1" x14ac:dyDescent="0.2">
      <c r="A1015" s="10" t="s">
        <v>779</v>
      </c>
      <c r="B1015" s="11">
        <v>45</v>
      </c>
    </row>
    <row r="1016" spans="1:2" ht="12.75" hidden="1" customHeight="1" x14ac:dyDescent="0.2">
      <c r="A1016" s="10" t="s">
        <v>779</v>
      </c>
      <c r="B1016" s="9">
        <v>0</v>
      </c>
    </row>
    <row r="1017" spans="1:2" ht="12.75" customHeight="1" x14ac:dyDescent="0.2">
      <c r="A1017" s="10" t="s">
        <v>780</v>
      </c>
      <c r="B1017" s="11">
        <v>45</v>
      </c>
    </row>
    <row r="1018" spans="1:2" ht="12.75" customHeight="1" x14ac:dyDescent="0.2">
      <c r="A1018" s="10" t="s">
        <v>781</v>
      </c>
      <c r="B1018" s="11">
        <v>25</v>
      </c>
    </row>
    <row r="1019" spans="1:2" ht="12.75" hidden="1" customHeight="1" x14ac:dyDescent="0.2">
      <c r="A1019" s="10" t="s">
        <v>781</v>
      </c>
      <c r="B1019" s="9">
        <v>0</v>
      </c>
    </row>
    <row r="1020" spans="1:2" ht="12.75" customHeight="1" x14ac:dyDescent="0.2">
      <c r="A1020" s="10" t="s">
        <v>783</v>
      </c>
      <c r="B1020" s="11">
        <f>(B2533*3)+(B2583*2)</f>
        <v>5</v>
      </c>
    </row>
    <row r="1021" spans="1:2" ht="12.75" hidden="1" customHeight="1" x14ac:dyDescent="0.2">
      <c r="A1021" s="10" t="s">
        <v>783</v>
      </c>
      <c r="B1021" s="9">
        <v>0</v>
      </c>
    </row>
    <row r="1022" spans="1:2" ht="12.75" customHeight="1" x14ac:dyDescent="0.2">
      <c r="A1022" s="10" t="s">
        <v>785</v>
      </c>
      <c r="B1022" s="11">
        <f>(B1025*2)+(B1787*4)</f>
        <v>10</v>
      </c>
    </row>
    <row r="1023" spans="1:2" ht="12.75" hidden="1" customHeight="1" x14ac:dyDescent="0.2">
      <c r="A1023" s="10" t="s">
        <v>785</v>
      </c>
      <c r="B1023" s="9">
        <v>0</v>
      </c>
    </row>
    <row r="1024" spans="1:2" ht="12.75" hidden="1" customHeight="1" x14ac:dyDescent="0.2">
      <c r="A1024" s="10" t="s">
        <v>785</v>
      </c>
      <c r="B1024" s="9">
        <v>0</v>
      </c>
    </row>
    <row r="1025" spans="1:2" ht="12.75" customHeight="1" x14ac:dyDescent="0.2">
      <c r="A1025" s="10" t="s">
        <v>786</v>
      </c>
      <c r="B1025" s="11">
        <v>1</v>
      </c>
    </row>
    <row r="1026" spans="1:2" ht="12.75" hidden="1" customHeight="1" x14ac:dyDescent="0.2">
      <c r="A1026" s="10" t="s">
        <v>786</v>
      </c>
      <c r="B1026" s="9">
        <v>0</v>
      </c>
    </row>
    <row r="1027" spans="1:2" ht="12.75" customHeight="1" x14ac:dyDescent="0.2">
      <c r="A1027" s="10" t="s">
        <v>788</v>
      </c>
      <c r="B1027" s="11">
        <f>B1025+B1303</f>
        <v>18.75</v>
      </c>
    </row>
    <row r="1028" spans="1:2" ht="12.75" hidden="1" customHeight="1" x14ac:dyDescent="0.2">
      <c r="A1028" s="10" t="s">
        <v>788</v>
      </c>
      <c r="B1028" s="9">
        <v>0</v>
      </c>
    </row>
    <row r="1029" spans="1:2" ht="12.75" customHeight="1" x14ac:dyDescent="0.2">
      <c r="A1029" s="10" t="s">
        <v>791</v>
      </c>
      <c r="B1029" s="9">
        <v>0</v>
      </c>
    </row>
    <row r="1030" spans="1:2" ht="12.75" customHeight="1" x14ac:dyDescent="0.2">
      <c r="A1030" s="10" t="s">
        <v>794</v>
      </c>
      <c r="B1030" s="9">
        <v>0</v>
      </c>
    </row>
    <row r="1031" spans="1:2" ht="12.75" hidden="1" customHeight="1" x14ac:dyDescent="0.2">
      <c r="A1031" s="10" t="s">
        <v>794</v>
      </c>
      <c r="B1031" s="9">
        <v>0</v>
      </c>
    </row>
    <row r="1032" spans="1:2" ht="12.75" customHeight="1" x14ac:dyDescent="0.2">
      <c r="A1032" s="10" t="s">
        <v>795</v>
      </c>
      <c r="B1032" s="9">
        <v>0</v>
      </c>
    </row>
    <row r="1033" spans="1:2" ht="12.75" hidden="1" customHeight="1" x14ac:dyDescent="0.2">
      <c r="A1033" s="10" t="s">
        <v>795</v>
      </c>
      <c r="B1033" s="9">
        <v>0</v>
      </c>
    </row>
    <row r="1034" spans="1:2" ht="12.75" customHeight="1" x14ac:dyDescent="0.2">
      <c r="A1034" s="10" t="s">
        <v>796</v>
      </c>
      <c r="B1034" s="11">
        <f>B321*3</f>
        <v>24</v>
      </c>
    </row>
    <row r="1035" spans="1:2" ht="12.75" hidden="1" customHeight="1" x14ac:dyDescent="0.2">
      <c r="A1035" s="10" t="s">
        <v>796</v>
      </c>
      <c r="B1035" s="9">
        <v>0</v>
      </c>
    </row>
    <row r="1036" spans="1:2" ht="12.75" hidden="1" customHeight="1" x14ac:dyDescent="0.2">
      <c r="A1036" s="10" t="s">
        <v>796</v>
      </c>
      <c r="B1036" s="9">
        <v>0</v>
      </c>
    </row>
    <row r="1037" spans="1:2" ht="12.75" customHeight="1" x14ac:dyDescent="0.2">
      <c r="A1037" s="10" t="s">
        <v>798</v>
      </c>
      <c r="B1037" s="11">
        <v>0</v>
      </c>
    </row>
    <row r="1038" spans="1:2" ht="12.75" hidden="1" customHeight="1" x14ac:dyDescent="0.2">
      <c r="A1038" s="10" t="s">
        <v>798</v>
      </c>
      <c r="B1038" s="9">
        <v>0</v>
      </c>
    </row>
    <row r="1039" spans="1:2" ht="12.75" customHeight="1" x14ac:dyDescent="0.2">
      <c r="A1039" s="10" t="s">
        <v>800</v>
      </c>
      <c r="B1039" s="11">
        <f>B1257</f>
        <v>5</v>
      </c>
    </row>
    <row r="1040" spans="1:2" ht="12.75" hidden="1" customHeight="1" x14ac:dyDescent="0.2">
      <c r="A1040" s="10" t="s">
        <v>800</v>
      </c>
      <c r="B1040" s="9">
        <v>0</v>
      </c>
    </row>
    <row r="1041" spans="1:2" ht="12.75" customHeight="1" x14ac:dyDescent="0.2">
      <c r="A1041" s="10" t="s">
        <v>801</v>
      </c>
      <c r="B1041" s="11">
        <f>(B509*8)</f>
        <v>60</v>
      </c>
    </row>
    <row r="1042" spans="1:2" ht="12.75" hidden="1" customHeight="1" x14ac:dyDescent="0.2">
      <c r="A1042" s="10" t="s">
        <v>801</v>
      </c>
      <c r="B1042" s="9">
        <v>0</v>
      </c>
    </row>
    <row r="1043" spans="1:2" ht="12.75" hidden="1" customHeight="1" x14ac:dyDescent="0.2">
      <c r="A1043" s="10" t="s">
        <v>801</v>
      </c>
      <c r="B1043" s="9">
        <v>0</v>
      </c>
    </row>
    <row r="1044" spans="1:2" ht="12.75" customHeight="1" x14ac:dyDescent="0.2">
      <c r="A1044" s="10" t="s">
        <v>803</v>
      </c>
      <c r="B1044" s="11">
        <f>B1041+B1627</f>
        <v>806.25</v>
      </c>
    </row>
    <row r="1045" spans="1:2" ht="12.75" hidden="1" customHeight="1" x14ac:dyDescent="0.2">
      <c r="A1045" s="10" t="s">
        <v>803</v>
      </c>
      <c r="B1045" s="9">
        <v>0</v>
      </c>
    </row>
    <row r="1046" spans="1:2" ht="12.75" customHeight="1" x14ac:dyDescent="0.2">
      <c r="A1046" s="10" t="s">
        <v>806</v>
      </c>
      <c r="B1046" s="11">
        <v>0</v>
      </c>
    </row>
    <row r="1047" spans="1:2" ht="12.75" hidden="1" customHeight="1" x14ac:dyDescent="0.2">
      <c r="A1047" s="10" t="s">
        <v>806</v>
      </c>
      <c r="B1047" s="9">
        <v>0</v>
      </c>
    </row>
    <row r="1048" spans="1:2" ht="12.75" customHeight="1" x14ac:dyDescent="0.2">
      <c r="A1048" s="10" t="s">
        <v>807</v>
      </c>
      <c r="B1048" s="11">
        <f>B847</f>
        <v>119.5</v>
      </c>
    </row>
    <row r="1049" spans="1:2" ht="12.75" hidden="1" customHeight="1" x14ac:dyDescent="0.2">
      <c r="A1049" s="10" t="s">
        <v>807</v>
      </c>
      <c r="B1049" s="9">
        <v>0</v>
      </c>
    </row>
    <row r="1050" spans="1:2" ht="12.75" customHeight="1" x14ac:dyDescent="0.2">
      <c r="A1050" s="10" t="s">
        <v>809</v>
      </c>
      <c r="B1050" s="11">
        <f>B1718*2</f>
        <v>68</v>
      </c>
    </row>
    <row r="1051" spans="1:2" ht="12.75" hidden="1" customHeight="1" x14ac:dyDescent="0.2">
      <c r="A1051" s="10" t="s">
        <v>809</v>
      </c>
      <c r="B1051" s="9">
        <v>0</v>
      </c>
    </row>
    <row r="1052" spans="1:2" ht="12.75" hidden="1" customHeight="1" x14ac:dyDescent="0.2">
      <c r="A1052" s="10" t="s">
        <v>809</v>
      </c>
      <c r="B1052" s="9">
        <v>0</v>
      </c>
    </row>
    <row r="1053" spans="1:2" ht="12.75" customHeight="1" x14ac:dyDescent="0.2">
      <c r="A1053" s="10" t="s">
        <v>810</v>
      </c>
      <c r="B1053" s="11">
        <f>B2330+(B490/8)</f>
        <v>24.5</v>
      </c>
    </row>
    <row r="1054" spans="1:2" ht="12.75" hidden="1" customHeight="1" x14ac:dyDescent="0.2">
      <c r="A1054" s="10" t="s">
        <v>810</v>
      </c>
      <c r="B1054" s="9">
        <v>0</v>
      </c>
    </row>
    <row r="1055" spans="1:2" ht="12.75" hidden="1" customHeight="1" x14ac:dyDescent="0.2">
      <c r="A1055" s="10" t="s">
        <v>810</v>
      </c>
      <c r="B1055" s="9">
        <v>0</v>
      </c>
    </row>
    <row r="1056" spans="1:2" ht="12.75" customHeight="1" x14ac:dyDescent="0.2">
      <c r="A1056" s="10" t="s">
        <v>813</v>
      </c>
      <c r="B1056" s="11">
        <f>B1053</f>
        <v>24.5</v>
      </c>
    </row>
    <row r="1057" spans="1:2" ht="12.75" hidden="1" customHeight="1" x14ac:dyDescent="0.2">
      <c r="A1057" s="10" t="s">
        <v>813</v>
      </c>
      <c r="B1057" s="9">
        <v>0</v>
      </c>
    </row>
    <row r="1058" spans="1:2" ht="12.75" customHeight="1" x14ac:dyDescent="0.2">
      <c r="A1058" s="10" t="s">
        <v>814</v>
      </c>
      <c r="B1058" s="11">
        <f>(B1053*6)/16</f>
        <v>9.1875</v>
      </c>
    </row>
    <row r="1059" spans="1:2" ht="12.75" hidden="1" customHeight="1" x14ac:dyDescent="0.2">
      <c r="A1059" s="10" t="s">
        <v>814</v>
      </c>
      <c r="B1059" s="9">
        <v>0</v>
      </c>
    </row>
    <row r="1060" spans="1:2" ht="12.75" hidden="1" customHeight="1" x14ac:dyDescent="0.2">
      <c r="A1060" s="10" t="s">
        <v>814</v>
      </c>
      <c r="B1060" s="9">
        <v>0</v>
      </c>
    </row>
    <row r="1061" spans="1:2" ht="12.75" customHeight="1" x14ac:dyDescent="0.2">
      <c r="A1061" s="10" t="s">
        <v>816</v>
      </c>
      <c r="B1061" s="11">
        <f>(B1106*8)+B1622</f>
        <v>69.772222222222211</v>
      </c>
    </row>
    <row r="1062" spans="1:2" ht="12.75" hidden="1" customHeight="1" x14ac:dyDescent="0.2">
      <c r="A1062" s="10" t="s">
        <v>816</v>
      </c>
      <c r="B1062" s="9">
        <v>0</v>
      </c>
    </row>
    <row r="1063" spans="1:2" ht="12.75" customHeight="1" x14ac:dyDescent="0.2">
      <c r="A1063" s="10" t="s">
        <v>818</v>
      </c>
      <c r="B1063" s="9">
        <v>0</v>
      </c>
    </row>
    <row r="1064" spans="1:2" ht="12.75" customHeight="1" x14ac:dyDescent="0.2">
      <c r="A1064" s="10" t="s">
        <v>824</v>
      </c>
      <c r="B1064" s="9">
        <v>0</v>
      </c>
    </row>
    <row r="1065" spans="1:2" ht="12.75" customHeight="1" x14ac:dyDescent="0.2">
      <c r="A1065" s="10" t="s">
        <v>825</v>
      </c>
      <c r="B1065" s="9">
        <v>0</v>
      </c>
    </row>
    <row r="1066" spans="1:2" ht="12.75" customHeight="1" x14ac:dyDescent="0.2">
      <c r="A1066" s="10" t="s">
        <v>826</v>
      </c>
      <c r="B1066" s="9">
        <v>0</v>
      </c>
    </row>
    <row r="1067" spans="1:2" ht="12.75" customHeight="1" x14ac:dyDescent="0.2">
      <c r="A1067" s="10" t="s">
        <v>827</v>
      </c>
      <c r="B1067" s="9">
        <v>0</v>
      </c>
    </row>
    <row r="1068" spans="1:2" ht="12.75" hidden="1" customHeight="1" x14ac:dyDescent="0.2">
      <c r="A1068" s="10" t="s">
        <v>827</v>
      </c>
      <c r="B1068" s="9">
        <v>0</v>
      </c>
    </row>
    <row r="1069" spans="1:2" ht="12.75" customHeight="1" x14ac:dyDescent="0.2">
      <c r="A1069" s="10" t="s">
        <v>828</v>
      </c>
      <c r="B1069" s="9">
        <v>0</v>
      </c>
    </row>
    <row r="1070" spans="1:2" ht="12.75" customHeight="1" x14ac:dyDescent="0.2">
      <c r="A1070" s="10" t="s">
        <v>829</v>
      </c>
      <c r="B1070" s="11">
        <v>80</v>
      </c>
    </row>
    <row r="1071" spans="1:2" ht="12.75" hidden="1" customHeight="1" x14ac:dyDescent="0.2">
      <c r="A1071" s="10" t="s">
        <v>829</v>
      </c>
      <c r="B1071" s="9">
        <v>0</v>
      </c>
    </row>
    <row r="1072" spans="1:2" ht="12.75" hidden="1" customHeight="1" x14ac:dyDescent="0.2">
      <c r="A1072" s="10" t="s">
        <v>829</v>
      </c>
      <c r="B1072" s="9">
        <v>0</v>
      </c>
    </row>
    <row r="1073" spans="1:2" ht="12.75" customHeight="1" x14ac:dyDescent="0.2">
      <c r="A1073" s="10" t="s">
        <v>831</v>
      </c>
      <c r="B1073" s="11">
        <f>B1070/4</f>
        <v>20</v>
      </c>
    </row>
    <row r="1074" spans="1:2" ht="12.75" hidden="1" customHeight="1" x14ac:dyDescent="0.2">
      <c r="A1074" s="10" t="s">
        <v>831</v>
      </c>
      <c r="B1074" s="9">
        <v>0</v>
      </c>
    </row>
    <row r="1075" spans="1:2" ht="12.75" customHeight="1" x14ac:dyDescent="0.2">
      <c r="A1075" s="10" t="s">
        <v>833</v>
      </c>
      <c r="B1075" s="9">
        <v>0</v>
      </c>
    </row>
    <row r="1076" spans="1:2" ht="12.75" customHeight="1" x14ac:dyDescent="0.2">
      <c r="A1076" s="10" t="s">
        <v>838</v>
      </c>
      <c r="B1076" s="11">
        <f>B1104*9</f>
        <v>310.5</v>
      </c>
    </row>
    <row r="1077" spans="1:2" ht="12.75" hidden="1" customHeight="1" x14ac:dyDescent="0.2">
      <c r="A1077" s="10" t="s">
        <v>838</v>
      </c>
      <c r="B1077" s="9">
        <v>0</v>
      </c>
    </row>
    <row r="1078" spans="1:2" ht="12.75" hidden="1" customHeight="1" x14ac:dyDescent="0.2">
      <c r="A1078" s="10" t="s">
        <v>838</v>
      </c>
      <c r="B1078" s="9">
        <v>0</v>
      </c>
    </row>
    <row r="1079" spans="1:2" ht="12.75" customHeight="1" x14ac:dyDescent="0.2">
      <c r="A1079" s="10" t="s">
        <v>852</v>
      </c>
      <c r="B1079" s="11">
        <f>(B1104*8)+B78</f>
        <v>292</v>
      </c>
    </row>
    <row r="1080" spans="1:2" ht="12.75" hidden="1" customHeight="1" x14ac:dyDescent="0.2">
      <c r="A1080" s="10" t="s">
        <v>852</v>
      </c>
      <c r="B1080" s="9">
        <v>0</v>
      </c>
    </row>
    <row r="1081" spans="1:2" ht="12.75" customHeight="1" x14ac:dyDescent="0.2">
      <c r="A1081" s="10" t="s">
        <v>853</v>
      </c>
      <c r="B1081" s="11">
        <f>(B1104*3)+(B2524*2)</f>
        <v>118.5</v>
      </c>
    </row>
    <row r="1082" spans="1:2" ht="12.75" hidden="1" customHeight="1" x14ac:dyDescent="0.2">
      <c r="A1082" s="10" t="s">
        <v>853</v>
      </c>
      <c r="B1082" s="9">
        <v>0</v>
      </c>
    </row>
    <row r="1083" spans="1:2" ht="12.75" customHeight="1" x14ac:dyDescent="0.2">
      <c r="A1083" s="10" t="s">
        <v>854</v>
      </c>
      <c r="B1083" s="11">
        <f>B1104*4</f>
        <v>138</v>
      </c>
    </row>
    <row r="1084" spans="1:2" ht="12.75" hidden="1" customHeight="1" x14ac:dyDescent="0.2">
      <c r="A1084" s="10" t="s">
        <v>854</v>
      </c>
      <c r="B1084" s="9">
        <v>0</v>
      </c>
    </row>
    <row r="1085" spans="1:2" ht="12.75" customHeight="1" x14ac:dyDescent="0.2">
      <c r="A1085" s="10" t="s">
        <v>855</v>
      </c>
      <c r="B1085" s="11">
        <f>(B1106*8)+B410</f>
        <v>31.222222222222221</v>
      </c>
    </row>
    <row r="1086" spans="1:2" ht="12.75" hidden="1" customHeight="1" x14ac:dyDescent="0.2">
      <c r="A1086" s="10" t="s">
        <v>855</v>
      </c>
      <c r="B1086" s="9">
        <v>0</v>
      </c>
    </row>
    <row r="1087" spans="1:2" ht="12.75" customHeight="1" x14ac:dyDescent="0.2">
      <c r="A1087" s="10" t="s">
        <v>856</v>
      </c>
      <c r="B1087" s="11">
        <f>B1104*8</f>
        <v>276</v>
      </c>
    </row>
    <row r="1088" spans="1:2" ht="12.75" hidden="1" customHeight="1" x14ac:dyDescent="0.2">
      <c r="A1088" s="10" t="s">
        <v>856</v>
      </c>
      <c r="B1088" s="9">
        <v>0</v>
      </c>
    </row>
    <row r="1089" spans="1:2" ht="12.75" customHeight="1" x14ac:dyDescent="0.2">
      <c r="A1089" s="10" t="s">
        <v>857</v>
      </c>
      <c r="B1089" s="11">
        <f>B1104*5</f>
        <v>172.5</v>
      </c>
    </row>
    <row r="1090" spans="1:2" ht="12.75" hidden="1" customHeight="1" x14ac:dyDescent="0.2">
      <c r="A1090" s="10" t="s">
        <v>857</v>
      </c>
      <c r="B1090" s="9">
        <v>0</v>
      </c>
    </row>
    <row r="1091" spans="1:2" ht="12.75" customHeight="1" x14ac:dyDescent="0.2">
      <c r="A1091" s="10" t="s">
        <v>858</v>
      </c>
      <c r="B1091" s="11">
        <f>(B1104*2)+(B2524*2)</f>
        <v>84</v>
      </c>
    </row>
    <row r="1092" spans="1:2" ht="12.75" hidden="1" customHeight="1" x14ac:dyDescent="0.2">
      <c r="A1092" s="10" t="s">
        <v>858</v>
      </c>
      <c r="B1092" s="9">
        <v>0</v>
      </c>
    </row>
    <row r="1093" spans="1:2" ht="12.75" customHeight="1" x14ac:dyDescent="0.2">
      <c r="A1093" s="10" t="s">
        <v>859</v>
      </c>
      <c r="B1093" s="11">
        <f>(B1104*7)+25</f>
        <v>266.5</v>
      </c>
    </row>
    <row r="1094" spans="1:2" ht="12.75" hidden="1" customHeight="1" x14ac:dyDescent="0.2">
      <c r="A1094" s="10" t="s">
        <v>859</v>
      </c>
      <c r="B1094" s="9">
        <v>0</v>
      </c>
    </row>
    <row r="1095" spans="1:2" ht="12.75" customHeight="1" x14ac:dyDescent="0.2">
      <c r="A1095" s="10" t="s">
        <v>860</v>
      </c>
      <c r="B1095" s="11">
        <f>B1104*7</f>
        <v>241.5</v>
      </c>
    </row>
    <row r="1096" spans="1:2" ht="12.75" hidden="1" customHeight="1" x14ac:dyDescent="0.2">
      <c r="A1096" s="10" t="s">
        <v>860</v>
      </c>
      <c r="B1096" s="9">
        <v>0</v>
      </c>
    </row>
    <row r="1097" spans="1:2" ht="12.75" customHeight="1" x14ac:dyDescent="0.2">
      <c r="A1097" s="10" t="s">
        <v>861</v>
      </c>
      <c r="B1097" s="11">
        <f>(B1104*3)+(B2524*2)</f>
        <v>118.5</v>
      </c>
    </row>
    <row r="1098" spans="1:2" ht="12.75" hidden="1" customHeight="1" x14ac:dyDescent="0.2">
      <c r="A1098" s="10" t="s">
        <v>861</v>
      </c>
      <c r="B1098" s="9">
        <v>0</v>
      </c>
    </row>
    <row r="1099" spans="1:2" ht="12.75" customHeight="1" x14ac:dyDescent="0.2">
      <c r="A1099" s="10" t="s">
        <v>862</v>
      </c>
      <c r="B1099" s="11">
        <f>B2034</f>
        <v>1</v>
      </c>
    </row>
    <row r="1100" spans="1:2" ht="12.75" customHeight="1" x14ac:dyDescent="0.2">
      <c r="A1100" s="10" t="s">
        <v>863</v>
      </c>
      <c r="B1100" s="11">
        <f>(B1104*1)+(B2524*2)</f>
        <v>49.5</v>
      </c>
    </row>
    <row r="1101" spans="1:2" ht="12.75" hidden="1" customHeight="1" x14ac:dyDescent="0.2">
      <c r="A1101" s="10" t="s">
        <v>863</v>
      </c>
      <c r="B1101" s="9">
        <v>0</v>
      </c>
    </row>
    <row r="1102" spans="1:2" ht="12.75" customHeight="1" x14ac:dyDescent="0.2">
      <c r="A1102" s="10" t="s">
        <v>864</v>
      </c>
      <c r="B1102" s="11">
        <f>(B1104*2)+(B2524*1)</f>
        <v>76.5</v>
      </c>
    </row>
    <row r="1103" spans="1:2" ht="12.75" hidden="1" customHeight="1" x14ac:dyDescent="0.2">
      <c r="A1103" s="10" t="s">
        <v>864</v>
      </c>
      <c r="B1103" s="9">
        <v>0</v>
      </c>
    </row>
    <row r="1104" spans="1:2" ht="12.75" customHeight="1" x14ac:dyDescent="0.2">
      <c r="A1104" s="10" t="s">
        <v>865</v>
      </c>
      <c r="B1104" s="11">
        <f>B1108+(B490/8)</f>
        <v>34.5</v>
      </c>
    </row>
    <row r="1105" spans="1:2" ht="12.75" hidden="1" customHeight="1" x14ac:dyDescent="0.2">
      <c r="A1105" s="10" t="s">
        <v>865</v>
      </c>
      <c r="B1105" s="9">
        <v>0</v>
      </c>
    </row>
    <row r="1106" spans="1:2" ht="12.75" customHeight="1" x14ac:dyDescent="0.2">
      <c r="A1106" s="10" t="s">
        <v>866</v>
      </c>
      <c r="B1106" s="11">
        <f>B1108/9</f>
        <v>3.7777777777777777</v>
      </c>
    </row>
    <row r="1107" spans="1:2" ht="12.75" hidden="1" customHeight="1" x14ac:dyDescent="0.2">
      <c r="A1107" s="10" t="s">
        <v>866</v>
      </c>
      <c r="B1107" s="9">
        <v>0</v>
      </c>
    </row>
    <row r="1108" spans="1:2" ht="12.75" customHeight="1" x14ac:dyDescent="0.2">
      <c r="A1108" s="10" t="s">
        <v>867</v>
      </c>
      <c r="B1108" s="11">
        <f>B1309*2</f>
        <v>34</v>
      </c>
    </row>
    <row r="1109" spans="1:2" ht="12.75" hidden="1" customHeight="1" x14ac:dyDescent="0.2">
      <c r="A1109" s="10" t="s">
        <v>867</v>
      </c>
      <c r="B1109" s="9">
        <v>0</v>
      </c>
    </row>
    <row r="1110" spans="1:2" ht="12.75" hidden="1" customHeight="1" x14ac:dyDescent="0.2">
      <c r="A1110" s="10" t="s">
        <v>867</v>
      </c>
      <c r="B1110" s="9">
        <v>0</v>
      </c>
    </row>
    <row r="1111" spans="1:2" ht="12.75" customHeight="1" x14ac:dyDescent="0.2">
      <c r="A1111" s="10" t="s">
        <v>868</v>
      </c>
      <c r="B1111" s="11">
        <f>B875+B2159</f>
        <v>79.75</v>
      </c>
    </row>
    <row r="1112" spans="1:2" ht="12.75" hidden="1" customHeight="1" x14ac:dyDescent="0.2">
      <c r="A1112" s="10" t="s">
        <v>868</v>
      </c>
      <c r="B1112" s="9">
        <v>0</v>
      </c>
    </row>
    <row r="1113" spans="1:2" ht="12.75" hidden="1" customHeight="1" x14ac:dyDescent="0.2">
      <c r="A1113" s="10" t="s">
        <v>868</v>
      </c>
      <c r="B1113" s="9">
        <v>0</v>
      </c>
    </row>
    <row r="1114" spans="1:2" ht="12.75" customHeight="1" x14ac:dyDescent="0.2">
      <c r="A1114" s="10" t="s">
        <v>872</v>
      </c>
      <c r="B1114" s="11">
        <f>B1111/2</f>
        <v>39.875</v>
      </c>
    </row>
    <row r="1115" spans="1:2" ht="12.75" hidden="1" customHeight="1" x14ac:dyDescent="0.2">
      <c r="A1115" s="10" t="s">
        <v>872</v>
      </c>
      <c r="B1115" s="9">
        <v>0</v>
      </c>
    </row>
    <row r="1116" spans="1:2" ht="12.75" hidden="1" customHeight="1" x14ac:dyDescent="0.2">
      <c r="A1116" s="10" t="s">
        <v>872</v>
      </c>
      <c r="B1116" s="9">
        <v>0</v>
      </c>
    </row>
    <row r="1117" spans="1:2" ht="12.75" customHeight="1" x14ac:dyDescent="0.2">
      <c r="A1117" s="10" t="s">
        <v>873</v>
      </c>
      <c r="B1117" s="11">
        <f>(B1111*6)/4</f>
        <v>119.625</v>
      </c>
    </row>
    <row r="1118" spans="1:2" ht="12.75" hidden="1" customHeight="1" x14ac:dyDescent="0.2">
      <c r="A1118" s="10" t="s">
        <v>873</v>
      </c>
      <c r="B1118" s="9">
        <v>0</v>
      </c>
    </row>
    <row r="1119" spans="1:2" ht="12.75" hidden="1" customHeight="1" x14ac:dyDescent="0.2">
      <c r="A1119" s="10" t="s">
        <v>873</v>
      </c>
      <c r="B1119" s="9">
        <v>0</v>
      </c>
    </row>
    <row r="1120" spans="1:2" ht="12.75" customHeight="1" x14ac:dyDescent="0.2">
      <c r="A1120" s="10" t="s">
        <v>874</v>
      </c>
      <c r="B1120" s="11">
        <f>B1111</f>
        <v>79.75</v>
      </c>
    </row>
    <row r="1121" spans="1:2" ht="12.75" hidden="1" customHeight="1" x14ac:dyDescent="0.2">
      <c r="A1121" s="10" t="s">
        <v>874</v>
      </c>
      <c r="B1121" s="9">
        <v>0</v>
      </c>
    </row>
    <row r="1122" spans="1:2" ht="12.75" hidden="1" customHeight="1" x14ac:dyDescent="0.2">
      <c r="A1122" s="10" t="s">
        <v>874</v>
      </c>
      <c r="B1122" s="9">
        <v>0</v>
      </c>
    </row>
    <row r="1123" spans="1:2" ht="12.75" customHeight="1" x14ac:dyDescent="0.2">
      <c r="A1123" s="10" t="s">
        <v>875</v>
      </c>
      <c r="B1123" s="11">
        <v>0.3</v>
      </c>
    </row>
    <row r="1124" spans="1:2" ht="12.75" hidden="1" customHeight="1" x14ac:dyDescent="0.2">
      <c r="A1124" s="10" t="s">
        <v>875</v>
      </c>
      <c r="B1124" s="9">
        <v>0</v>
      </c>
    </row>
    <row r="1125" spans="1:2" ht="12.75" hidden="1" customHeight="1" x14ac:dyDescent="0.2">
      <c r="A1125" s="10" t="s">
        <v>875</v>
      </c>
      <c r="B1125" s="9">
        <v>0</v>
      </c>
    </row>
    <row r="1126" spans="1:2" ht="12.75" customHeight="1" x14ac:dyDescent="0.2">
      <c r="A1126" s="10" t="s">
        <v>877</v>
      </c>
      <c r="B1126" s="11">
        <v>1.5</v>
      </c>
    </row>
    <row r="1127" spans="1:2" ht="12.75" hidden="1" customHeight="1" x14ac:dyDescent="0.2">
      <c r="A1127" s="10" t="s">
        <v>877</v>
      </c>
      <c r="B1127" s="9">
        <v>0</v>
      </c>
    </row>
    <row r="1128" spans="1:2" ht="12.75" hidden="1" customHeight="1" x14ac:dyDescent="0.2">
      <c r="A1128" s="10" t="s">
        <v>877</v>
      </c>
      <c r="B1128" s="9">
        <v>0</v>
      </c>
    </row>
    <row r="1129" spans="1:2" ht="12.75" customHeight="1" x14ac:dyDescent="0.2">
      <c r="A1129" s="10" t="s">
        <v>878</v>
      </c>
      <c r="B1129" s="11">
        <v>3</v>
      </c>
    </row>
    <row r="1130" spans="1:2" ht="12.75" hidden="1" customHeight="1" x14ac:dyDescent="0.2">
      <c r="A1130" s="10" t="s">
        <v>878</v>
      </c>
      <c r="B1130" s="9">
        <v>0</v>
      </c>
    </row>
    <row r="1131" spans="1:2" ht="12.75" hidden="1" customHeight="1" x14ac:dyDescent="0.2">
      <c r="A1131" s="10" t="s">
        <v>878</v>
      </c>
      <c r="B1131" s="9">
        <v>0</v>
      </c>
    </row>
    <row r="1132" spans="1:2" ht="12.75" customHeight="1" x14ac:dyDescent="0.2">
      <c r="A1132" s="10" t="s">
        <v>894</v>
      </c>
      <c r="B1132" s="11">
        <f>B102+B1150</f>
        <v>30</v>
      </c>
    </row>
    <row r="1133" spans="1:2" ht="12.75" hidden="1" customHeight="1" x14ac:dyDescent="0.2">
      <c r="A1133" s="10" t="s">
        <v>894</v>
      </c>
      <c r="B1133" s="9">
        <v>0</v>
      </c>
    </row>
    <row r="1134" spans="1:2" ht="12.75" hidden="1" customHeight="1" x14ac:dyDescent="0.2">
      <c r="A1134" s="10" t="s">
        <v>894</v>
      </c>
      <c r="B1134" s="9">
        <v>0</v>
      </c>
    </row>
    <row r="1135" spans="1:2" ht="12.75" customHeight="1" x14ac:dyDescent="0.2">
      <c r="A1135" s="10" t="s">
        <v>895</v>
      </c>
      <c r="B1135" s="11">
        <f>B116+B1150</f>
        <v>29</v>
      </c>
    </row>
    <row r="1136" spans="1:2" ht="12.75" hidden="1" customHeight="1" x14ac:dyDescent="0.2">
      <c r="A1136" s="10" t="s">
        <v>895</v>
      </c>
      <c r="B1136" s="9">
        <v>0</v>
      </c>
    </row>
    <row r="1137" spans="1:2" ht="12.75" hidden="1" customHeight="1" x14ac:dyDescent="0.2">
      <c r="A1137" s="10" t="s">
        <v>895</v>
      </c>
      <c r="B1137" s="9">
        <v>0</v>
      </c>
    </row>
    <row r="1138" spans="1:2" ht="12.75" customHeight="1" x14ac:dyDescent="0.2">
      <c r="A1138" s="10" t="s">
        <v>896</v>
      </c>
      <c r="B1138" s="9">
        <v>0</v>
      </c>
    </row>
    <row r="1139" spans="1:2" ht="12.75" hidden="1" customHeight="1" x14ac:dyDescent="0.2">
      <c r="A1139" s="10" t="s">
        <v>896</v>
      </c>
      <c r="B1139" s="9">
        <v>0</v>
      </c>
    </row>
    <row r="1140" spans="1:2" ht="12.75" customHeight="1" x14ac:dyDescent="0.2">
      <c r="A1140" s="10" t="s">
        <v>897</v>
      </c>
      <c r="B1140" s="9">
        <v>0</v>
      </c>
    </row>
    <row r="1141" spans="1:2" ht="12.75" customHeight="1" x14ac:dyDescent="0.2">
      <c r="A1141" s="10" t="s">
        <v>898</v>
      </c>
      <c r="B1141" s="11">
        <f>(B1168*2)/3</f>
        <v>3.3333333333333335</v>
      </c>
    </row>
    <row r="1142" spans="1:2" ht="12.75" hidden="1" customHeight="1" x14ac:dyDescent="0.2">
      <c r="A1142" s="10" t="s">
        <v>898</v>
      </c>
      <c r="B1142" s="9">
        <v>0</v>
      </c>
    </row>
    <row r="1143" spans="1:2" ht="12.75" hidden="1" customHeight="1" x14ac:dyDescent="0.2">
      <c r="A1143" s="10" t="s">
        <v>898</v>
      </c>
      <c r="B1143" s="9">
        <v>0</v>
      </c>
    </row>
    <row r="1144" spans="1:2" ht="12.75" customHeight="1" x14ac:dyDescent="0.2">
      <c r="A1144" s="10" t="s">
        <v>899</v>
      </c>
      <c r="B1144" s="11">
        <f>B1147</f>
        <v>25</v>
      </c>
    </row>
    <row r="1145" spans="1:2" ht="12.75" hidden="1" customHeight="1" x14ac:dyDescent="0.2">
      <c r="A1145" s="10" t="s">
        <v>899</v>
      </c>
      <c r="B1145" s="9">
        <v>0</v>
      </c>
    </row>
    <row r="1146" spans="1:2" ht="12.75" hidden="1" customHeight="1" x14ac:dyDescent="0.2">
      <c r="A1146" s="10" t="s">
        <v>899</v>
      </c>
      <c r="B1146" s="9">
        <v>0</v>
      </c>
    </row>
    <row r="1147" spans="1:2" ht="12.75" customHeight="1" x14ac:dyDescent="0.2">
      <c r="A1147" s="10" t="s">
        <v>900</v>
      </c>
      <c r="B1147" s="11">
        <f>(B2333*4+(B1129*4)+B1150)</f>
        <v>25</v>
      </c>
    </row>
    <row r="1148" spans="1:2" ht="12.75" hidden="1" customHeight="1" x14ac:dyDescent="0.2">
      <c r="A1148" s="10" t="s">
        <v>900</v>
      </c>
      <c r="B1148" s="9">
        <v>0</v>
      </c>
    </row>
    <row r="1149" spans="1:2" ht="12.75" hidden="1" customHeight="1" x14ac:dyDescent="0.2">
      <c r="A1149" s="10" t="s">
        <v>900</v>
      </c>
      <c r="B1149" s="9">
        <v>0</v>
      </c>
    </row>
    <row r="1150" spans="1:2" ht="12.75" customHeight="1" x14ac:dyDescent="0.2">
      <c r="A1150" s="10" t="s">
        <v>901</v>
      </c>
      <c r="B1150" s="11">
        <f>B203+B2845</f>
        <v>5</v>
      </c>
    </row>
    <row r="1151" spans="1:2" ht="12.75" hidden="1" customHeight="1" x14ac:dyDescent="0.2">
      <c r="A1151" s="10" t="s">
        <v>901</v>
      </c>
      <c r="B1151" s="9">
        <v>0</v>
      </c>
    </row>
    <row r="1152" spans="1:2" ht="12.75" customHeight="1" x14ac:dyDescent="0.2">
      <c r="A1152" s="10" t="s">
        <v>902</v>
      </c>
      <c r="B1152" s="11">
        <f>B1164+(B490/8)</f>
        <v>2</v>
      </c>
    </row>
    <row r="1153" spans="1:2" ht="12.75" hidden="1" customHeight="1" x14ac:dyDescent="0.2">
      <c r="A1153" s="10" t="s">
        <v>902</v>
      </c>
      <c r="B1153" s="9">
        <v>0</v>
      </c>
    </row>
    <row r="1154" spans="1:2" ht="12.75" hidden="1" customHeight="1" x14ac:dyDescent="0.2">
      <c r="A1154" s="10" t="s">
        <v>902</v>
      </c>
      <c r="B1154" s="9">
        <v>0</v>
      </c>
    </row>
    <row r="1155" spans="1:2" ht="12.75" customHeight="1" x14ac:dyDescent="0.2">
      <c r="A1155" s="10" t="s">
        <v>903</v>
      </c>
      <c r="B1155" s="11">
        <f>B2376+8</f>
        <v>508</v>
      </c>
    </row>
    <row r="1156" spans="1:2" ht="12.75" hidden="1" customHeight="1" x14ac:dyDescent="0.2">
      <c r="A1156" s="10" t="s">
        <v>903</v>
      </c>
      <c r="B1156" s="9">
        <v>0</v>
      </c>
    </row>
    <row r="1157" spans="1:2" ht="12.75" hidden="1" customHeight="1" x14ac:dyDescent="0.2">
      <c r="A1157" s="10" t="s">
        <v>903</v>
      </c>
      <c r="B1157" s="9">
        <v>0</v>
      </c>
    </row>
    <row r="1158" spans="1:2" ht="12.75" customHeight="1" x14ac:dyDescent="0.2">
      <c r="A1158" s="10" t="s">
        <v>904</v>
      </c>
      <c r="B1158" s="11">
        <f>B1053+1</f>
        <v>25.5</v>
      </c>
    </row>
    <row r="1159" spans="1:2" ht="12.75" hidden="1" customHeight="1" x14ac:dyDescent="0.2">
      <c r="A1159" s="10" t="s">
        <v>904</v>
      </c>
      <c r="B1159" s="9">
        <v>0</v>
      </c>
    </row>
    <row r="1160" spans="1:2" ht="12.75" hidden="1" customHeight="1" x14ac:dyDescent="0.2">
      <c r="A1160" s="10" t="s">
        <v>904</v>
      </c>
      <c r="B1160" s="9">
        <v>0</v>
      </c>
    </row>
    <row r="1161" spans="1:2" ht="12.75" customHeight="1" x14ac:dyDescent="0.2">
      <c r="A1161" s="10" t="s">
        <v>905</v>
      </c>
      <c r="B1161" s="11">
        <f>(B1158*6)/16</f>
        <v>9.5625</v>
      </c>
    </row>
    <row r="1162" spans="1:2" ht="12.75" hidden="1" customHeight="1" x14ac:dyDescent="0.2">
      <c r="A1162" s="10" t="s">
        <v>905</v>
      </c>
      <c r="B1162" s="9">
        <v>0</v>
      </c>
    </row>
    <row r="1163" spans="1:2" ht="12.75" hidden="1" customHeight="1" x14ac:dyDescent="0.2">
      <c r="A1163" s="10" t="s">
        <v>905</v>
      </c>
      <c r="B1163" s="9">
        <v>0</v>
      </c>
    </row>
    <row r="1164" spans="1:2" ht="12.75" customHeight="1" x14ac:dyDescent="0.2">
      <c r="A1164" s="10" t="s">
        <v>906</v>
      </c>
      <c r="B1164" s="11">
        <f>B2641+1</f>
        <v>1.5</v>
      </c>
    </row>
    <row r="1165" spans="1:2" ht="12.75" hidden="1" customHeight="1" x14ac:dyDescent="0.2">
      <c r="A1165" s="10" t="s">
        <v>906</v>
      </c>
      <c r="B1165" s="9">
        <v>0</v>
      </c>
    </row>
    <row r="1166" spans="1:2" ht="12.75" hidden="1" customHeight="1" x14ac:dyDescent="0.2">
      <c r="A1166" s="10" t="s">
        <v>906</v>
      </c>
      <c r="B1166" s="9">
        <v>0</v>
      </c>
    </row>
    <row r="1167" spans="1:2" ht="12.75" customHeight="1" x14ac:dyDescent="0.2">
      <c r="A1167" s="10" t="s">
        <v>907</v>
      </c>
      <c r="B1167" s="9">
        <v>0</v>
      </c>
    </row>
    <row r="1168" spans="1:2" ht="12.75" customHeight="1" x14ac:dyDescent="0.2">
      <c r="A1168" s="10" t="s">
        <v>908</v>
      </c>
      <c r="B1168" s="11">
        <f>B2866+1</f>
        <v>5</v>
      </c>
    </row>
    <row r="1169" spans="1:2" ht="12.75" hidden="1" customHeight="1" x14ac:dyDescent="0.2">
      <c r="A1169" s="10" t="s">
        <v>908</v>
      </c>
      <c r="B1169" s="9">
        <v>0</v>
      </c>
    </row>
    <row r="1170" spans="1:2" ht="12.75" hidden="1" customHeight="1" x14ac:dyDescent="0.2">
      <c r="A1170" s="10" t="s">
        <v>908</v>
      </c>
      <c r="B1170" s="9">
        <v>0</v>
      </c>
    </row>
    <row r="1171" spans="1:2" ht="12.75" customHeight="1" x14ac:dyDescent="0.2">
      <c r="A1171" s="10" t="s">
        <v>924</v>
      </c>
      <c r="B1171" s="9">
        <v>0</v>
      </c>
    </row>
    <row r="1172" spans="1:2" ht="12.75" hidden="1" customHeight="1" x14ac:dyDescent="0.2">
      <c r="A1172" s="10" t="s">
        <v>924</v>
      </c>
      <c r="B1172" s="9">
        <v>0</v>
      </c>
    </row>
    <row r="1173" spans="1:2" ht="12.75" customHeight="1" x14ac:dyDescent="0.2">
      <c r="A1173" s="10" t="s">
        <v>925</v>
      </c>
      <c r="B1173" s="11">
        <f>B116+B1188</f>
        <v>27.5</v>
      </c>
    </row>
    <row r="1174" spans="1:2" ht="12.75" hidden="1" customHeight="1" x14ac:dyDescent="0.2">
      <c r="A1174" s="10" t="s">
        <v>925</v>
      </c>
      <c r="B1174" s="9">
        <v>0</v>
      </c>
    </row>
    <row r="1175" spans="1:2" ht="12.75" hidden="1" customHeight="1" x14ac:dyDescent="0.2">
      <c r="A1175" s="10" t="s">
        <v>925</v>
      </c>
      <c r="B1175" s="9">
        <v>0</v>
      </c>
    </row>
    <row r="1176" spans="1:2" ht="12.75" customHeight="1" x14ac:dyDescent="0.2">
      <c r="A1176" s="10" t="s">
        <v>926</v>
      </c>
      <c r="B1176" s="9">
        <v>0</v>
      </c>
    </row>
    <row r="1177" spans="1:2" ht="12.75" hidden="1" customHeight="1" x14ac:dyDescent="0.2">
      <c r="A1177" s="10" t="s">
        <v>926</v>
      </c>
      <c r="B1177" s="9">
        <v>0</v>
      </c>
    </row>
    <row r="1178" spans="1:2" ht="12.75" customHeight="1" x14ac:dyDescent="0.2">
      <c r="A1178" s="10" t="s">
        <v>927</v>
      </c>
      <c r="B1178" s="9">
        <v>0</v>
      </c>
    </row>
    <row r="1179" spans="1:2" ht="12.75" customHeight="1" x14ac:dyDescent="0.2">
      <c r="A1179" s="10" t="s">
        <v>928</v>
      </c>
      <c r="B1179" s="11">
        <f>(B1206*2)/3</f>
        <v>3.3333333333333335</v>
      </c>
    </row>
    <row r="1180" spans="1:2" ht="12.75" hidden="1" customHeight="1" x14ac:dyDescent="0.2">
      <c r="A1180" s="10" t="s">
        <v>928</v>
      </c>
      <c r="B1180" s="9">
        <v>0</v>
      </c>
    </row>
    <row r="1181" spans="1:2" ht="12.75" hidden="1" customHeight="1" x14ac:dyDescent="0.2">
      <c r="A1181" s="10" t="s">
        <v>928</v>
      </c>
      <c r="B1181" s="9">
        <v>0</v>
      </c>
    </row>
    <row r="1182" spans="1:2" ht="12.75" customHeight="1" x14ac:dyDescent="0.2">
      <c r="A1182" s="10" t="s">
        <v>929</v>
      </c>
      <c r="B1182" s="11">
        <f>B1185</f>
        <v>23.5</v>
      </c>
    </row>
    <row r="1183" spans="1:2" ht="12.75" hidden="1" customHeight="1" x14ac:dyDescent="0.2">
      <c r="A1183" s="10" t="s">
        <v>929</v>
      </c>
      <c r="B1183" s="9">
        <v>0</v>
      </c>
    </row>
    <row r="1184" spans="1:2" ht="12.75" hidden="1" customHeight="1" x14ac:dyDescent="0.2">
      <c r="A1184" s="10" t="s">
        <v>929</v>
      </c>
      <c r="B1184" s="9">
        <v>0</v>
      </c>
    </row>
    <row r="1185" spans="1:2" ht="12.75" customHeight="1" x14ac:dyDescent="0.2">
      <c r="A1185" s="10" t="s">
        <v>930</v>
      </c>
      <c r="B1185" s="11">
        <f>(B2333*4+(B1129*4)+B1188)</f>
        <v>23.5</v>
      </c>
    </row>
    <row r="1186" spans="1:2" ht="12.75" hidden="1" customHeight="1" x14ac:dyDescent="0.2">
      <c r="A1186" s="10" t="s">
        <v>930</v>
      </c>
      <c r="B1186" s="9">
        <v>0</v>
      </c>
    </row>
    <row r="1187" spans="1:2" ht="12.75" hidden="1" customHeight="1" x14ac:dyDescent="0.2">
      <c r="A1187" s="10" t="s">
        <v>930</v>
      </c>
      <c r="B1187" s="9">
        <v>0</v>
      </c>
    </row>
    <row r="1188" spans="1:2" ht="12.75" customHeight="1" x14ac:dyDescent="0.2">
      <c r="A1188" s="10" t="s">
        <v>931</v>
      </c>
      <c r="B1188" s="11">
        <f>B396+(B490/8)</f>
        <v>3.5</v>
      </c>
    </row>
    <row r="1189" spans="1:2" ht="12.75" hidden="1" customHeight="1" x14ac:dyDescent="0.2">
      <c r="A1189" s="10" t="s">
        <v>931</v>
      </c>
      <c r="B1189" s="9">
        <v>0</v>
      </c>
    </row>
    <row r="1190" spans="1:2" ht="12.75" customHeight="1" x14ac:dyDescent="0.2">
      <c r="A1190" s="10" t="s">
        <v>932</v>
      </c>
      <c r="B1190" s="11">
        <f>B1202++(B490/8)</f>
        <v>2</v>
      </c>
    </row>
    <row r="1191" spans="1:2" ht="12.75" hidden="1" customHeight="1" x14ac:dyDescent="0.2">
      <c r="A1191" s="10" t="s">
        <v>932</v>
      </c>
      <c r="B1191" s="9">
        <v>0</v>
      </c>
    </row>
    <row r="1192" spans="1:2" ht="12.75" hidden="1" customHeight="1" x14ac:dyDescent="0.2">
      <c r="A1192" s="10" t="s">
        <v>932</v>
      </c>
      <c r="B1192" s="9">
        <v>0</v>
      </c>
    </row>
    <row r="1193" spans="1:2" ht="12.75" customHeight="1" x14ac:dyDescent="0.2">
      <c r="A1193" s="10" t="s">
        <v>933</v>
      </c>
      <c r="B1193" s="11">
        <f>B2376+8</f>
        <v>508</v>
      </c>
    </row>
    <row r="1194" spans="1:2" ht="12.75" hidden="1" customHeight="1" x14ac:dyDescent="0.2">
      <c r="A1194" s="10" t="s">
        <v>933</v>
      </c>
      <c r="B1194" s="9">
        <v>0</v>
      </c>
    </row>
    <row r="1195" spans="1:2" ht="12.75" hidden="1" customHeight="1" x14ac:dyDescent="0.2">
      <c r="A1195" s="10" t="s">
        <v>933</v>
      </c>
      <c r="B1195" s="9">
        <v>0</v>
      </c>
    </row>
    <row r="1196" spans="1:2" ht="12.75" customHeight="1" x14ac:dyDescent="0.2">
      <c r="A1196" s="10" t="s">
        <v>934</v>
      </c>
      <c r="B1196" s="11">
        <f>B1053+1</f>
        <v>25.5</v>
      </c>
    </row>
    <row r="1197" spans="1:2" ht="12.75" hidden="1" customHeight="1" x14ac:dyDescent="0.2">
      <c r="A1197" s="10" t="s">
        <v>934</v>
      </c>
      <c r="B1197" s="9">
        <v>0</v>
      </c>
    </row>
    <row r="1198" spans="1:2" ht="12.75" hidden="1" customHeight="1" x14ac:dyDescent="0.2">
      <c r="A1198" s="10" t="s">
        <v>934</v>
      </c>
      <c r="B1198" s="9">
        <v>0</v>
      </c>
    </row>
    <row r="1199" spans="1:2" ht="12.75" customHeight="1" x14ac:dyDescent="0.2">
      <c r="A1199" s="10" t="s">
        <v>935</v>
      </c>
      <c r="B1199" s="11">
        <f>(B1196*6)/16</f>
        <v>9.5625</v>
      </c>
    </row>
    <row r="1200" spans="1:2" ht="12.75" hidden="1" customHeight="1" x14ac:dyDescent="0.2">
      <c r="A1200" s="10" t="s">
        <v>935</v>
      </c>
      <c r="B1200" s="9">
        <v>0</v>
      </c>
    </row>
    <row r="1201" spans="1:2" ht="12.75" hidden="1" customHeight="1" x14ac:dyDescent="0.2">
      <c r="A1201" s="10" t="s">
        <v>935</v>
      </c>
      <c r="B1201" s="9">
        <v>0</v>
      </c>
    </row>
    <row r="1202" spans="1:2" ht="12.75" customHeight="1" x14ac:dyDescent="0.2">
      <c r="A1202" s="10" t="s">
        <v>936</v>
      </c>
      <c r="B1202" s="11">
        <f>B2641+1</f>
        <v>1.5</v>
      </c>
    </row>
    <row r="1203" spans="1:2" ht="12.75" hidden="1" customHeight="1" x14ac:dyDescent="0.2">
      <c r="A1203" s="10" t="s">
        <v>936</v>
      </c>
      <c r="B1203" s="9">
        <v>0</v>
      </c>
    </row>
    <row r="1204" spans="1:2" ht="12.75" hidden="1" customHeight="1" x14ac:dyDescent="0.2">
      <c r="A1204" s="10" t="s">
        <v>936</v>
      </c>
      <c r="B1204" s="9">
        <v>0</v>
      </c>
    </row>
    <row r="1205" spans="1:2" ht="12.75" customHeight="1" x14ac:dyDescent="0.2">
      <c r="A1205" s="10" t="s">
        <v>937</v>
      </c>
      <c r="B1205" s="9">
        <v>0</v>
      </c>
    </row>
    <row r="1206" spans="1:2" ht="12.75" customHeight="1" x14ac:dyDescent="0.2">
      <c r="A1206" s="10" t="s">
        <v>938</v>
      </c>
      <c r="B1206" s="11">
        <f>B2866+1</f>
        <v>5</v>
      </c>
    </row>
    <row r="1207" spans="1:2" ht="12.75" hidden="1" customHeight="1" x14ac:dyDescent="0.2">
      <c r="A1207" s="10" t="s">
        <v>938</v>
      </c>
      <c r="B1207" s="9">
        <v>0</v>
      </c>
    </row>
    <row r="1208" spans="1:2" ht="12.75" hidden="1" customHeight="1" x14ac:dyDescent="0.2">
      <c r="A1208" s="10" t="s">
        <v>938</v>
      </c>
      <c r="B1208" s="9">
        <v>0</v>
      </c>
    </row>
    <row r="1209" spans="1:2" ht="12.75" customHeight="1" x14ac:dyDescent="0.2">
      <c r="A1209" s="10" t="s">
        <v>939</v>
      </c>
      <c r="B1209" s="11">
        <f>(B2535+2)+B2573+(B1790*2)</f>
        <v>376.85312499999998</v>
      </c>
    </row>
    <row r="1210" spans="1:2" ht="12.75" hidden="1" customHeight="1" x14ac:dyDescent="0.2">
      <c r="A1210" s="10" t="s">
        <v>939</v>
      </c>
      <c r="B1210" s="9">
        <v>0</v>
      </c>
    </row>
    <row r="1211" spans="1:2" ht="12.75" hidden="1" customHeight="1" x14ac:dyDescent="0.2">
      <c r="A1211" s="10" t="s">
        <v>939</v>
      </c>
      <c r="B1211" s="9">
        <v>0</v>
      </c>
    </row>
    <row r="1212" spans="1:2" ht="12.75" customHeight="1" x14ac:dyDescent="0.2">
      <c r="A1212" s="10" t="s">
        <v>941</v>
      </c>
      <c r="B1212" s="11">
        <v>0</v>
      </c>
    </row>
    <row r="1213" spans="1:2" ht="12.75" hidden="1" customHeight="1" x14ac:dyDescent="0.2">
      <c r="A1213" s="10" t="s">
        <v>941</v>
      </c>
      <c r="B1213" s="9">
        <v>0</v>
      </c>
    </row>
    <row r="1214" spans="1:2" ht="12.75" customHeight="1" x14ac:dyDescent="0.2">
      <c r="A1214" s="10" t="s">
        <v>942</v>
      </c>
      <c r="B1214" s="11">
        <v>8</v>
      </c>
    </row>
    <row r="1215" spans="1:2" ht="12.75" hidden="1" customHeight="1" x14ac:dyDescent="0.2">
      <c r="A1215" s="10" t="s">
        <v>942</v>
      </c>
      <c r="B1215" s="9">
        <v>0</v>
      </c>
    </row>
    <row r="1216" spans="1:2" ht="12.75" customHeight="1" x14ac:dyDescent="0.2">
      <c r="A1216" s="10" t="s">
        <v>944</v>
      </c>
      <c r="B1216" s="9">
        <v>0</v>
      </c>
    </row>
    <row r="1217" spans="1:2" ht="12.75" hidden="1" customHeight="1" x14ac:dyDescent="0.2">
      <c r="A1217" s="10" t="s">
        <v>944</v>
      </c>
      <c r="B1217" s="9">
        <v>0</v>
      </c>
    </row>
    <row r="1218" spans="1:2" ht="12.75" customHeight="1" x14ac:dyDescent="0.2">
      <c r="A1218" s="10" t="s">
        <v>946</v>
      </c>
      <c r="B1218" s="11">
        <f>B2822*9</f>
        <v>18</v>
      </c>
    </row>
    <row r="1219" spans="1:2" ht="12.75" hidden="1" customHeight="1" x14ac:dyDescent="0.2">
      <c r="A1219" s="10" t="s">
        <v>946</v>
      </c>
      <c r="B1219" s="9">
        <v>0</v>
      </c>
    </row>
    <row r="1220" spans="1:2" ht="12.75" hidden="1" customHeight="1" x14ac:dyDescent="0.2">
      <c r="A1220" s="10" t="s">
        <v>946</v>
      </c>
      <c r="B1220" s="9">
        <v>0</v>
      </c>
    </row>
    <row r="1221" spans="1:2" ht="12.75" customHeight="1" x14ac:dyDescent="0.2">
      <c r="A1221" s="10" t="s">
        <v>948</v>
      </c>
      <c r="B1221" s="11">
        <f>B847*25</f>
        <v>2987.5</v>
      </c>
    </row>
    <row r="1222" spans="1:2" ht="12.75" hidden="1" customHeight="1" x14ac:dyDescent="0.2">
      <c r="A1222" s="10" t="s">
        <v>948</v>
      </c>
      <c r="B1222" s="9">
        <v>0</v>
      </c>
    </row>
    <row r="1223" spans="1:2" ht="12.75" customHeight="1" x14ac:dyDescent="0.2">
      <c r="A1223" s="10" t="s">
        <v>950</v>
      </c>
      <c r="B1223" s="11">
        <f>B1303*2</f>
        <v>35.5</v>
      </c>
    </row>
    <row r="1224" spans="1:2" ht="12.75" hidden="1" customHeight="1" x14ac:dyDescent="0.2">
      <c r="A1224" s="10" t="s">
        <v>950</v>
      </c>
      <c r="B1224" s="9">
        <v>0</v>
      </c>
    </row>
    <row r="1225" spans="1:2" ht="12.75" hidden="1" customHeight="1" x14ac:dyDescent="0.2">
      <c r="A1225" s="10" t="s">
        <v>950</v>
      </c>
      <c r="B1225" s="9">
        <v>0</v>
      </c>
    </row>
    <row r="1226" spans="1:2" ht="12.75" customHeight="1" x14ac:dyDescent="0.2">
      <c r="A1226" s="10" t="s">
        <v>952</v>
      </c>
      <c r="B1226" s="9">
        <v>0</v>
      </c>
    </row>
    <row r="1227" spans="1:2" ht="12.75" customHeight="1" x14ac:dyDescent="0.2">
      <c r="A1227" s="10" t="s">
        <v>955</v>
      </c>
      <c r="B1227" s="11">
        <f>B1230*4</f>
        <v>100</v>
      </c>
    </row>
    <row r="1228" spans="1:2" ht="12.75" hidden="1" customHeight="1" x14ac:dyDescent="0.2">
      <c r="A1228" s="10" t="s">
        <v>955</v>
      </c>
      <c r="B1228" s="9">
        <v>0</v>
      </c>
    </row>
    <row r="1229" spans="1:2" ht="12.75" hidden="1" customHeight="1" x14ac:dyDescent="0.2">
      <c r="A1229" s="10" t="s">
        <v>955</v>
      </c>
      <c r="B1229" s="9">
        <v>0</v>
      </c>
    </row>
    <row r="1230" spans="1:2" ht="12.75" customHeight="1" x14ac:dyDescent="0.2">
      <c r="A1230" s="10" t="s">
        <v>956</v>
      </c>
      <c r="B1230" s="11">
        <f>B1056+(B2633/3)</f>
        <v>25</v>
      </c>
    </row>
    <row r="1231" spans="1:2" ht="12.75" hidden="1" customHeight="1" x14ac:dyDescent="0.2">
      <c r="A1231" s="10" t="s">
        <v>956</v>
      </c>
      <c r="B1231" s="9">
        <v>0</v>
      </c>
    </row>
    <row r="1232" spans="1:2" ht="12.75" customHeight="1" x14ac:dyDescent="0.2">
      <c r="A1232" s="10" t="s">
        <v>957</v>
      </c>
      <c r="B1232" s="11">
        <f>B1230/2</f>
        <v>12.5</v>
      </c>
    </row>
    <row r="1233" spans="1:2" ht="12.75" hidden="1" customHeight="1" x14ac:dyDescent="0.2">
      <c r="A1233" s="10" t="s">
        <v>957</v>
      </c>
      <c r="B1233" s="9">
        <v>0</v>
      </c>
    </row>
    <row r="1234" spans="1:2" ht="12.75" customHeight="1" x14ac:dyDescent="0.2">
      <c r="A1234" s="10" t="s">
        <v>959</v>
      </c>
      <c r="B1234" s="11">
        <f>B1232*4</f>
        <v>50</v>
      </c>
    </row>
    <row r="1235" spans="1:2" ht="12.75" hidden="1" customHeight="1" x14ac:dyDescent="0.2">
      <c r="A1235" s="10" t="s">
        <v>959</v>
      </c>
      <c r="B1235" s="9">
        <v>0</v>
      </c>
    </row>
    <row r="1236" spans="1:2" ht="12.75" hidden="1" customHeight="1" x14ac:dyDescent="0.2">
      <c r="A1236" s="10" t="s">
        <v>959</v>
      </c>
      <c r="B1236" s="9">
        <v>0</v>
      </c>
    </row>
    <row r="1237" spans="1:2" ht="12.75" customHeight="1" x14ac:dyDescent="0.2">
      <c r="A1237" s="10" t="s">
        <v>960</v>
      </c>
      <c r="B1237" s="11">
        <f>(B1303*5)+B444</f>
        <v>104.75</v>
      </c>
    </row>
    <row r="1238" spans="1:2" ht="12.75" hidden="1" customHeight="1" x14ac:dyDescent="0.2">
      <c r="A1238" s="10" t="s">
        <v>960</v>
      </c>
      <c r="B1238" s="9">
        <v>0</v>
      </c>
    </row>
    <row r="1239" spans="1:2" ht="12.75" hidden="1" customHeight="1" x14ac:dyDescent="0.2">
      <c r="A1239" s="10" t="s">
        <v>960</v>
      </c>
      <c r="B1239" s="9">
        <v>0</v>
      </c>
    </row>
    <row r="1240" spans="1:2" ht="12.75" customHeight="1" x14ac:dyDescent="0.2">
      <c r="A1240" s="10" t="s">
        <v>962</v>
      </c>
      <c r="B1240" s="11">
        <f>B1627+B1237</f>
        <v>851</v>
      </c>
    </row>
    <row r="1241" spans="1:2" ht="12.75" hidden="1" customHeight="1" x14ac:dyDescent="0.2">
      <c r="A1241" s="10" t="s">
        <v>962</v>
      </c>
      <c r="B1241" s="9">
        <v>0</v>
      </c>
    </row>
    <row r="1242" spans="1:2" ht="12.75" customHeight="1" x14ac:dyDescent="0.2">
      <c r="A1242" s="10" t="s">
        <v>967</v>
      </c>
      <c r="B1242" s="11">
        <v>20</v>
      </c>
    </row>
    <row r="1243" spans="1:2" ht="12.75" hidden="1" customHeight="1" x14ac:dyDescent="0.2">
      <c r="A1243" s="10" t="s">
        <v>967</v>
      </c>
      <c r="B1243" s="9">
        <v>0</v>
      </c>
    </row>
    <row r="1244" spans="1:2" ht="12.75" hidden="1" customHeight="1" x14ac:dyDescent="0.2">
      <c r="A1244" s="10" t="s">
        <v>967</v>
      </c>
      <c r="B1244" s="9">
        <v>0</v>
      </c>
    </row>
    <row r="1245" spans="1:2" ht="12.75" customHeight="1" x14ac:dyDescent="0.2">
      <c r="A1245" s="10" t="s">
        <v>968</v>
      </c>
      <c r="B1245" s="11">
        <v>70</v>
      </c>
    </row>
    <row r="1246" spans="1:2" ht="12.75" hidden="1" customHeight="1" x14ac:dyDescent="0.2">
      <c r="A1246" s="10" t="s">
        <v>968</v>
      </c>
      <c r="B1246" s="9">
        <v>0</v>
      </c>
    </row>
    <row r="1247" spans="1:2" ht="12.75" hidden="1" customHeight="1" x14ac:dyDescent="0.2">
      <c r="A1247" s="10" t="s">
        <v>968</v>
      </c>
      <c r="B1247" s="9">
        <v>0</v>
      </c>
    </row>
    <row r="1248" spans="1:2" ht="12.75" customHeight="1" x14ac:dyDescent="0.2">
      <c r="A1248" s="10" t="s">
        <v>969</v>
      </c>
      <c r="B1248" s="11">
        <v>20</v>
      </c>
    </row>
    <row r="1249" spans="1:2" ht="12.75" hidden="1" customHeight="1" x14ac:dyDescent="0.2">
      <c r="A1249" s="10" t="s">
        <v>969</v>
      </c>
      <c r="B1249" s="9">
        <v>0</v>
      </c>
    </row>
    <row r="1250" spans="1:2" ht="12.75" hidden="1" customHeight="1" x14ac:dyDescent="0.2">
      <c r="A1250" s="10" t="s">
        <v>969</v>
      </c>
      <c r="B1250" s="9">
        <v>0</v>
      </c>
    </row>
    <row r="1251" spans="1:2" ht="12.75" customHeight="1" x14ac:dyDescent="0.2">
      <c r="A1251" s="10" t="s">
        <v>970</v>
      </c>
      <c r="B1251" s="9">
        <v>0</v>
      </c>
    </row>
    <row r="1252" spans="1:2" ht="12.75" customHeight="1" x14ac:dyDescent="0.2">
      <c r="A1252" s="10" t="s">
        <v>2347</v>
      </c>
      <c r="B1252" s="11">
        <v>0</v>
      </c>
    </row>
    <row r="1253" spans="1:2" ht="12.75" hidden="1" customHeight="1" x14ac:dyDescent="0.2">
      <c r="A1253" s="10" t="s">
        <v>2347</v>
      </c>
      <c r="B1253" s="9">
        <v>0</v>
      </c>
    </row>
    <row r="1254" spans="1:2" ht="12.75" customHeight="1" x14ac:dyDescent="0.2">
      <c r="A1254" s="10" t="s">
        <v>971</v>
      </c>
      <c r="B1254" s="11">
        <v>4</v>
      </c>
    </row>
    <row r="1255" spans="1:2" ht="12.75" customHeight="1" x14ac:dyDescent="0.2">
      <c r="A1255" s="10" t="s">
        <v>2348</v>
      </c>
      <c r="B1255" s="11">
        <v>0</v>
      </c>
    </row>
    <row r="1256" spans="1:2" ht="12.75" hidden="1" customHeight="1" x14ac:dyDescent="0.2">
      <c r="A1256" s="10" t="s">
        <v>2348</v>
      </c>
      <c r="B1256" s="9">
        <v>0</v>
      </c>
    </row>
    <row r="1257" spans="1:2" ht="12.75" customHeight="1" x14ac:dyDescent="0.2">
      <c r="A1257" s="10" t="s">
        <v>972</v>
      </c>
      <c r="B1257" s="11">
        <v>5</v>
      </c>
    </row>
    <row r="1258" spans="1:2" ht="12.75" hidden="1" customHeight="1" x14ac:dyDescent="0.2">
      <c r="A1258" s="10" t="s">
        <v>972</v>
      </c>
      <c r="B1258" s="9">
        <v>0</v>
      </c>
    </row>
    <row r="1259" spans="1:2" ht="12.75" hidden="1" customHeight="1" x14ac:dyDescent="0.2">
      <c r="A1259" s="10" t="s">
        <v>972</v>
      </c>
      <c r="B1259" s="9">
        <v>0</v>
      </c>
    </row>
    <row r="1260" spans="1:2" ht="12.75" customHeight="1" x14ac:dyDescent="0.2">
      <c r="A1260" s="10" t="s">
        <v>980</v>
      </c>
      <c r="B1260" s="11">
        <v>0</v>
      </c>
    </row>
    <row r="1261" spans="1:2" ht="12.75" hidden="1" customHeight="1" x14ac:dyDescent="0.2">
      <c r="A1261" s="10" t="s">
        <v>980</v>
      </c>
      <c r="B1261" s="9">
        <v>0</v>
      </c>
    </row>
    <row r="1262" spans="1:2" ht="12.75" hidden="1" customHeight="1" x14ac:dyDescent="0.2">
      <c r="A1262" s="10" t="s">
        <v>980</v>
      </c>
      <c r="B1262" s="9">
        <v>0</v>
      </c>
    </row>
    <row r="1263" spans="1:2" ht="12.75" customHeight="1" x14ac:dyDescent="0.2">
      <c r="A1263" s="10" t="s">
        <v>981</v>
      </c>
      <c r="B1263" s="11">
        <v>0</v>
      </c>
    </row>
    <row r="1264" spans="1:2" ht="12.75" hidden="1" customHeight="1" x14ac:dyDescent="0.2">
      <c r="A1264" s="10" t="s">
        <v>981</v>
      </c>
      <c r="B1264" s="9">
        <v>0</v>
      </c>
    </row>
    <row r="1265" spans="1:2" ht="12.75" hidden="1" customHeight="1" x14ac:dyDescent="0.2">
      <c r="A1265" s="10" t="s">
        <v>981</v>
      </c>
      <c r="B1265" s="9">
        <v>0</v>
      </c>
    </row>
    <row r="1266" spans="1:2" ht="12.75" customHeight="1" x14ac:dyDescent="0.2">
      <c r="A1266" s="10" t="s">
        <v>982</v>
      </c>
      <c r="B1266" s="11">
        <v>0</v>
      </c>
    </row>
    <row r="1267" spans="1:2" ht="12.75" hidden="1" customHeight="1" x14ac:dyDescent="0.2">
      <c r="A1267" s="10" t="s">
        <v>982</v>
      </c>
      <c r="B1267" s="9">
        <v>0</v>
      </c>
    </row>
    <row r="1268" spans="1:2" ht="12.75" hidden="1" customHeight="1" x14ac:dyDescent="0.2">
      <c r="A1268" s="10" t="s">
        <v>982</v>
      </c>
      <c r="B1268" s="9">
        <v>0</v>
      </c>
    </row>
    <row r="1269" spans="1:2" ht="12.75" customHeight="1" x14ac:dyDescent="0.2">
      <c r="A1269" s="10" t="s">
        <v>983</v>
      </c>
      <c r="B1269" s="9">
        <v>0</v>
      </c>
    </row>
    <row r="1270" spans="1:2" ht="12.75" hidden="1" customHeight="1" x14ac:dyDescent="0.2">
      <c r="A1270" s="10" t="s">
        <v>983</v>
      </c>
      <c r="B1270" s="9">
        <v>0</v>
      </c>
    </row>
    <row r="1271" spans="1:2" ht="12.75" customHeight="1" x14ac:dyDescent="0.2">
      <c r="A1271" s="10" t="s">
        <v>984</v>
      </c>
      <c r="B1271" s="11">
        <v>0</v>
      </c>
    </row>
    <row r="1272" spans="1:2" ht="12.75" hidden="1" customHeight="1" x14ac:dyDescent="0.2">
      <c r="A1272" s="10" t="s">
        <v>984</v>
      </c>
      <c r="B1272" s="9">
        <v>0</v>
      </c>
    </row>
    <row r="1273" spans="1:2" ht="12.75" hidden="1" customHeight="1" x14ac:dyDescent="0.2">
      <c r="A1273" s="10" t="s">
        <v>984</v>
      </c>
      <c r="B1273" s="9">
        <v>0</v>
      </c>
    </row>
    <row r="1274" spans="1:2" ht="12.75" customHeight="1" x14ac:dyDescent="0.2">
      <c r="A1274" s="10" t="s">
        <v>985</v>
      </c>
      <c r="B1274" s="11">
        <v>0</v>
      </c>
    </row>
    <row r="1275" spans="1:2" ht="12.75" hidden="1" customHeight="1" x14ac:dyDescent="0.2">
      <c r="A1275" s="10" t="s">
        <v>985</v>
      </c>
      <c r="B1275" s="9">
        <v>0</v>
      </c>
    </row>
    <row r="1276" spans="1:2" ht="12.75" hidden="1" customHeight="1" x14ac:dyDescent="0.2">
      <c r="A1276" s="10" t="s">
        <v>985</v>
      </c>
      <c r="B1276" s="9">
        <v>0</v>
      </c>
    </row>
    <row r="1277" spans="1:2" ht="12.75" customHeight="1" x14ac:dyDescent="0.2">
      <c r="A1277" s="10" t="s">
        <v>986</v>
      </c>
      <c r="B1277" s="11">
        <v>0</v>
      </c>
    </row>
    <row r="1278" spans="1:2" ht="12.75" hidden="1" customHeight="1" x14ac:dyDescent="0.2">
      <c r="A1278" s="10" t="s">
        <v>986</v>
      </c>
      <c r="B1278" s="9">
        <v>0</v>
      </c>
    </row>
    <row r="1279" spans="1:2" ht="12.75" hidden="1" customHeight="1" x14ac:dyDescent="0.2">
      <c r="A1279" s="10" t="s">
        <v>986</v>
      </c>
      <c r="B1279" s="9">
        <v>0</v>
      </c>
    </row>
    <row r="1280" spans="1:2" ht="12.75" customHeight="1" x14ac:dyDescent="0.2">
      <c r="A1280" s="10" t="s">
        <v>988</v>
      </c>
      <c r="B1280" s="11">
        <v>3</v>
      </c>
    </row>
    <row r="1281" spans="1:2" ht="12.75" hidden="1" customHeight="1" x14ac:dyDescent="0.2">
      <c r="A1281" s="10" t="s">
        <v>988</v>
      </c>
      <c r="B1281" s="9">
        <v>0</v>
      </c>
    </row>
    <row r="1282" spans="1:2" ht="12.75" customHeight="1" x14ac:dyDescent="0.2">
      <c r="A1282" s="10" t="s">
        <v>1006</v>
      </c>
      <c r="B1282" s="11">
        <f>(B1303*3)+(B2533*2)</f>
        <v>55.25</v>
      </c>
    </row>
    <row r="1283" spans="1:2" ht="12.75" hidden="1" customHeight="1" x14ac:dyDescent="0.2">
      <c r="A1283" s="10" t="s">
        <v>1006</v>
      </c>
      <c r="B1283" s="9">
        <v>0</v>
      </c>
    </row>
    <row r="1284" spans="1:2" ht="12.75" customHeight="1" x14ac:dyDescent="0.2">
      <c r="A1284" s="10" t="s">
        <v>1007</v>
      </c>
      <c r="B1284" s="11">
        <f>(B1303*6)/16</f>
        <v>6.65625</v>
      </c>
    </row>
    <row r="1285" spans="1:2" ht="12.75" hidden="1" customHeight="1" x14ac:dyDescent="0.2">
      <c r="A1285" s="10" t="s">
        <v>1007</v>
      </c>
      <c r="B1285" s="9">
        <v>0</v>
      </c>
    </row>
    <row r="1286" spans="1:2" ht="12.75" hidden="1" customHeight="1" x14ac:dyDescent="0.2">
      <c r="A1286" s="10" t="s">
        <v>1007</v>
      </c>
      <c r="B1286" s="9">
        <v>0</v>
      </c>
    </row>
    <row r="1287" spans="1:2" ht="12.75" customHeight="1" x14ac:dyDescent="0.2">
      <c r="A1287" s="10" t="s">
        <v>1008</v>
      </c>
      <c r="B1287" s="11">
        <f>(B1303*9)</f>
        <v>159.75</v>
      </c>
    </row>
    <row r="1288" spans="1:2" ht="12.75" hidden="1" customHeight="1" x14ac:dyDescent="0.2">
      <c r="A1288" s="10" t="s">
        <v>1008</v>
      </c>
      <c r="B1288" s="9">
        <v>0</v>
      </c>
    </row>
    <row r="1289" spans="1:2" ht="12.75" hidden="1" customHeight="1" x14ac:dyDescent="0.2">
      <c r="A1289" s="10" t="s">
        <v>1008</v>
      </c>
      <c r="B1289" s="9">
        <v>0</v>
      </c>
    </row>
    <row r="1290" spans="1:2" ht="12.75" customHeight="1" x14ac:dyDescent="0.2">
      <c r="A1290" s="10" t="s">
        <v>1009</v>
      </c>
      <c r="B1290" s="11">
        <f>(B1303*4)</f>
        <v>71</v>
      </c>
    </row>
    <row r="1291" spans="1:2" ht="12.75" hidden="1" customHeight="1" x14ac:dyDescent="0.2">
      <c r="A1291" s="10" t="s">
        <v>1009</v>
      </c>
      <c r="B1291" s="9">
        <v>0</v>
      </c>
    </row>
    <row r="1292" spans="1:2" ht="12.75" customHeight="1" x14ac:dyDescent="0.2">
      <c r="A1292" s="10" t="s">
        <v>1010</v>
      </c>
      <c r="B1292" s="11">
        <f>B1303*8</f>
        <v>142</v>
      </c>
    </row>
    <row r="1293" spans="1:2" ht="12.75" hidden="1" customHeight="1" x14ac:dyDescent="0.2">
      <c r="A1293" s="10" t="s">
        <v>1010</v>
      </c>
      <c r="B1293" s="9">
        <v>0</v>
      </c>
    </row>
    <row r="1294" spans="1:2" ht="12.75" customHeight="1" x14ac:dyDescent="0.2">
      <c r="A1294" s="10" t="s">
        <v>1011</v>
      </c>
      <c r="B1294" s="11">
        <f>(B1303*6)/3</f>
        <v>35.5</v>
      </c>
    </row>
    <row r="1295" spans="1:2" ht="12.75" hidden="1" customHeight="1" x14ac:dyDescent="0.2">
      <c r="A1295" s="10" t="s">
        <v>1011</v>
      </c>
      <c r="B1295" s="9">
        <v>0</v>
      </c>
    </row>
    <row r="1296" spans="1:2" ht="12.75" hidden="1" customHeight="1" x14ac:dyDescent="0.2">
      <c r="A1296" s="10" t="s">
        <v>1011</v>
      </c>
      <c r="B1296" s="9">
        <v>0</v>
      </c>
    </row>
    <row r="1297" spans="1:2" ht="12.75" customHeight="1" x14ac:dyDescent="0.2">
      <c r="A1297" s="10" t="s">
        <v>1012</v>
      </c>
      <c r="B1297" s="11">
        <f>(B1303*5)</f>
        <v>88.75</v>
      </c>
    </row>
    <row r="1298" spans="1:2" ht="12.75" hidden="1" customHeight="1" x14ac:dyDescent="0.2">
      <c r="A1298" s="10" t="s">
        <v>1012</v>
      </c>
      <c r="B1298" s="9">
        <v>0</v>
      </c>
    </row>
    <row r="1299" spans="1:2" ht="12.75" customHeight="1" x14ac:dyDescent="0.2">
      <c r="A1299" s="10" t="s">
        <v>1013</v>
      </c>
      <c r="B1299" s="11">
        <f>(B1303*2)+(B2533*2)</f>
        <v>37.5</v>
      </c>
    </row>
    <row r="1300" spans="1:2" ht="12.75" hidden="1" customHeight="1" x14ac:dyDescent="0.2">
      <c r="A1300" s="10" t="s">
        <v>1013</v>
      </c>
      <c r="B1300" s="9">
        <v>0</v>
      </c>
    </row>
    <row r="1301" spans="1:2" ht="12.75" customHeight="1" x14ac:dyDescent="0.2">
      <c r="A1301" s="10" t="s">
        <v>1014</v>
      </c>
      <c r="B1301" s="11">
        <f>(B1303*7)+25</f>
        <v>149.25</v>
      </c>
    </row>
    <row r="1302" spans="1:2" ht="12.75" hidden="1" customHeight="1" x14ac:dyDescent="0.2">
      <c r="A1302" s="10" t="s">
        <v>1014</v>
      </c>
      <c r="B1302" s="9">
        <v>0</v>
      </c>
    </row>
    <row r="1303" spans="1:2" ht="12.75" customHeight="1" x14ac:dyDescent="0.2">
      <c r="A1303" s="10" t="s">
        <v>1015</v>
      </c>
      <c r="B1303" s="11">
        <f>B1309+(B495/8)</f>
        <v>17.75</v>
      </c>
    </row>
    <row r="1304" spans="1:2" ht="12.75" hidden="1" customHeight="1" x14ac:dyDescent="0.2">
      <c r="A1304" s="10" t="s">
        <v>1015</v>
      </c>
      <c r="B1304" s="9">
        <v>0</v>
      </c>
    </row>
    <row r="1305" spans="1:2" ht="12.75" customHeight="1" x14ac:dyDescent="0.2">
      <c r="A1305" s="10" t="s">
        <v>1016</v>
      </c>
      <c r="B1305" s="11">
        <f>(B1303*7)</f>
        <v>124.25</v>
      </c>
    </row>
    <row r="1306" spans="1:2" ht="12.75" hidden="1" customHeight="1" x14ac:dyDescent="0.2">
      <c r="A1306" s="10" t="s">
        <v>1016</v>
      </c>
      <c r="B1306" s="9">
        <v>0</v>
      </c>
    </row>
    <row r="1307" spans="1:2" ht="12.75" customHeight="1" x14ac:dyDescent="0.2">
      <c r="A1307" s="10" t="s">
        <v>1017</v>
      </c>
      <c r="B1307" s="11">
        <f>B1303/9</f>
        <v>1.9722222222222223</v>
      </c>
    </row>
    <row r="1308" spans="1:2" ht="12.75" hidden="1" customHeight="1" x14ac:dyDescent="0.2">
      <c r="A1308" s="10" t="s">
        <v>1017</v>
      </c>
      <c r="B1308" s="9">
        <v>0</v>
      </c>
    </row>
    <row r="1309" spans="1:2" ht="12.75" customHeight="1" x14ac:dyDescent="0.2">
      <c r="A1309" s="10" t="s">
        <v>1018</v>
      </c>
      <c r="B1309" s="11">
        <v>17</v>
      </c>
    </row>
    <row r="1310" spans="1:2" ht="12.75" hidden="1" customHeight="1" x14ac:dyDescent="0.2">
      <c r="A1310" s="10" t="s">
        <v>1018</v>
      </c>
      <c r="B1310" s="9">
        <v>0</v>
      </c>
    </row>
    <row r="1311" spans="1:2" ht="12.75" hidden="1" customHeight="1" x14ac:dyDescent="0.2">
      <c r="A1311" s="10" t="s">
        <v>1018</v>
      </c>
      <c r="B1311" s="9">
        <v>0</v>
      </c>
    </row>
    <row r="1312" spans="1:2" ht="12.75" customHeight="1" x14ac:dyDescent="0.2">
      <c r="A1312" s="10" t="s">
        <v>1019</v>
      </c>
      <c r="B1312" s="11">
        <f>(B1303*3)+(B2533*2)</f>
        <v>55.25</v>
      </c>
    </row>
    <row r="1313" spans="1:2" ht="12.75" hidden="1" customHeight="1" x14ac:dyDescent="0.2">
      <c r="A1313" s="10" t="s">
        <v>1019</v>
      </c>
      <c r="B1313" s="9">
        <v>0</v>
      </c>
    </row>
    <row r="1314" spans="1:2" ht="12.75" customHeight="1" x14ac:dyDescent="0.2">
      <c r="A1314" s="10" t="s">
        <v>1020</v>
      </c>
      <c r="B1314" s="11">
        <f>(B1303*1)+(B2533*2)</f>
        <v>19.75</v>
      </c>
    </row>
    <row r="1315" spans="1:2" ht="12.75" hidden="1" customHeight="1" x14ac:dyDescent="0.2">
      <c r="A1315" s="10" t="s">
        <v>1020</v>
      </c>
      <c r="B1315" s="9">
        <v>0</v>
      </c>
    </row>
    <row r="1316" spans="1:2" ht="12.75" customHeight="1" x14ac:dyDescent="0.2">
      <c r="A1316" s="10" t="s">
        <v>1021</v>
      </c>
      <c r="B1316" s="11">
        <f>(B1303*2)+(B2533)</f>
        <v>36.5</v>
      </c>
    </row>
    <row r="1317" spans="1:2" ht="12.75" hidden="1" customHeight="1" x14ac:dyDescent="0.2">
      <c r="A1317" s="10" t="s">
        <v>1021</v>
      </c>
      <c r="B1317" s="9">
        <v>0</v>
      </c>
    </row>
    <row r="1318" spans="1:2" ht="12.75" customHeight="1" x14ac:dyDescent="0.2">
      <c r="A1318" s="10" t="s">
        <v>1022</v>
      </c>
      <c r="B1318" s="11">
        <f>B1303*4</f>
        <v>71</v>
      </c>
    </row>
    <row r="1319" spans="1:2" ht="12.75" hidden="1" customHeight="1" x14ac:dyDescent="0.2">
      <c r="A1319" s="10" t="s">
        <v>1022</v>
      </c>
      <c r="B1319" s="9">
        <v>0</v>
      </c>
    </row>
    <row r="1320" spans="1:2" ht="12.75" hidden="1" customHeight="1" x14ac:dyDescent="0.2">
      <c r="A1320" s="10" t="s">
        <v>1022</v>
      </c>
      <c r="B1320" s="9">
        <v>0</v>
      </c>
    </row>
    <row r="1321" spans="1:2" ht="12.75" customHeight="1" x14ac:dyDescent="0.2">
      <c r="A1321" s="10" t="s">
        <v>1024</v>
      </c>
      <c r="B1321" s="11">
        <f>(B2533*8)+B1405</f>
        <v>18</v>
      </c>
    </row>
    <row r="1322" spans="1:2" ht="12.75" hidden="1" customHeight="1" x14ac:dyDescent="0.2">
      <c r="A1322" s="10" t="s">
        <v>1024</v>
      </c>
      <c r="B1322" s="9">
        <v>0</v>
      </c>
    </row>
    <row r="1323" spans="1:2" ht="12.75" customHeight="1" x14ac:dyDescent="0.2">
      <c r="A1323" s="10" t="s">
        <v>1026</v>
      </c>
      <c r="B1323" s="11">
        <f>B418+B2662</f>
        <v>12.5</v>
      </c>
    </row>
    <row r="1324" spans="1:2" ht="12.75" hidden="1" customHeight="1" x14ac:dyDescent="0.2">
      <c r="A1324" s="10" t="s">
        <v>1026</v>
      </c>
      <c r="B1324" s="9">
        <v>0</v>
      </c>
    </row>
    <row r="1325" spans="1:2" ht="12.75" hidden="1" customHeight="1" x14ac:dyDescent="0.2">
      <c r="A1325" s="10" t="s">
        <v>1026</v>
      </c>
      <c r="B1325" s="9">
        <v>0</v>
      </c>
    </row>
    <row r="1326" spans="1:2" ht="12.75" customHeight="1" x14ac:dyDescent="0.2">
      <c r="A1326" s="10" t="s">
        <v>1027</v>
      </c>
      <c r="B1326" s="9">
        <v>0</v>
      </c>
    </row>
    <row r="1327" spans="1:2" ht="12.75" hidden="1" customHeight="1" x14ac:dyDescent="0.2">
      <c r="A1327" s="10" t="s">
        <v>1027</v>
      </c>
      <c r="B1327" s="9">
        <v>0</v>
      </c>
    </row>
    <row r="1328" spans="1:2" ht="12.75" customHeight="1" x14ac:dyDescent="0.2">
      <c r="A1328" s="10" t="s">
        <v>1028</v>
      </c>
      <c r="B1328" s="11">
        <f>B847+(B1787*8)</f>
        <v>135.5</v>
      </c>
    </row>
    <row r="1329" spans="1:2" ht="12.75" hidden="1" customHeight="1" x14ac:dyDescent="0.2">
      <c r="A1329" s="10" t="s">
        <v>1028</v>
      </c>
      <c r="B1329" s="9">
        <v>0</v>
      </c>
    </row>
    <row r="1330" spans="1:2" ht="12.75" hidden="1" customHeight="1" x14ac:dyDescent="0.2">
      <c r="A1330" s="10" t="s">
        <v>1028</v>
      </c>
      <c r="B1330" s="9">
        <v>0</v>
      </c>
    </row>
    <row r="1331" spans="1:2" ht="12.75" customHeight="1" x14ac:dyDescent="0.2">
      <c r="A1331" s="10" t="s">
        <v>1045</v>
      </c>
      <c r="B1331" s="11">
        <f>B1351*5</f>
        <v>15</v>
      </c>
    </row>
    <row r="1332" spans="1:2" ht="12.75" hidden="1" customHeight="1" x14ac:dyDescent="0.2">
      <c r="A1332" s="10" t="s">
        <v>1045</v>
      </c>
      <c r="B1332" s="9">
        <v>0</v>
      </c>
    </row>
    <row r="1333" spans="1:2" ht="12.75" customHeight="1" x14ac:dyDescent="0.2">
      <c r="A1333" s="10" t="s">
        <v>1046</v>
      </c>
      <c r="B1333" s="11">
        <f>B1351</f>
        <v>3</v>
      </c>
    </row>
    <row r="1334" spans="1:2" ht="12.75" hidden="1" customHeight="1" x14ac:dyDescent="0.2">
      <c r="A1334" s="10" t="s">
        <v>1046</v>
      </c>
      <c r="B1334" s="9">
        <v>0</v>
      </c>
    </row>
    <row r="1335" spans="1:2" ht="12.75" hidden="1" customHeight="1" x14ac:dyDescent="0.2">
      <c r="A1335" s="10" t="s">
        <v>1046</v>
      </c>
      <c r="B1335" s="9">
        <v>0</v>
      </c>
    </row>
    <row r="1336" spans="1:2" ht="12.75" customHeight="1" x14ac:dyDescent="0.2">
      <c r="A1336" s="10" t="s">
        <v>1047</v>
      </c>
      <c r="B1336" s="11">
        <f>B1351*6</f>
        <v>18</v>
      </c>
    </row>
    <row r="1337" spans="1:2" ht="12.75" hidden="1" customHeight="1" x14ac:dyDescent="0.2">
      <c r="A1337" s="10" t="s">
        <v>1047</v>
      </c>
      <c r="B1337" s="9">
        <v>0</v>
      </c>
    </row>
    <row r="1338" spans="1:2" ht="12.75" hidden="1" customHeight="1" x14ac:dyDescent="0.2">
      <c r="A1338" s="10" t="s">
        <v>1047</v>
      </c>
      <c r="B1338" s="9">
        <v>0</v>
      </c>
    </row>
    <row r="1339" spans="1:2" ht="12.75" customHeight="1" x14ac:dyDescent="0.2">
      <c r="A1339" s="10" t="s">
        <v>1048</v>
      </c>
      <c r="B1339" s="11">
        <f>(B1351*4)+(B2528*2)</f>
        <v>38.666666666666671</v>
      </c>
    </row>
    <row r="1340" spans="1:2" ht="12.75" hidden="1" customHeight="1" x14ac:dyDescent="0.2">
      <c r="A1340" s="10" t="s">
        <v>1048</v>
      </c>
      <c r="B1340" s="9">
        <v>0</v>
      </c>
    </row>
    <row r="1341" spans="1:2" ht="12.75" hidden="1" customHeight="1" x14ac:dyDescent="0.2">
      <c r="A1341" s="10" t="s">
        <v>1048</v>
      </c>
      <c r="B1341" s="9">
        <v>0</v>
      </c>
    </row>
    <row r="1342" spans="1:2" ht="12.75" customHeight="1" x14ac:dyDescent="0.2">
      <c r="A1342" s="10" t="s">
        <v>1049</v>
      </c>
      <c r="B1342" s="11">
        <f>(B1351*2)+(B2528*4)</f>
        <v>59.333333333333336</v>
      </c>
    </row>
    <row r="1343" spans="1:2" ht="12.75" hidden="1" customHeight="1" x14ac:dyDescent="0.2">
      <c r="A1343" s="10" t="s">
        <v>1049</v>
      </c>
      <c r="B1343" s="9">
        <v>0</v>
      </c>
    </row>
    <row r="1344" spans="1:2" ht="12.75" hidden="1" customHeight="1" x14ac:dyDescent="0.2">
      <c r="A1344" s="10" t="s">
        <v>1049</v>
      </c>
      <c r="B1344" s="9">
        <v>0</v>
      </c>
    </row>
    <row r="1345" spans="1:2" ht="12.75" customHeight="1" x14ac:dyDescent="0.2">
      <c r="A1345" s="10" t="s">
        <v>1050</v>
      </c>
      <c r="B1345" s="11">
        <v>1</v>
      </c>
    </row>
    <row r="1346" spans="1:2" ht="12.75" hidden="1" customHeight="1" x14ac:dyDescent="0.2">
      <c r="A1346" s="10" t="s">
        <v>1050</v>
      </c>
      <c r="B1346" s="9">
        <v>0</v>
      </c>
    </row>
    <row r="1347" spans="1:2" ht="12.75" hidden="1" customHeight="1" x14ac:dyDescent="0.2">
      <c r="A1347" s="10" t="s">
        <v>1050</v>
      </c>
      <c r="B1347" s="9">
        <v>0</v>
      </c>
    </row>
    <row r="1348" spans="1:2" ht="12.75" customHeight="1" x14ac:dyDescent="0.2">
      <c r="A1348" s="10" t="s">
        <v>1051</v>
      </c>
      <c r="B1348" s="11">
        <v>12</v>
      </c>
    </row>
    <row r="1349" spans="1:2" ht="12.75" hidden="1" customHeight="1" x14ac:dyDescent="0.2">
      <c r="A1349" s="10" t="s">
        <v>1051</v>
      </c>
      <c r="B1349" s="9">
        <v>0</v>
      </c>
    </row>
    <row r="1350" spans="1:2" ht="12.75" hidden="1" customHeight="1" x14ac:dyDescent="0.2">
      <c r="A1350" s="10" t="s">
        <v>1051</v>
      </c>
      <c r="B1350" s="9">
        <v>0</v>
      </c>
    </row>
    <row r="1351" spans="1:2" ht="12.75" customHeight="1" x14ac:dyDescent="0.2">
      <c r="A1351" s="10" t="s">
        <v>1052</v>
      </c>
      <c r="B1351" s="11">
        <f>B1348/4</f>
        <v>3</v>
      </c>
    </row>
    <row r="1352" spans="1:2" ht="12.75" hidden="1" customHeight="1" x14ac:dyDescent="0.2">
      <c r="A1352" s="10" t="s">
        <v>1052</v>
      </c>
      <c r="B1352" s="9">
        <v>0</v>
      </c>
    </row>
    <row r="1353" spans="1:2" ht="12.75" hidden="1" customHeight="1" x14ac:dyDescent="0.2">
      <c r="A1353" s="10" t="s">
        <v>1052</v>
      </c>
      <c r="B1353" s="9">
        <v>0</v>
      </c>
    </row>
    <row r="1354" spans="1:2" ht="12.75" customHeight="1" x14ac:dyDescent="0.2">
      <c r="A1354" s="10" t="s">
        <v>1053</v>
      </c>
      <c r="B1354" s="11">
        <f>B1351*2</f>
        <v>6</v>
      </c>
    </row>
    <row r="1355" spans="1:2" ht="12.75" hidden="1" customHeight="1" x14ac:dyDescent="0.2">
      <c r="A1355" s="10" t="s">
        <v>1053</v>
      </c>
      <c r="B1355" s="9">
        <v>0</v>
      </c>
    </row>
    <row r="1356" spans="1:2" ht="12.75" hidden="1" customHeight="1" x14ac:dyDescent="0.2">
      <c r="A1356" s="10" t="s">
        <v>1053</v>
      </c>
      <c r="B1356" s="9">
        <v>0</v>
      </c>
    </row>
    <row r="1357" spans="1:2" ht="12.75" customHeight="1" x14ac:dyDescent="0.2">
      <c r="A1357" s="10" t="s">
        <v>1054</v>
      </c>
      <c r="B1357" s="11">
        <f>B1348*3</f>
        <v>36</v>
      </c>
    </row>
    <row r="1358" spans="1:2" ht="12.75" hidden="1" customHeight="1" x14ac:dyDescent="0.2">
      <c r="A1358" s="10" t="s">
        <v>1054</v>
      </c>
      <c r="B1358" s="9">
        <v>0</v>
      </c>
    </row>
    <row r="1359" spans="1:2" ht="12.75" hidden="1" customHeight="1" x14ac:dyDescent="0.2">
      <c r="A1359" s="10" t="s">
        <v>1054</v>
      </c>
      <c r="B1359" s="9">
        <v>0</v>
      </c>
    </row>
    <row r="1360" spans="1:2" ht="12.75" customHeight="1" x14ac:dyDescent="0.2">
      <c r="A1360" s="10" t="s">
        <v>1055</v>
      </c>
      <c r="B1360" s="11">
        <f>(B1351*6)+B2528</f>
        <v>31.333333333333336</v>
      </c>
    </row>
    <row r="1361" spans="1:2" ht="12.75" hidden="1" customHeight="1" x14ac:dyDescent="0.2">
      <c r="A1361" s="10" t="s">
        <v>1055</v>
      </c>
      <c r="B1361" s="9">
        <v>0</v>
      </c>
    </row>
    <row r="1362" spans="1:2" ht="12.75" hidden="1" customHeight="1" x14ac:dyDescent="0.2">
      <c r="A1362" s="10" t="s">
        <v>1055</v>
      </c>
      <c r="B1362" s="9">
        <v>0</v>
      </c>
    </row>
    <row r="1363" spans="1:2" ht="12.75" customHeight="1" x14ac:dyDescent="0.2">
      <c r="A1363" s="10" t="s">
        <v>1056</v>
      </c>
      <c r="B1363" s="11">
        <f>B1351/2</f>
        <v>1.5</v>
      </c>
    </row>
    <row r="1364" spans="1:2" ht="12.75" hidden="1" customHeight="1" x14ac:dyDescent="0.2">
      <c r="A1364" s="10" t="s">
        <v>1056</v>
      </c>
      <c r="B1364" s="9">
        <v>0</v>
      </c>
    </row>
    <row r="1365" spans="1:2" ht="12.75" hidden="1" customHeight="1" x14ac:dyDescent="0.2">
      <c r="A1365" s="10" t="s">
        <v>1056</v>
      </c>
      <c r="B1365" s="9">
        <v>0</v>
      </c>
    </row>
    <row r="1366" spans="1:2" ht="12.75" customHeight="1" x14ac:dyDescent="0.2">
      <c r="A1366" s="10" t="s">
        <v>1057</v>
      </c>
      <c r="B1366" s="11">
        <f>(B1351*6)/4</f>
        <v>4.5</v>
      </c>
    </row>
    <row r="1367" spans="1:2" ht="12.75" hidden="1" customHeight="1" x14ac:dyDescent="0.2">
      <c r="A1367" s="10" t="s">
        <v>1057</v>
      </c>
      <c r="B1367" s="9">
        <v>0</v>
      </c>
    </row>
    <row r="1368" spans="1:2" ht="12.75" hidden="1" customHeight="1" x14ac:dyDescent="0.2">
      <c r="A1368" s="10" t="s">
        <v>1057</v>
      </c>
      <c r="B1368" s="9">
        <v>0</v>
      </c>
    </row>
    <row r="1369" spans="1:2" ht="12.75" customHeight="1" x14ac:dyDescent="0.2">
      <c r="A1369" s="10" t="s">
        <v>1058</v>
      </c>
      <c r="B1369" s="11">
        <f>(B1351*6)/2</f>
        <v>9</v>
      </c>
    </row>
    <row r="1370" spans="1:2" ht="12.75" hidden="1" customHeight="1" x14ac:dyDescent="0.2">
      <c r="A1370" s="10" t="s">
        <v>1058</v>
      </c>
      <c r="B1370" s="9">
        <v>0</v>
      </c>
    </row>
    <row r="1371" spans="1:2" ht="12.75" hidden="1" customHeight="1" x14ac:dyDescent="0.2">
      <c r="A1371" s="10" t="s">
        <v>1058</v>
      </c>
      <c r="B1371" s="9">
        <v>0</v>
      </c>
    </row>
    <row r="1372" spans="1:2" ht="12.75" customHeight="1" x14ac:dyDescent="0.2">
      <c r="A1372" s="10" t="s">
        <v>1059</v>
      </c>
      <c r="B1372" s="9">
        <v>0</v>
      </c>
    </row>
    <row r="1373" spans="1:2" ht="12.75" customHeight="1" x14ac:dyDescent="0.2">
      <c r="A1373" s="10" t="s">
        <v>1060</v>
      </c>
      <c r="B1373" s="11">
        <f>(B1348*4)/3</f>
        <v>16</v>
      </c>
    </row>
    <row r="1374" spans="1:2" ht="12.75" hidden="1" customHeight="1" x14ac:dyDescent="0.2">
      <c r="A1374" s="10" t="s">
        <v>1060</v>
      </c>
      <c r="B1374" s="9">
        <v>0</v>
      </c>
    </row>
    <row r="1375" spans="1:2" ht="12.75" hidden="1" customHeight="1" x14ac:dyDescent="0.2">
      <c r="A1375" s="10" t="s">
        <v>1060</v>
      </c>
      <c r="B1375" s="9">
        <v>0</v>
      </c>
    </row>
    <row r="1376" spans="1:2" ht="12.75" customHeight="1" x14ac:dyDescent="0.2">
      <c r="A1376" s="10" t="s">
        <v>1061</v>
      </c>
      <c r="B1376" s="11">
        <v>2.5</v>
      </c>
    </row>
    <row r="1377" spans="1:2" ht="12.75" hidden="1" customHeight="1" x14ac:dyDescent="0.2">
      <c r="A1377" s="10" t="s">
        <v>1061</v>
      </c>
      <c r="B1377" s="9">
        <v>0</v>
      </c>
    </row>
    <row r="1378" spans="1:2" ht="12.75" hidden="1" customHeight="1" x14ac:dyDescent="0.2">
      <c r="A1378" s="10" t="s">
        <v>1061</v>
      </c>
      <c r="B1378" s="9">
        <v>0</v>
      </c>
    </row>
    <row r="1379" spans="1:2" ht="12.75" customHeight="1" x14ac:dyDescent="0.2">
      <c r="A1379" s="10" t="s">
        <v>2349</v>
      </c>
      <c r="B1379" s="9">
        <v>0</v>
      </c>
    </row>
    <row r="1380" spans="1:2" ht="12.75" customHeight="1" x14ac:dyDescent="0.2">
      <c r="A1380" s="10" t="s">
        <v>1063</v>
      </c>
      <c r="B1380" s="9">
        <v>0</v>
      </c>
    </row>
    <row r="1381" spans="1:2" ht="12.75" customHeight="1" x14ac:dyDescent="0.2">
      <c r="A1381" s="10" t="s">
        <v>1064</v>
      </c>
      <c r="B1381" s="11">
        <f>(B2533*7)/3</f>
        <v>2.3333333333333335</v>
      </c>
    </row>
    <row r="1382" spans="1:2" ht="12.75" hidden="1" customHeight="1" x14ac:dyDescent="0.2">
      <c r="A1382" s="10" t="s">
        <v>1064</v>
      </c>
      <c r="B1382" s="9">
        <v>0</v>
      </c>
    </row>
    <row r="1383" spans="1:2" ht="12.75" hidden="1" customHeight="1" x14ac:dyDescent="0.2">
      <c r="A1383" s="10" t="s">
        <v>1064</v>
      </c>
      <c r="B1383" s="9">
        <v>0</v>
      </c>
    </row>
    <row r="1384" spans="1:2" ht="12.75" customHeight="1" x14ac:dyDescent="0.2">
      <c r="A1384" s="10" t="s">
        <v>1065</v>
      </c>
      <c r="B1384" s="11">
        <f>(B1307*8)+B2662</f>
        <v>20.777777777777779</v>
      </c>
    </row>
    <row r="1385" spans="1:2" ht="12.75" hidden="1" customHeight="1" x14ac:dyDescent="0.2">
      <c r="A1385" s="10" t="s">
        <v>1065</v>
      </c>
      <c r="B1385" s="9">
        <v>0</v>
      </c>
    </row>
    <row r="1386" spans="1:2" ht="12.75" hidden="1" customHeight="1" x14ac:dyDescent="0.2">
      <c r="A1386" s="10" t="s">
        <v>1065</v>
      </c>
      <c r="B1386" s="9">
        <v>0</v>
      </c>
    </row>
    <row r="1387" spans="1:2" ht="12.75" customHeight="1" x14ac:dyDescent="0.2">
      <c r="A1387" s="10" t="s">
        <v>1069</v>
      </c>
      <c r="B1387" s="11">
        <f>B1390*9</f>
        <v>164.76923076923077</v>
      </c>
    </row>
    <row r="1388" spans="1:2" ht="12.75" hidden="1" customHeight="1" x14ac:dyDescent="0.2">
      <c r="A1388" s="10" t="s">
        <v>1069</v>
      </c>
      <c r="B1388" s="9">
        <v>0</v>
      </c>
    </row>
    <row r="1389" spans="1:2" ht="12.75" hidden="1" customHeight="1" x14ac:dyDescent="0.2">
      <c r="A1389" s="10" t="s">
        <v>1069</v>
      </c>
      <c r="B1389" s="9">
        <v>0</v>
      </c>
    </row>
    <row r="1390" spans="1:2" ht="12.75" customHeight="1" x14ac:dyDescent="0.2">
      <c r="A1390" s="10" t="s">
        <v>1070</v>
      </c>
      <c r="B1390" s="11">
        <f>B1392/6.5</f>
        <v>18.307692307692307</v>
      </c>
    </row>
    <row r="1391" spans="1:2" ht="12.75" hidden="1" customHeight="1" x14ac:dyDescent="0.2">
      <c r="A1391" s="10" t="s">
        <v>1070</v>
      </c>
      <c r="B1391" s="9">
        <v>0</v>
      </c>
    </row>
    <row r="1392" spans="1:2" ht="12.75" customHeight="1" x14ac:dyDescent="0.2">
      <c r="A1392" s="10" t="s">
        <v>1071</v>
      </c>
      <c r="B1392" s="11">
        <f>B1309*7</f>
        <v>119</v>
      </c>
    </row>
    <row r="1393" spans="1:2" ht="12.75" hidden="1" customHeight="1" x14ac:dyDescent="0.2">
      <c r="A1393" s="10" t="s">
        <v>1071</v>
      </c>
      <c r="B1393" s="9">
        <v>0</v>
      </c>
    </row>
    <row r="1394" spans="1:2" ht="12.75" hidden="1" customHeight="1" x14ac:dyDescent="0.2">
      <c r="A1394" s="10" t="s">
        <v>1071</v>
      </c>
      <c r="B1394" s="9">
        <v>0</v>
      </c>
    </row>
    <row r="1395" spans="1:2" ht="12.75" customHeight="1" x14ac:dyDescent="0.2">
      <c r="A1395" s="10" t="s">
        <v>1074</v>
      </c>
      <c r="B1395" s="9">
        <v>0</v>
      </c>
    </row>
    <row r="1396" spans="1:2" ht="12.75" hidden="1" customHeight="1" x14ac:dyDescent="0.2">
      <c r="A1396" s="10" t="s">
        <v>1074</v>
      </c>
      <c r="B1396" s="9">
        <v>0</v>
      </c>
    </row>
    <row r="1397" spans="1:2" ht="12.75" customHeight="1" x14ac:dyDescent="0.2">
      <c r="A1397" s="10" t="s">
        <v>1075</v>
      </c>
      <c r="B1397" s="9">
        <v>0</v>
      </c>
    </row>
    <row r="1398" spans="1:2" ht="12.75" hidden="1" customHeight="1" x14ac:dyDescent="0.2">
      <c r="A1398" s="10" t="s">
        <v>1075</v>
      </c>
      <c r="B1398" s="9">
        <v>0</v>
      </c>
    </row>
    <row r="1399" spans="1:2" ht="12.75" customHeight="1" x14ac:dyDescent="0.2">
      <c r="A1399" s="10" t="s">
        <v>1076</v>
      </c>
      <c r="B1399" s="9">
        <v>0</v>
      </c>
    </row>
    <row r="1400" spans="1:2" ht="12.75" customHeight="1" x14ac:dyDescent="0.2">
      <c r="A1400" s="10" t="s">
        <v>1079</v>
      </c>
      <c r="B1400" s="11">
        <f>B391</f>
        <v>53.25</v>
      </c>
    </row>
    <row r="1401" spans="1:2" ht="12.75" hidden="1" customHeight="1" x14ac:dyDescent="0.2">
      <c r="A1401" s="10" t="s">
        <v>1079</v>
      </c>
      <c r="B1401" s="9">
        <v>0</v>
      </c>
    </row>
    <row r="1402" spans="1:2" ht="12.75" customHeight="1" x14ac:dyDescent="0.2">
      <c r="A1402" s="10" t="s">
        <v>1080</v>
      </c>
      <c r="B1402" s="9">
        <v>0</v>
      </c>
    </row>
    <row r="1403" spans="1:2" ht="12.75" customHeight="1" x14ac:dyDescent="0.2">
      <c r="A1403" s="10" t="s">
        <v>1081</v>
      </c>
      <c r="B1403" s="11">
        <f>((B2583*4)+B2395)/2</f>
        <v>69.5</v>
      </c>
    </row>
    <row r="1404" spans="1:2" ht="12.75" hidden="1" customHeight="1" x14ac:dyDescent="0.2">
      <c r="A1404" s="10" t="s">
        <v>1081</v>
      </c>
      <c r="B1404" s="9">
        <v>0</v>
      </c>
    </row>
    <row r="1405" spans="1:2" ht="12.75" customHeight="1" x14ac:dyDescent="0.2">
      <c r="A1405" s="10" t="s">
        <v>1082</v>
      </c>
      <c r="B1405" s="11">
        <v>10</v>
      </c>
    </row>
    <row r="1406" spans="1:2" ht="12.75" hidden="1" customHeight="1" x14ac:dyDescent="0.2">
      <c r="A1406" s="10" t="s">
        <v>1082</v>
      </c>
      <c r="B1406" s="9">
        <v>0</v>
      </c>
    </row>
    <row r="1407" spans="1:2" ht="12.75" customHeight="1" x14ac:dyDescent="0.2">
      <c r="A1407" s="10" t="s">
        <v>1088</v>
      </c>
      <c r="B1407" s="11">
        <f>B1405*4</f>
        <v>40</v>
      </c>
    </row>
    <row r="1408" spans="1:2" ht="12.75" hidden="1" customHeight="1" x14ac:dyDescent="0.2">
      <c r="A1408" s="10" t="s">
        <v>1088</v>
      </c>
      <c r="B1408" s="9">
        <v>0</v>
      </c>
    </row>
    <row r="1409" spans="1:2" ht="12.75" customHeight="1" x14ac:dyDescent="0.2">
      <c r="A1409" s="10" t="s">
        <v>1089</v>
      </c>
      <c r="B1409" s="11">
        <f>B1405*8</f>
        <v>80</v>
      </c>
    </row>
    <row r="1410" spans="1:2" ht="12.75" hidden="1" customHeight="1" x14ac:dyDescent="0.2">
      <c r="A1410" s="10" t="s">
        <v>1089</v>
      </c>
      <c r="B1410" s="9">
        <v>0</v>
      </c>
    </row>
    <row r="1411" spans="1:2" ht="12.75" customHeight="1" x14ac:dyDescent="0.2">
      <c r="A1411" s="10" t="s">
        <v>1090</v>
      </c>
      <c r="B1411" s="11">
        <f>B1405*5</f>
        <v>50</v>
      </c>
    </row>
    <row r="1412" spans="1:2" ht="12.75" hidden="1" customHeight="1" x14ac:dyDescent="0.2">
      <c r="A1412" s="10" t="s">
        <v>1090</v>
      </c>
      <c r="B1412" s="9">
        <v>0</v>
      </c>
    </row>
    <row r="1413" spans="1:2" ht="12.75" customHeight="1" x14ac:dyDescent="0.2">
      <c r="A1413" s="10" t="s">
        <v>1091</v>
      </c>
      <c r="B1413" s="11">
        <f>B1405*7</f>
        <v>70</v>
      </c>
    </row>
    <row r="1414" spans="1:2" ht="12.75" hidden="1" customHeight="1" x14ac:dyDescent="0.2">
      <c r="A1414" s="10" t="s">
        <v>1091</v>
      </c>
      <c r="B1414" s="9">
        <v>0</v>
      </c>
    </row>
    <row r="1415" spans="1:2" ht="12.75" customHeight="1" x14ac:dyDescent="0.2">
      <c r="A1415" s="10" t="s">
        <v>1092</v>
      </c>
      <c r="B1415" s="11">
        <f>B1405*7</f>
        <v>70</v>
      </c>
    </row>
    <row r="1416" spans="1:2" ht="12.75" hidden="1" customHeight="1" x14ac:dyDescent="0.2">
      <c r="A1416" s="10" t="s">
        <v>1092</v>
      </c>
      <c r="B1416" s="9">
        <v>0</v>
      </c>
    </row>
    <row r="1417" spans="1:2" ht="12.75" customHeight="1" x14ac:dyDescent="0.2">
      <c r="A1417" s="10" t="s">
        <v>1093</v>
      </c>
      <c r="B1417" s="11">
        <f>(B1802*4)+B299</f>
        <v>66</v>
      </c>
    </row>
    <row r="1418" spans="1:2" ht="12.75" hidden="1" customHeight="1" x14ac:dyDescent="0.2">
      <c r="A1418" s="10" t="s">
        <v>1093</v>
      </c>
      <c r="B1418" s="9">
        <v>0</v>
      </c>
    </row>
    <row r="1419" spans="1:2" ht="12.75" hidden="1" customHeight="1" x14ac:dyDescent="0.2">
      <c r="A1419" s="10" t="s">
        <v>1093</v>
      </c>
      <c r="B1419" s="9">
        <v>0</v>
      </c>
    </row>
    <row r="1420" spans="1:2" ht="12.75" customHeight="1" x14ac:dyDescent="0.2">
      <c r="A1420" s="10" t="s">
        <v>1094</v>
      </c>
      <c r="B1420" s="11">
        <f>B509+B2533</f>
        <v>8.5</v>
      </c>
    </row>
    <row r="1421" spans="1:2" ht="12.75" hidden="1" customHeight="1" x14ac:dyDescent="0.2">
      <c r="A1421" s="10" t="s">
        <v>1094</v>
      </c>
      <c r="B1421" s="9">
        <v>0</v>
      </c>
    </row>
    <row r="1422" spans="1:2" ht="12.75" hidden="1" customHeight="1" x14ac:dyDescent="0.2">
      <c r="A1422" s="10" t="s">
        <v>1094</v>
      </c>
      <c r="B1422" s="9">
        <v>0</v>
      </c>
    </row>
    <row r="1423" spans="1:2" ht="12.75" customHeight="1" x14ac:dyDescent="0.2">
      <c r="A1423" s="10" t="s">
        <v>1095</v>
      </c>
      <c r="B1423" s="9">
        <v>0</v>
      </c>
    </row>
    <row r="1424" spans="1:2" ht="12.75" hidden="1" customHeight="1" x14ac:dyDescent="0.2">
      <c r="A1424" s="10" t="s">
        <v>1095</v>
      </c>
      <c r="B1424" s="9">
        <v>0</v>
      </c>
    </row>
    <row r="1425" spans="1:2" ht="12.75" customHeight="1" x14ac:dyDescent="0.2">
      <c r="A1425" s="10" t="s">
        <v>1127</v>
      </c>
      <c r="B1425" s="11">
        <f>B102+B1443</f>
        <v>31</v>
      </c>
    </row>
    <row r="1426" spans="1:2" ht="12.75" hidden="1" customHeight="1" x14ac:dyDescent="0.2">
      <c r="A1426" s="10" t="s">
        <v>1127</v>
      </c>
      <c r="B1426" s="9">
        <v>0</v>
      </c>
    </row>
    <row r="1427" spans="1:2" ht="12.75" hidden="1" customHeight="1" x14ac:dyDescent="0.2">
      <c r="A1427" s="10" t="s">
        <v>1127</v>
      </c>
      <c r="B1427" s="9">
        <v>0</v>
      </c>
    </row>
    <row r="1428" spans="1:2" ht="12.75" customHeight="1" x14ac:dyDescent="0.2">
      <c r="A1428" s="10" t="s">
        <v>1128</v>
      </c>
      <c r="B1428" s="11">
        <f>B116+B1443</f>
        <v>30</v>
      </c>
    </row>
    <row r="1429" spans="1:2" ht="12.75" hidden="1" customHeight="1" x14ac:dyDescent="0.2">
      <c r="A1429" s="10" t="s">
        <v>1128</v>
      </c>
      <c r="B1429" s="9">
        <v>0</v>
      </c>
    </row>
    <row r="1430" spans="1:2" ht="12.75" hidden="1" customHeight="1" x14ac:dyDescent="0.2">
      <c r="A1430" s="10" t="s">
        <v>1128</v>
      </c>
      <c r="B1430" s="9">
        <v>0</v>
      </c>
    </row>
    <row r="1431" spans="1:2" ht="12.75" customHeight="1" x14ac:dyDescent="0.2">
      <c r="A1431" s="10" t="s">
        <v>1129</v>
      </c>
      <c r="B1431" s="9">
        <v>0</v>
      </c>
    </row>
    <row r="1432" spans="1:2" ht="12.75" hidden="1" customHeight="1" x14ac:dyDescent="0.2">
      <c r="A1432" s="10" t="s">
        <v>1129</v>
      </c>
      <c r="B1432" s="9">
        <v>0</v>
      </c>
    </row>
    <row r="1433" spans="1:2" ht="12.75" customHeight="1" x14ac:dyDescent="0.2">
      <c r="A1433" s="10" t="s">
        <v>1130</v>
      </c>
      <c r="B1433" s="9">
        <v>0</v>
      </c>
    </row>
    <row r="1434" spans="1:2" ht="12.75" customHeight="1" x14ac:dyDescent="0.2">
      <c r="A1434" s="10" t="s">
        <v>1131</v>
      </c>
      <c r="B1434" s="11">
        <f>(B1461*2)/3</f>
        <v>3.3333333333333335</v>
      </c>
    </row>
    <row r="1435" spans="1:2" ht="12.75" hidden="1" customHeight="1" x14ac:dyDescent="0.2">
      <c r="A1435" s="10" t="s">
        <v>1131</v>
      </c>
      <c r="B1435" s="9">
        <v>0</v>
      </c>
    </row>
    <row r="1436" spans="1:2" ht="12.75" hidden="1" customHeight="1" x14ac:dyDescent="0.2">
      <c r="A1436" s="10" t="s">
        <v>1131</v>
      </c>
      <c r="B1436" s="9">
        <v>0</v>
      </c>
    </row>
    <row r="1437" spans="1:2" ht="12.75" customHeight="1" x14ac:dyDescent="0.2">
      <c r="A1437" s="10" t="s">
        <v>1132</v>
      </c>
      <c r="B1437" s="11">
        <f>B1440</f>
        <v>26</v>
      </c>
    </row>
    <row r="1438" spans="1:2" ht="12.75" hidden="1" customHeight="1" x14ac:dyDescent="0.2">
      <c r="A1438" s="10" t="s">
        <v>1132</v>
      </c>
      <c r="B1438" s="9">
        <v>0</v>
      </c>
    </row>
    <row r="1439" spans="1:2" ht="12.75" hidden="1" customHeight="1" x14ac:dyDescent="0.2">
      <c r="A1439" s="10" t="s">
        <v>1132</v>
      </c>
      <c r="B1439" s="9">
        <v>0</v>
      </c>
    </row>
    <row r="1440" spans="1:2" ht="12.75" customHeight="1" x14ac:dyDescent="0.2">
      <c r="A1440" s="10" t="s">
        <v>1133</v>
      </c>
      <c r="B1440" s="11">
        <f>(B2333*4+(B1129*4)+B1443)</f>
        <v>26</v>
      </c>
    </row>
    <row r="1441" spans="1:2" ht="12.75" hidden="1" customHeight="1" x14ac:dyDescent="0.2">
      <c r="A1441" s="10" t="s">
        <v>1133</v>
      </c>
      <c r="B1441" s="9">
        <v>0</v>
      </c>
    </row>
    <row r="1442" spans="1:2" ht="12.75" hidden="1" customHeight="1" x14ac:dyDescent="0.2">
      <c r="A1442" s="10" t="s">
        <v>1133</v>
      </c>
      <c r="B1442" s="9">
        <v>0</v>
      </c>
    </row>
    <row r="1443" spans="1:2" ht="12.75" customHeight="1" x14ac:dyDescent="0.2">
      <c r="A1443" s="10" t="s">
        <v>1134</v>
      </c>
      <c r="B1443" s="11">
        <f>B262+B2845</f>
        <v>6</v>
      </c>
    </row>
    <row r="1444" spans="1:2" ht="12.75" hidden="1" customHeight="1" x14ac:dyDescent="0.2">
      <c r="A1444" s="10" t="s">
        <v>1134</v>
      </c>
      <c r="B1444" s="9">
        <v>0</v>
      </c>
    </row>
    <row r="1445" spans="1:2" ht="12.75" customHeight="1" x14ac:dyDescent="0.2">
      <c r="A1445" s="10" t="s">
        <v>1135</v>
      </c>
      <c r="B1445" s="11">
        <f>B1457+(B490/8)</f>
        <v>2</v>
      </c>
    </row>
    <row r="1446" spans="1:2" ht="12.75" hidden="1" customHeight="1" x14ac:dyDescent="0.2">
      <c r="A1446" s="10" t="s">
        <v>1135</v>
      </c>
      <c r="B1446" s="9">
        <v>0</v>
      </c>
    </row>
    <row r="1447" spans="1:2" ht="12.75" hidden="1" customHeight="1" x14ac:dyDescent="0.2">
      <c r="A1447" s="10" t="s">
        <v>1135</v>
      </c>
      <c r="B1447" s="9">
        <v>0</v>
      </c>
    </row>
    <row r="1448" spans="1:2" ht="12.75" customHeight="1" x14ac:dyDescent="0.2">
      <c r="A1448" s="10" t="s">
        <v>1136</v>
      </c>
      <c r="B1448" s="11">
        <f>B2376+8</f>
        <v>508</v>
      </c>
    </row>
    <row r="1449" spans="1:2" ht="12.75" hidden="1" customHeight="1" x14ac:dyDescent="0.2">
      <c r="A1449" s="10" t="s">
        <v>1136</v>
      </c>
      <c r="B1449" s="9">
        <v>0</v>
      </c>
    </row>
    <row r="1450" spans="1:2" ht="12.75" hidden="1" customHeight="1" x14ac:dyDescent="0.2">
      <c r="A1450" s="10" t="s">
        <v>1136</v>
      </c>
      <c r="B1450" s="9">
        <v>0</v>
      </c>
    </row>
    <row r="1451" spans="1:2" ht="12.75" customHeight="1" x14ac:dyDescent="0.2">
      <c r="A1451" s="10" t="s">
        <v>1137</v>
      </c>
      <c r="B1451" s="11">
        <f>B1053+1</f>
        <v>25.5</v>
      </c>
    </row>
    <row r="1452" spans="1:2" ht="12.75" hidden="1" customHeight="1" x14ac:dyDescent="0.2">
      <c r="A1452" s="10" t="s">
        <v>1137</v>
      </c>
      <c r="B1452" s="9">
        <v>0</v>
      </c>
    </row>
    <row r="1453" spans="1:2" ht="12.75" hidden="1" customHeight="1" x14ac:dyDescent="0.2">
      <c r="A1453" s="10" t="s">
        <v>1137</v>
      </c>
      <c r="B1453" s="9">
        <v>0</v>
      </c>
    </row>
    <row r="1454" spans="1:2" ht="12.75" customHeight="1" x14ac:dyDescent="0.2">
      <c r="A1454" s="10" t="s">
        <v>1138</v>
      </c>
      <c r="B1454" s="11">
        <f>(B1451*6)/16</f>
        <v>9.5625</v>
      </c>
    </row>
    <row r="1455" spans="1:2" ht="12.75" hidden="1" customHeight="1" x14ac:dyDescent="0.2">
      <c r="A1455" s="10" t="s">
        <v>1138</v>
      </c>
      <c r="B1455" s="9">
        <v>0</v>
      </c>
    </row>
    <row r="1456" spans="1:2" ht="12.75" hidden="1" customHeight="1" x14ac:dyDescent="0.2">
      <c r="A1456" s="10" t="s">
        <v>1138</v>
      </c>
      <c r="B1456" s="9">
        <v>0</v>
      </c>
    </row>
    <row r="1457" spans="1:2" ht="12.75" customHeight="1" x14ac:dyDescent="0.2">
      <c r="A1457" s="10" t="s">
        <v>1139</v>
      </c>
      <c r="B1457" s="11">
        <f>B2641+1</f>
        <v>1.5</v>
      </c>
    </row>
    <row r="1458" spans="1:2" ht="12.75" hidden="1" customHeight="1" x14ac:dyDescent="0.2">
      <c r="A1458" s="10" t="s">
        <v>1139</v>
      </c>
      <c r="B1458" s="9">
        <v>0</v>
      </c>
    </row>
    <row r="1459" spans="1:2" ht="12.75" hidden="1" customHeight="1" x14ac:dyDescent="0.2">
      <c r="A1459" s="10" t="s">
        <v>1139</v>
      </c>
      <c r="B1459" s="9">
        <v>0</v>
      </c>
    </row>
    <row r="1460" spans="1:2" ht="12.75" customHeight="1" x14ac:dyDescent="0.2">
      <c r="A1460" s="10" t="s">
        <v>1140</v>
      </c>
      <c r="B1460" s="9">
        <v>0</v>
      </c>
    </row>
    <row r="1461" spans="1:2" ht="12.75" customHeight="1" x14ac:dyDescent="0.2">
      <c r="A1461" s="10" t="s">
        <v>1141</v>
      </c>
      <c r="B1461" s="11">
        <f>B2866+1</f>
        <v>5</v>
      </c>
    </row>
    <row r="1462" spans="1:2" ht="12.75" hidden="1" customHeight="1" x14ac:dyDescent="0.2">
      <c r="A1462" s="10" t="s">
        <v>1141</v>
      </c>
      <c r="B1462" s="9">
        <v>0</v>
      </c>
    </row>
    <row r="1463" spans="1:2" ht="12.75" hidden="1" customHeight="1" x14ac:dyDescent="0.2">
      <c r="A1463" s="10" t="s">
        <v>1141</v>
      </c>
      <c r="B1463" s="9">
        <v>0</v>
      </c>
    </row>
    <row r="1464" spans="1:2" ht="12.75" customHeight="1" x14ac:dyDescent="0.2">
      <c r="A1464" s="10" t="s">
        <v>1142</v>
      </c>
      <c r="B1464" s="11">
        <f>B102+B1482</f>
        <v>32</v>
      </c>
    </row>
    <row r="1465" spans="1:2" ht="12.75" hidden="1" customHeight="1" x14ac:dyDescent="0.2">
      <c r="A1465" s="10" t="s">
        <v>1142</v>
      </c>
      <c r="B1465" s="9">
        <v>0</v>
      </c>
    </row>
    <row r="1466" spans="1:2" ht="12.75" hidden="1" customHeight="1" x14ac:dyDescent="0.2">
      <c r="A1466" s="10" t="s">
        <v>1142</v>
      </c>
      <c r="B1466" s="9">
        <v>0</v>
      </c>
    </row>
    <row r="1467" spans="1:2" ht="12.75" customHeight="1" x14ac:dyDescent="0.2">
      <c r="A1467" s="10" t="s">
        <v>1143</v>
      </c>
      <c r="B1467" s="11">
        <f>B116+B1482</f>
        <v>31</v>
      </c>
    </row>
    <row r="1468" spans="1:2" ht="12.75" hidden="1" customHeight="1" x14ac:dyDescent="0.2">
      <c r="A1468" s="10" t="s">
        <v>1143</v>
      </c>
      <c r="B1468" s="9">
        <v>0</v>
      </c>
    </row>
    <row r="1469" spans="1:2" ht="12.75" hidden="1" customHeight="1" x14ac:dyDescent="0.2">
      <c r="A1469" s="10" t="s">
        <v>1143</v>
      </c>
      <c r="B1469" s="9">
        <v>0</v>
      </c>
    </row>
    <row r="1470" spans="1:2" ht="12.75" customHeight="1" x14ac:dyDescent="0.2">
      <c r="A1470" s="10" t="s">
        <v>1144</v>
      </c>
      <c r="B1470" s="9">
        <v>0</v>
      </c>
    </row>
    <row r="1471" spans="1:2" ht="12.75" hidden="1" customHeight="1" x14ac:dyDescent="0.2">
      <c r="A1471" s="10" t="s">
        <v>1144</v>
      </c>
      <c r="B1471" s="9">
        <v>0</v>
      </c>
    </row>
    <row r="1472" spans="1:2" ht="12.75" customHeight="1" x14ac:dyDescent="0.2">
      <c r="A1472" s="10" t="s">
        <v>1145</v>
      </c>
      <c r="B1472" s="9">
        <v>0</v>
      </c>
    </row>
    <row r="1473" spans="1:2" ht="12.75" customHeight="1" x14ac:dyDescent="0.2">
      <c r="A1473" s="10" t="s">
        <v>1146</v>
      </c>
      <c r="B1473" s="11">
        <f>(B1499*2)/3</f>
        <v>3.3333333333333335</v>
      </c>
    </row>
    <row r="1474" spans="1:2" ht="12.75" hidden="1" customHeight="1" x14ac:dyDescent="0.2">
      <c r="A1474" s="10" t="s">
        <v>1146</v>
      </c>
      <c r="B1474" s="9">
        <v>0</v>
      </c>
    </row>
    <row r="1475" spans="1:2" ht="12.75" hidden="1" customHeight="1" x14ac:dyDescent="0.2">
      <c r="A1475" s="10" t="s">
        <v>1146</v>
      </c>
      <c r="B1475" s="9">
        <v>0</v>
      </c>
    </row>
    <row r="1476" spans="1:2" ht="12.75" customHeight="1" x14ac:dyDescent="0.2">
      <c r="A1476" s="10" t="s">
        <v>1147</v>
      </c>
      <c r="B1476" s="11">
        <f>B1479</f>
        <v>27</v>
      </c>
    </row>
    <row r="1477" spans="1:2" ht="12.75" hidden="1" customHeight="1" x14ac:dyDescent="0.2">
      <c r="A1477" s="10" t="s">
        <v>1147</v>
      </c>
      <c r="B1477" s="9">
        <v>0</v>
      </c>
    </row>
    <row r="1478" spans="1:2" ht="12.75" hidden="1" customHeight="1" x14ac:dyDescent="0.2">
      <c r="A1478" s="10" t="s">
        <v>1147</v>
      </c>
      <c r="B1478" s="9">
        <v>0</v>
      </c>
    </row>
    <row r="1479" spans="1:2" ht="12.75" customHeight="1" x14ac:dyDescent="0.2">
      <c r="A1479" s="10" t="s">
        <v>1148</v>
      </c>
      <c r="B1479" s="11">
        <f>(B2333*4+(B1129*4)+B1482)</f>
        <v>27</v>
      </c>
    </row>
    <row r="1480" spans="1:2" ht="12.75" hidden="1" customHeight="1" x14ac:dyDescent="0.2">
      <c r="A1480" s="10" t="s">
        <v>1148</v>
      </c>
      <c r="B1480" s="9">
        <v>0</v>
      </c>
    </row>
    <row r="1481" spans="1:2" ht="12.75" hidden="1" customHeight="1" x14ac:dyDescent="0.2">
      <c r="A1481" s="10" t="s">
        <v>1148</v>
      </c>
      <c r="B1481" s="9">
        <v>0</v>
      </c>
    </row>
    <row r="1482" spans="1:2" ht="12.75" customHeight="1" x14ac:dyDescent="0.2">
      <c r="A1482" s="10" t="s">
        <v>1149</v>
      </c>
      <c r="B1482" s="11">
        <f>B1150+B2845</f>
        <v>7</v>
      </c>
    </row>
    <row r="1483" spans="1:2" ht="12.75" hidden="1" customHeight="1" x14ac:dyDescent="0.2">
      <c r="A1483" s="10" t="s">
        <v>1149</v>
      </c>
      <c r="B1483" s="9">
        <v>0</v>
      </c>
    </row>
    <row r="1484" spans="1:2" ht="12.75" customHeight="1" x14ac:dyDescent="0.2">
      <c r="A1484" s="10" t="s">
        <v>1150</v>
      </c>
      <c r="B1484" s="11">
        <f>B1495+(B490/8)</f>
        <v>2</v>
      </c>
    </row>
    <row r="1485" spans="1:2" ht="12.75" hidden="1" customHeight="1" x14ac:dyDescent="0.2">
      <c r="A1485" s="10" t="s">
        <v>1150</v>
      </c>
      <c r="B1485" s="9">
        <v>0</v>
      </c>
    </row>
    <row r="1486" spans="1:2" ht="12.75" hidden="1" customHeight="1" x14ac:dyDescent="0.2">
      <c r="A1486" s="10" t="s">
        <v>1150</v>
      </c>
      <c r="B1486" s="9">
        <v>0</v>
      </c>
    </row>
    <row r="1487" spans="1:2" ht="12.75" customHeight="1" x14ac:dyDescent="0.2">
      <c r="A1487" s="10" t="s">
        <v>1151</v>
      </c>
      <c r="B1487" s="9">
        <v>0</v>
      </c>
    </row>
    <row r="1488" spans="1:2" ht="12.75" hidden="1" customHeight="1" x14ac:dyDescent="0.2">
      <c r="A1488" s="10" t="s">
        <v>1151</v>
      </c>
      <c r="B1488" s="9">
        <v>0</v>
      </c>
    </row>
    <row r="1489" spans="1:2" ht="12.75" customHeight="1" x14ac:dyDescent="0.2">
      <c r="A1489" s="10" t="s">
        <v>1152</v>
      </c>
      <c r="B1489" s="11">
        <f>B1053+1</f>
        <v>25.5</v>
      </c>
    </row>
    <row r="1490" spans="1:2" ht="12.75" hidden="1" customHeight="1" x14ac:dyDescent="0.2">
      <c r="A1490" s="10" t="s">
        <v>1152</v>
      </c>
      <c r="B1490" s="9">
        <v>0</v>
      </c>
    </row>
    <row r="1491" spans="1:2" ht="12.75" hidden="1" customHeight="1" x14ac:dyDescent="0.2">
      <c r="A1491" s="10" t="s">
        <v>1152</v>
      </c>
      <c r="B1491" s="9">
        <v>0</v>
      </c>
    </row>
    <row r="1492" spans="1:2" ht="12.75" customHeight="1" x14ac:dyDescent="0.2">
      <c r="A1492" s="10" t="s">
        <v>1153</v>
      </c>
      <c r="B1492" s="11">
        <f>(B1489*6)/16</f>
        <v>9.5625</v>
      </c>
    </row>
    <row r="1493" spans="1:2" ht="12.75" hidden="1" customHeight="1" x14ac:dyDescent="0.2">
      <c r="A1493" s="10" t="s">
        <v>1153</v>
      </c>
      <c r="B1493" s="9">
        <v>0</v>
      </c>
    </row>
    <row r="1494" spans="1:2" ht="12.75" hidden="1" customHeight="1" x14ac:dyDescent="0.2">
      <c r="A1494" s="10" t="s">
        <v>1153</v>
      </c>
      <c r="B1494" s="9">
        <v>0</v>
      </c>
    </row>
    <row r="1495" spans="1:2" ht="12.75" customHeight="1" x14ac:dyDescent="0.2">
      <c r="A1495" s="10" t="s">
        <v>1154</v>
      </c>
      <c r="B1495" s="11">
        <f>B2641+1</f>
        <v>1.5</v>
      </c>
    </row>
    <row r="1496" spans="1:2" ht="12.75" hidden="1" customHeight="1" x14ac:dyDescent="0.2">
      <c r="A1496" s="10" t="s">
        <v>1154</v>
      </c>
      <c r="B1496" s="9">
        <v>0</v>
      </c>
    </row>
    <row r="1497" spans="1:2" ht="12.75" hidden="1" customHeight="1" x14ac:dyDescent="0.2">
      <c r="A1497" s="10" t="s">
        <v>1154</v>
      </c>
      <c r="B1497" s="9">
        <v>0</v>
      </c>
    </row>
    <row r="1498" spans="1:2" ht="12.75" customHeight="1" x14ac:dyDescent="0.2">
      <c r="A1498" s="10" t="s">
        <v>1155</v>
      </c>
      <c r="B1498" s="9">
        <v>0</v>
      </c>
    </row>
    <row r="1499" spans="1:2" ht="12.75" customHeight="1" x14ac:dyDescent="0.2">
      <c r="A1499" s="10" t="s">
        <v>1156</v>
      </c>
      <c r="B1499" s="11">
        <f>B2866+1</f>
        <v>5</v>
      </c>
    </row>
    <row r="1500" spans="1:2" ht="12.75" hidden="1" customHeight="1" x14ac:dyDescent="0.2">
      <c r="A1500" s="10" t="s">
        <v>1156</v>
      </c>
      <c r="B1500" s="9">
        <v>0</v>
      </c>
    </row>
    <row r="1501" spans="1:2" ht="12.75" hidden="1" customHeight="1" x14ac:dyDescent="0.2">
      <c r="A1501" s="10" t="s">
        <v>1156</v>
      </c>
      <c r="B1501" s="9">
        <v>0</v>
      </c>
    </row>
    <row r="1502" spans="1:2" ht="12.75" customHeight="1" x14ac:dyDescent="0.2">
      <c r="A1502" s="10" t="s">
        <v>1158</v>
      </c>
      <c r="B1502" s="9">
        <v>0</v>
      </c>
    </row>
    <row r="1503" spans="1:2" ht="12.75" hidden="1" customHeight="1" x14ac:dyDescent="0.2">
      <c r="A1503" s="10" t="s">
        <v>1158</v>
      </c>
      <c r="B1503" s="9">
        <v>0</v>
      </c>
    </row>
    <row r="1504" spans="1:2" ht="12.75" customHeight="1" x14ac:dyDescent="0.2">
      <c r="A1504" s="10" t="s">
        <v>1159</v>
      </c>
      <c r="B1504" s="11">
        <f>B1104*2</f>
        <v>69</v>
      </c>
    </row>
    <row r="1505" spans="1:2" ht="12.75" hidden="1" customHeight="1" x14ac:dyDescent="0.2">
      <c r="A1505" s="10" t="s">
        <v>1159</v>
      </c>
      <c r="B1505" s="9">
        <v>0</v>
      </c>
    </row>
    <row r="1506" spans="1:2" ht="12.75" hidden="1" customHeight="1" x14ac:dyDescent="0.2">
      <c r="A1506" s="10" t="s">
        <v>1159</v>
      </c>
      <c r="B1506" s="9">
        <v>0</v>
      </c>
    </row>
    <row r="1507" spans="1:2" ht="12.75" customHeight="1" x14ac:dyDescent="0.2">
      <c r="A1507" s="10" t="s">
        <v>1160</v>
      </c>
      <c r="B1507" s="11">
        <v>8</v>
      </c>
    </row>
    <row r="1508" spans="1:2" ht="12.75" hidden="1" customHeight="1" x14ac:dyDescent="0.2">
      <c r="A1508" s="10" t="s">
        <v>1160</v>
      </c>
      <c r="B1508" s="9">
        <v>0</v>
      </c>
    </row>
    <row r="1509" spans="1:2" ht="12.75" hidden="1" customHeight="1" x14ac:dyDescent="0.2">
      <c r="A1509" s="10" t="s">
        <v>1160</v>
      </c>
      <c r="B1509" s="9">
        <v>0</v>
      </c>
    </row>
    <row r="1510" spans="1:2" ht="12.75" customHeight="1" x14ac:dyDescent="0.2">
      <c r="A1510" s="10" t="s">
        <v>1163</v>
      </c>
      <c r="B1510" s="11">
        <v>4</v>
      </c>
    </row>
    <row r="1511" spans="1:2" ht="12.75" hidden="1" customHeight="1" x14ac:dyDescent="0.2">
      <c r="A1511" s="10" t="s">
        <v>1163</v>
      </c>
      <c r="B1511" s="9">
        <v>0</v>
      </c>
    </row>
    <row r="1512" spans="1:2" ht="12.75" hidden="1" customHeight="1" x14ac:dyDescent="0.2">
      <c r="A1512" s="10" t="s">
        <v>1163</v>
      </c>
      <c r="B1512" s="9">
        <v>0</v>
      </c>
    </row>
    <row r="1513" spans="1:2" ht="12.75" customHeight="1" x14ac:dyDescent="0.2">
      <c r="A1513" s="10" t="s">
        <v>1164</v>
      </c>
      <c r="B1513" s="11">
        <v>3</v>
      </c>
    </row>
    <row r="1514" spans="1:2" ht="12.75" hidden="1" customHeight="1" x14ac:dyDescent="0.2">
      <c r="A1514" s="10" t="s">
        <v>1164</v>
      </c>
      <c r="B1514" s="9">
        <v>0</v>
      </c>
    </row>
    <row r="1515" spans="1:2" ht="12.75" hidden="1" customHeight="1" x14ac:dyDescent="0.2">
      <c r="A1515" s="10" t="s">
        <v>1164</v>
      </c>
      <c r="B1515" s="9">
        <v>0</v>
      </c>
    </row>
    <row r="1516" spans="1:2" ht="12.75" customHeight="1" x14ac:dyDescent="0.2">
      <c r="A1516" s="10" t="s">
        <v>1180</v>
      </c>
      <c r="B1516" s="11">
        <f>B102+B1534</f>
        <v>33</v>
      </c>
    </row>
    <row r="1517" spans="1:2" ht="12.75" hidden="1" customHeight="1" x14ac:dyDescent="0.2">
      <c r="A1517" s="10" t="s">
        <v>1180</v>
      </c>
      <c r="B1517" s="9">
        <v>0</v>
      </c>
    </row>
    <row r="1518" spans="1:2" ht="12.75" hidden="1" customHeight="1" x14ac:dyDescent="0.2">
      <c r="A1518" s="10" t="s">
        <v>1180</v>
      </c>
      <c r="B1518" s="9">
        <v>0</v>
      </c>
    </row>
    <row r="1519" spans="1:2" ht="12.75" customHeight="1" x14ac:dyDescent="0.2">
      <c r="A1519" s="10" t="s">
        <v>1181</v>
      </c>
      <c r="B1519" s="11">
        <f>B116+B1534</f>
        <v>32</v>
      </c>
    </row>
    <row r="1520" spans="1:2" ht="12.75" hidden="1" customHeight="1" x14ac:dyDescent="0.2">
      <c r="A1520" s="10" t="s">
        <v>1181</v>
      </c>
      <c r="B1520" s="9">
        <v>0</v>
      </c>
    </row>
    <row r="1521" spans="1:2" ht="12.75" hidden="1" customHeight="1" x14ac:dyDescent="0.2">
      <c r="A1521" s="10" t="s">
        <v>1181</v>
      </c>
      <c r="B1521" s="9">
        <v>0</v>
      </c>
    </row>
    <row r="1522" spans="1:2" ht="12.75" customHeight="1" x14ac:dyDescent="0.2">
      <c r="A1522" s="10" t="s">
        <v>1182</v>
      </c>
      <c r="B1522" s="9">
        <v>0</v>
      </c>
    </row>
    <row r="1523" spans="1:2" ht="12.75" hidden="1" customHeight="1" x14ac:dyDescent="0.2">
      <c r="A1523" s="10" t="s">
        <v>1182</v>
      </c>
      <c r="B1523" s="9">
        <v>0</v>
      </c>
    </row>
    <row r="1524" spans="1:2" ht="12.75" customHeight="1" x14ac:dyDescent="0.2">
      <c r="A1524" s="10" t="s">
        <v>1183</v>
      </c>
      <c r="B1524" s="9">
        <v>0</v>
      </c>
    </row>
    <row r="1525" spans="1:2" ht="12.75" customHeight="1" x14ac:dyDescent="0.2">
      <c r="A1525" s="10" t="s">
        <v>1184</v>
      </c>
      <c r="B1525" s="11">
        <f>(B1552*2)/3</f>
        <v>3.3333333333333335</v>
      </c>
    </row>
    <row r="1526" spans="1:2" ht="12.75" hidden="1" customHeight="1" x14ac:dyDescent="0.2">
      <c r="A1526" s="10" t="s">
        <v>1184</v>
      </c>
      <c r="B1526" s="9">
        <v>0</v>
      </c>
    </row>
    <row r="1527" spans="1:2" ht="12.75" hidden="1" customHeight="1" x14ac:dyDescent="0.2">
      <c r="A1527" s="10" t="s">
        <v>1184</v>
      </c>
      <c r="B1527" s="9">
        <v>0</v>
      </c>
    </row>
    <row r="1528" spans="1:2" ht="12.75" customHeight="1" x14ac:dyDescent="0.2">
      <c r="A1528" s="10" t="s">
        <v>1185</v>
      </c>
      <c r="B1528" s="11">
        <f>B1531</f>
        <v>28</v>
      </c>
    </row>
    <row r="1529" spans="1:2" ht="12.75" hidden="1" customHeight="1" x14ac:dyDescent="0.2">
      <c r="A1529" s="10" t="s">
        <v>1185</v>
      </c>
      <c r="B1529" s="9">
        <v>0</v>
      </c>
    </row>
    <row r="1530" spans="1:2" ht="12.75" hidden="1" customHeight="1" x14ac:dyDescent="0.2">
      <c r="A1530" s="10" t="s">
        <v>1185</v>
      </c>
      <c r="B1530" s="9">
        <v>0</v>
      </c>
    </row>
    <row r="1531" spans="1:2" ht="12.75" customHeight="1" x14ac:dyDescent="0.2">
      <c r="A1531" s="10" t="s">
        <v>1186</v>
      </c>
      <c r="B1531" s="11">
        <f>(B2333*4+(B1129*4)+B1534)</f>
        <v>28</v>
      </c>
    </row>
    <row r="1532" spans="1:2" ht="12.75" hidden="1" customHeight="1" x14ac:dyDescent="0.2">
      <c r="A1532" s="10" t="s">
        <v>1186</v>
      </c>
      <c r="B1532" s="9">
        <v>0</v>
      </c>
    </row>
    <row r="1533" spans="1:2" ht="12.75" hidden="1" customHeight="1" x14ac:dyDescent="0.2">
      <c r="A1533" s="10" t="s">
        <v>1186</v>
      </c>
      <c r="B1533" s="9">
        <v>0</v>
      </c>
    </row>
    <row r="1534" spans="1:2" ht="12.75" customHeight="1" x14ac:dyDescent="0.2">
      <c r="A1534" s="10" t="s">
        <v>1187</v>
      </c>
      <c r="B1534" s="11">
        <f>B2361+(B2845)</f>
        <v>8</v>
      </c>
    </row>
    <row r="1535" spans="1:2" ht="12.75" hidden="1" customHeight="1" x14ac:dyDescent="0.2">
      <c r="A1535" s="10" t="s">
        <v>1187</v>
      </c>
      <c r="B1535" s="9">
        <v>0</v>
      </c>
    </row>
    <row r="1536" spans="1:2" ht="12.75" customHeight="1" x14ac:dyDescent="0.2">
      <c r="A1536" s="10" t="s">
        <v>1188</v>
      </c>
      <c r="B1536" s="11">
        <f>B1548+(B490/8)</f>
        <v>2</v>
      </c>
    </row>
    <row r="1537" spans="1:2" ht="12.75" hidden="1" customHeight="1" x14ac:dyDescent="0.2">
      <c r="A1537" s="10" t="s">
        <v>1188</v>
      </c>
      <c r="B1537" s="9">
        <v>0</v>
      </c>
    </row>
    <row r="1538" spans="1:2" ht="12.75" hidden="1" customHeight="1" x14ac:dyDescent="0.2">
      <c r="A1538" s="10" t="s">
        <v>1188</v>
      </c>
      <c r="B1538" s="9">
        <v>0</v>
      </c>
    </row>
    <row r="1539" spans="1:2" ht="12.75" customHeight="1" x14ac:dyDescent="0.2">
      <c r="A1539" s="10" t="s">
        <v>1189</v>
      </c>
      <c r="B1539" s="11">
        <f>B2376+8</f>
        <v>508</v>
      </c>
    </row>
    <row r="1540" spans="1:2" ht="12.75" hidden="1" customHeight="1" x14ac:dyDescent="0.2">
      <c r="A1540" s="10" t="s">
        <v>1189</v>
      </c>
      <c r="B1540" s="9">
        <v>0</v>
      </c>
    </row>
    <row r="1541" spans="1:2" ht="12.75" hidden="1" customHeight="1" x14ac:dyDescent="0.2">
      <c r="A1541" s="10" t="s">
        <v>1189</v>
      </c>
      <c r="B1541" s="9">
        <v>0</v>
      </c>
    </row>
    <row r="1542" spans="1:2" ht="12.75" customHeight="1" x14ac:dyDescent="0.2">
      <c r="A1542" s="10" t="s">
        <v>1190</v>
      </c>
      <c r="B1542" s="11">
        <f>B1053+1</f>
        <v>25.5</v>
      </c>
    </row>
    <row r="1543" spans="1:2" ht="12.75" hidden="1" customHeight="1" x14ac:dyDescent="0.2">
      <c r="A1543" s="10" t="s">
        <v>1190</v>
      </c>
      <c r="B1543" s="9">
        <v>0</v>
      </c>
    </row>
    <row r="1544" spans="1:2" ht="12.75" hidden="1" customHeight="1" x14ac:dyDescent="0.2">
      <c r="A1544" s="10" t="s">
        <v>1190</v>
      </c>
      <c r="B1544" s="9">
        <v>0</v>
      </c>
    </row>
    <row r="1545" spans="1:2" ht="12.75" customHeight="1" x14ac:dyDescent="0.2">
      <c r="A1545" s="10" t="s">
        <v>1191</v>
      </c>
      <c r="B1545" s="11">
        <f>(B1542*6)/16</f>
        <v>9.5625</v>
      </c>
    </row>
    <row r="1546" spans="1:2" ht="12.75" hidden="1" customHeight="1" x14ac:dyDescent="0.2">
      <c r="A1546" s="10" t="s">
        <v>1191</v>
      </c>
      <c r="B1546" s="9">
        <v>0</v>
      </c>
    </row>
    <row r="1547" spans="1:2" ht="12.75" hidden="1" customHeight="1" x14ac:dyDescent="0.2">
      <c r="A1547" s="10" t="s">
        <v>1191</v>
      </c>
      <c r="B1547" s="9">
        <v>0</v>
      </c>
    </row>
    <row r="1548" spans="1:2" ht="12.75" customHeight="1" x14ac:dyDescent="0.2">
      <c r="A1548" s="10" t="s">
        <v>1192</v>
      </c>
      <c r="B1548" s="11">
        <f>B2641+1</f>
        <v>1.5</v>
      </c>
    </row>
    <row r="1549" spans="1:2" ht="12.75" hidden="1" customHeight="1" x14ac:dyDescent="0.2">
      <c r="A1549" s="10" t="s">
        <v>1192</v>
      </c>
      <c r="B1549" s="9">
        <v>0</v>
      </c>
    </row>
    <row r="1550" spans="1:2" ht="12.75" hidden="1" customHeight="1" x14ac:dyDescent="0.2">
      <c r="A1550" s="10" t="s">
        <v>1192</v>
      </c>
      <c r="B1550" s="9">
        <v>0</v>
      </c>
    </row>
    <row r="1551" spans="1:2" ht="12.75" customHeight="1" x14ac:dyDescent="0.2">
      <c r="A1551" s="10" t="s">
        <v>1193</v>
      </c>
      <c r="B1551" s="9">
        <v>0</v>
      </c>
    </row>
    <row r="1552" spans="1:2" ht="12.75" customHeight="1" x14ac:dyDescent="0.2">
      <c r="A1552" s="10" t="s">
        <v>1194</v>
      </c>
      <c r="B1552" s="11">
        <f>B2866+1</f>
        <v>5</v>
      </c>
    </row>
    <row r="1553" spans="1:2" ht="12.75" hidden="1" customHeight="1" x14ac:dyDescent="0.2">
      <c r="A1553" s="10" t="s">
        <v>1194</v>
      </c>
      <c r="B1553" s="9">
        <v>0</v>
      </c>
    </row>
    <row r="1554" spans="1:2" ht="12.75" hidden="1" customHeight="1" x14ac:dyDescent="0.2">
      <c r="A1554" s="10" t="s">
        <v>1194</v>
      </c>
      <c r="B1554" s="9">
        <v>0</v>
      </c>
    </row>
    <row r="1555" spans="1:2" ht="12.75" customHeight="1" x14ac:dyDescent="0.2">
      <c r="A1555" s="10" t="s">
        <v>1196</v>
      </c>
      <c r="B1555" s="11">
        <f>B899+B2037</f>
        <v>135</v>
      </c>
    </row>
    <row r="1556" spans="1:2" ht="12.75" hidden="1" customHeight="1" x14ac:dyDescent="0.2">
      <c r="A1556" s="10" t="s">
        <v>1196</v>
      </c>
      <c r="B1556" s="9">
        <v>0</v>
      </c>
    </row>
    <row r="1557" spans="1:2" ht="12.75" customHeight="1" x14ac:dyDescent="0.2">
      <c r="A1557" s="10" t="s">
        <v>1198</v>
      </c>
      <c r="B1557" s="11">
        <v>0</v>
      </c>
    </row>
    <row r="1558" spans="1:2" ht="12.75" hidden="1" customHeight="1" x14ac:dyDescent="0.2">
      <c r="A1558" s="10" t="s">
        <v>1198</v>
      </c>
      <c r="B1558" s="9">
        <v>0</v>
      </c>
    </row>
    <row r="1559" spans="1:2" ht="12.75" customHeight="1" x14ac:dyDescent="0.2">
      <c r="A1559" s="10" t="s">
        <v>1199</v>
      </c>
      <c r="B1559" s="11">
        <f>(B473*8)+B1734</f>
        <v>681.70833333333326</v>
      </c>
    </row>
    <row r="1560" spans="1:2" ht="12.75" hidden="1" customHeight="1" x14ac:dyDescent="0.2">
      <c r="A1560" s="10" t="s">
        <v>1199</v>
      </c>
      <c r="B1560" s="9">
        <v>0</v>
      </c>
    </row>
    <row r="1561" spans="1:2" ht="12.75" hidden="1" customHeight="1" x14ac:dyDescent="0.2">
      <c r="A1561" s="10" t="s">
        <v>1199</v>
      </c>
      <c r="B1561" s="9">
        <v>0</v>
      </c>
    </row>
    <row r="1562" spans="1:2" ht="12.75" customHeight="1" x14ac:dyDescent="0.2">
      <c r="A1562" s="10" t="s">
        <v>1201</v>
      </c>
      <c r="B1562" s="11">
        <f>B539</f>
        <v>185.75</v>
      </c>
    </row>
    <row r="1563" spans="1:2" ht="12.75" customHeight="1" x14ac:dyDescent="0.2">
      <c r="A1563" s="10" t="s">
        <v>1202</v>
      </c>
      <c r="B1563" s="11">
        <f>(B1787*2)+(B2581*2)</f>
        <v>7</v>
      </c>
    </row>
    <row r="1564" spans="1:2" ht="12.75" hidden="1" customHeight="1" x14ac:dyDescent="0.2">
      <c r="A1564" s="10" t="s">
        <v>1202</v>
      </c>
      <c r="B1564" s="9">
        <v>0</v>
      </c>
    </row>
    <row r="1565" spans="1:2" ht="12.75" hidden="1" customHeight="1" x14ac:dyDescent="0.2">
      <c r="A1565" s="10" t="s">
        <v>1202</v>
      </c>
      <c r="B1565" s="9">
        <v>0</v>
      </c>
    </row>
    <row r="1566" spans="1:2" ht="12.75" customHeight="1" x14ac:dyDescent="0.2">
      <c r="A1566" s="10" t="s">
        <v>1218</v>
      </c>
      <c r="B1566" s="11">
        <f>B102+B1584</f>
        <v>39</v>
      </c>
    </row>
    <row r="1567" spans="1:2" ht="12.75" hidden="1" customHeight="1" x14ac:dyDescent="0.2">
      <c r="A1567" s="10" t="s">
        <v>1218</v>
      </c>
      <c r="B1567" s="9">
        <v>0</v>
      </c>
    </row>
    <row r="1568" spans="1:2" ht="12.75" hidden="1" customHeight="1" x14ac:dyDescent="0.2">
      <c r="A1568" s="10" t="s">
        <v>1218</v>
      </c>
      <c r="B1568" s="9">
        <v>0</v>
      </c>
    </row>
    <row r="1569" spans="1:2" ht="12.75" customHeight="1" x14ac:dyDescent="0.2">
      <c r="A1569" s="10" t="s">
        <v>1219</v>
      </c>
      <c r="B1569" s="11">
        <f>B116+B1584</f>
        <v>38</v>
      </c>
    </row>
    <row r="1570" spans="1:2" ht="12.75" hidden="1" customHeight="1" x14ac:dyDescent="0.2">
      <c r="A1570" s="10" t="s">
        <v>1219</v>
      </c>
      <c r="B1570" s="9">
        <v>0</v>
      </c>
    </row>
    <row r="1571" spans="1:2" ht="12.75" hidden="1" customHeight="1" x14ac:dyDescent="0.2">
      <c r="A1571" s="10" t="s">
        <v>1219</v>
      </c>
      <c r="B1571" s="9">
        <v>0</v>
      </c>
    </row>
    <row r="1572" spans="1:2" ht="12.75" customHeight="1" x14ac:dyDescent="0.2">
      <c r="A1572" s="10" t="s">
        <v>1220</v>
      </c>
      <c r="B1572" s="9">
        <v>0</v>
      </c>
    </row>
    <row r="1573" spans="1:2" ht="12.75" hidden="1" customHeight="1" x14ac:dyDescent="0.2">
      <c r="A1573" s="10" t="s">
        <v>1220</v>
      </c>
      <c r="B1573" s="9">
        <v>0</v>
      </c>
    </row>
    <row r="1574" spans="1:2" ht="12.75" customHeight="1" x14ac:dyDescent="0.2">
      <c r="A1574" s="10" t="s">
        <v>1221</v>
      </c>
      <c r="B1574" s="9">
        <v>0</v>
      </c>
    </row>
    <row r="1575" spans="1:2" ht="12.75" customHeight="1" x14ac:dyDescent="0.2">
      <c r="A1575" s="10" t="s">
        <v>1222</v>
      </c>
      <c r="B1575" s="11">
        <f>(B1602*2)/3</f>
        <v>3.3333333333333335</v>
      </c>
    </row>
    <row r="1576" spans="1:2" ht="12.75" hidden="1" customHeight="1" x14ac:dyDescent="0.2">
      <c r="A1576" s="10" t="s">
        <v>1222</v>
      </c>
      <c r="B1576" s="9">
        <v>0</v>
      </c>
    </row>
    <row r="1577" spans="1:2" ht="12.75" hidden="1" customHeight="1" x14ac:dyDescent="0.2">
      <c r="A1577" s="10" t="s">
        <v>1222</v>
      </c>
      <c r="B1577" s="9">
        <v>0</v>
      </c>
    </row>
    <row r="1578" spans="1:2" ht="12.75" customHeight="1" x14ac:dyDescent="0.2">
      <c r="A1578" s="10" t="s">
        <v>1223</v>
      </c>
      <c r="B1578" s="11">
        <f>B1581</f>
        <v>34</v>
      </c>
    </row>
    <row r="1579" spans="1:2" ht="12.75" hidden="1" customHeight="1" x14ac:dyDescent="0.2">
      <c r="A1579" s="10" t="s">
        <v>1223</v>
      </c>
      <c r="B1579" s="9">
        <v>0</v>
      </c>
    </row>
    <row r="1580" spans="1:2" ht="12.75" hidden="1" customHeight="1" x14ac:dyDescent="0.2">
      <c r="A1580" s="10" t="s">
        <v>1223</v>
      </c>
      <c r="B1580" s="9">
        <v>0</v>
      </c>
    </row>
    <row r="1581" spans="1:2" ht="12.75" customHeight="1" x14ac:dyDescent="0.2">
      <c r="A1581" s="10" t="s">
        <v>1224</v>
      </c>
      <c r="B1581" s="11">
        <f>(B2333*4+(B1129*4)+B1584)</f>
        <v>34</v>
      </c>
    </row>
    <row r="1582" spans="1:2" ht="12.75" hidden="1" customHeight="1" x14ac:dyDescent="0.2">
      <c r="A1582" s="10" t="s">
        <v>1224</v>
      </c>
      <c r="B1582" s="9">
        <v>0</v>
      </c>
    </row>
    <row r="1583" spans="1:2" ht="12.75" hidden="1" customHeight="1" x14ac:dyDescent="0.2">
      <c r="A1583" s="10" t="s">
        <v>1224</v>
      </c>
      <c r="B1583" s="9">
        <v>0</v>
      </c>
    </row>
    <row r="1584" spans="1:2" ht="12.75" customHeight="1" x14ac:dyDescent="0.2">
      <c r="A1584" s="10" t="s">
        <v>1225</v>
      </c>
      <c r="B1584" s="11">
        <f>B1920+B2131</f>
        <v>14</v>
      </c>
    </row>
    <row r="1585" spans="1:2" ht="12.75" hidden="1" customHeight="1" x14ac:dyDescent="0.2">
      <c r="A1585" s="10" t="s">
        <v>1225</v>
      </c>
      <c r="B1585" s="9">
        <v>0</v>
      </c>
    </row>
    <row r="1586" spans="1:2" ht="12.75" customHeight="1" x14ac:dyDescent="0.2">
      <c r="A1586" s="10" t="s">
        <v>1226</v>
      </c>
      <c r="B1586" s="11">
        <f>B1598+(B490/8)</f>
        <v>2</v>
      </c>
    </row>
    <row r="1587" spans="1:2" ht="12.75" hidden="1" customHeight="1" x14ac:dyDescent="0.2">
      <c r="A1587" s="10" t="s">
        <v>1226</v>
      </c>
      <c r="B1587" s="9">
        <v>0</v>
      </c>
    </row>
    <row r="1588" spans="1:2" ht="12.75" hidden="1" customHeight="1" x14ac:dyDescent="0.2">
      <c r="A1588" s="10" t="s">
        <v>1226</v>
      </c>
      <c r="B1588" s="9">
        <v>0</v>
      </c>
    </row>
    <row r="1589" spans="1:2" ht="12.75" customHeight="1" x14ac:dyDescent="0.2">
      <c r="A1589" s="10" t="s">
        <v>1227</v>
      </c>
      <c r="B1589" s="11">
        <f>B2376+8</f>
        <v>508</v>
      </c>
    </row>
    <row r="1590" spans="1:2" ht="12.75" hidden="1" customHeight="1" x14ac:dyDescent="0.2">
      <c r="A1590" s="10" t="s">
        <v>1227</v>
      </c>
      <c r="B1590" s="9">
        <v>0</v>
      </c>
    </row>
    <row r="1591" spans="1:2" ht="12.75" hidden="1" customHeight="1" x14ac:dyDescent="0.2">
      <c r="A1591" s="10" t="s">
        <v>1227</v>
      </c>
      <c r="B1591" s="9">
        <v>0</v>
      </c>
    </row>
    <row r="1592" spans="1:2" ht="12.75" customHeight="1" x14ac:dyDescent="0.2">
      <c r="A1592" s="10" t="s">
        <v>1228</v>
      </c>
      <c r="B1592" s="11">
        <f>B1053+1</f>
        <v>25.5</v>
      </c>
    </row>
    <row r="1593" spans="1:2" ht="12.75" hidden="1" customHeight="1" x14ac:dyDescent="0.2">
      <c r="A1593" s="10" t="s">
        <v>1228</v>
      </c>
      <c r="B1593" s="9">
        <v>0</v>
      </c>
    </row>
    <row r="1594" spans="1:2" ht="12.75" hidden="1" customHeight="1" x14ac:dyDescent="0.2">
      <c r="A1594" s="10" t="s">
        <v>1228</v>
      </c>
      <c r="B1594" s="9">
        <v>0</v>
      </c>
    </row>
    <row r="1595" spans="1:2" ht="12.75" customHeight="1" x14ac:dyDescent="0.2">
      <c r="A1595" s="10" t="s">
        <v>1229</v>
      </c>
      <c r="B1595" s="11">
        <f>(B1592*6)/16</f>
        <v>9.5625</v>
      </c>
    </row>
    <row r="1596" spans="1:2" ht="12.75" hidden="1" customHeight="1" x14ac:dyDescent="0.2">
      <c r="A1596" s="10" t="s">
        <v>1229</v>
      </c>
      <c r="B1596" s="9">
        <v>0</v>
      </c>
    </row>
    <row r="1597" spans="1:2" ht="12.75" hidden="1" customHeight="1" x14ac:dyDescent="0.2">
      <c r="A1597" s="10" t="s">
        <v>1229</v>
      </c>
      <c r="B1597" s="9">
        <v>0</v>
      </c>
    </row>
    <row r="1598" spans="1:2" ht="12.75" customHeight="1" x14ac:dyDescent="0.2">
      <c r="A1598" s="10" t="s">
        <v>1230</v>
      </c>
      <c r="B1598" s="11">
        <f>B2641+1</f>
        <v>1.5</v>
      </c>
    </row>
    <row r="1599" spans="1:2" ht="12.75" hidden="1" customHeight="1" x14ac:dyDescent="0.2">
      <c r="A1599" s="10" t="s">
        <v>1230</v>
      </c>
      <c r="B1599" s="9">
        <v>0</v>
      </c>
    </row>
    <row r="1600" spans="1:2" ht="12.75" hidden="1" customHeight="1" x14ac:dyDescent="0.2">
      <c r="A1600" s="10" t="s">
        <v>1230</v>
      </c>
      <c r="B1600" s="9">
        <v>0</v>
      </c>
    </row>
    <row r="1601" spans="1:2" ht="12.75" customHeight="1" x14ac:dyDescent="0.2">
      <c r="A1601" s="10" t="s">
        <v>1231</v>
      </c>
      <c r="B1601" s="9">
        <v>0</v>
      </c>
    </row>
    <row r="1602" spans="1:2" ht="12.75" customHeight="1" x14ac:dyDescent="0.2">
      <c r="A1602" s="10" t="s">
        <v>1232</v>
      </c>
      <c r="B1602" s="11">
        <f>B2866+1</f>
        <v>5</v>
      </c>
    </row>
    <row r="1603" spans="1:2" ht="12.75" hidden="1" customHeight="1" x14ac:dyDescent="0.2">
      <c r="A1603" s="10" t="s">
        <v>1232</v>
      </c>
      <c r="B1603" s="9">
        <v>0</v>
      </c>
    </row>
    <row r="1604" spans="1:2" ht="12.75" hidden="1" customHeight="1" x14ac:dyDescent="0.2">
      <c r="A1604" s="10" t="s">
        <v>1232</v>
      </c>
      <c r="B1604" s="9">
        <v>0</v>
      </c>
    </row>
    <row r="1605" spans="1:2" ht="12.75" customHeight="1" x14ac:dyDescent="0.2">
      <c r="A1605" s="10" t="s">
        <v>1233</v>
      </c>
      <c r="B1605" s="11">
        <f>B1606</f>
        <v>110</v>
      </c>
    </row>
    <row r="1606" spans="1:2" ht="12.75" customHeight="1" x14ac:dyDescent="0.2">
      <c r="A1606" s="10" t="s">
        <v>1237</v>
      </c>
      <c r="B1606" s="11">
        <f>B1609*4</f>
        <v>110</v>
      </c>
    </row>
    <row r="1607" spans="1:2" ht="12.75" hidden="1" customHeight="1" x14ac:dyDescent="0.2">
      <c r="A1607" s="10" t="s">
        <v>1237</v>
      </c>
      <c r="B1607" s="9">
        <v>0</v>
      </c>
    </row>
    <row r="1608" spans="1:2" ht="12.75" hidden="1" customHeight="1" x14ac:dyDescent="0.2">
      <c r="A1608" s="10" t="s">
        <v>1237</v>
      </c>
      <c r="B1608" s="9">
        <v>0</v>
      </c>
    </row>
    <row r="1609" spans="1:2" ht="12.75" customHeight="1" x14ac:dyDescent="0.2">
      <c r="A1609" s="10" t="s">
        <v>1238</v>
      </c>
      <c r="B1609" s="11">
        <f>B239+B2393</f>
        <v>27.5</v>
      </c>
    </row>
    <row r="1610" spans="1:2" ht="12.75" hidden="1" customHeight="1" x14ac:dyDescent="0.2">
      <c r="A1610" s="10" t="s">
        <v>1238</v>
      </c>
      <c r="B1610" s="9">
        <v>0</v>
      </c>
    </row>
    <row r="1611" spans="1:2" ht="12.75" customHeight="1" x14ac:dyDescent="0.2">
      <c r="A1611" s="10" t="s">
        <v>1239</v>
      </c>
      <c r="B1611" s="11">
        <v>0</v>
      </c>
    </row>
    <row r="1612" spans="1:2" ht="12.75" hidden="1" customHeight="1" x14ac:dyDescent="0.2">
      <c r="A1612" s="10" t="s">
        <v>1239</v>
      </c>
      <c r="B1612" s="9">
        <v>0</v>
      </c>
    </row>
    <row r="1613" spans="1:2" ht="12.75" customHeight="1" x14ac:dyDescent="0.2">
      <c r="A1613" s="10" t="s">
        <v>1240</v>
      </c>
      <c r="B1613" s="11">
        <f>(B1881*8)+B539</f>
        <v>197.75</v>
      </c>
    </row>
    <row r="1614" spans="1:2" ht="12.75" hidden="1" customHeight="1" x14ac:dyDescent="0.2">
      <c r="A1614" s="10" t="s">
        <v>1240</v>
      </c>
      <c r="B1614" s="9">
        <v>0</v>
      </c>
    </row>
    <row r="1615" spans="1:2" ht="12.75" customHeight="1" x14ac:dyDescent="0.2">
      <c r="A1615" s="10" t="s">
        <v>1242</v>
      </c>
      <c r="B1615" s="9">
        <v>0</v>
      </c>
    </row>
    <row r="1616" spans="1:2" ht="12.75" hidden="1" customHeight="1" x14ac:dyDescent="0.2">
      <c r="A1616" s="10" t="s">
        <v>1242</v>
      </c>
      <c r="B1616" s="9">
        <v>0</v>
      </c>
    </row>
    <row r="1617" spans="1:2" ht="12.75" customHeight="1" x14ac:dyDescent="0.2">
      <c r="A1617" s="10" t="s">
        <v>1243</v>
      </c>
      <c r="B1617" s="11">
        <v>5</v>
      </c>
    </row>
    <row r="1618" spans="1:2" ht="12.75" hidden="1" customHeight="1" x14ac:dyDescent="0.2">
      <c r="A1618" s="10" t="s">
        <v>1243</v>
      </c>
      <c r="B1618" s="9">
        <v>0</v>
      </c>
    </row>
    <row r="1619" spans="1:2" ht="12.75" hidden="1" customHeight="1" x14ac:dyDescent="0.2">
      <c r="A1619" s="10" t="s">
        <v>1243</v>
      </c>
      <c r="B1619" s="9">
        <v>0</v>
      </c>
    </row>
    <row r="1620" spans="1:2" ht="12.75" customHeight="1" x14ac:dyDescent="0.2">
      <c r="A1620" s="10" t="s">
        <v>1247</v>
      </c>
      <c r="B1620" s="11">
        <v>1</v>
      </c>
    </row>
    <row r="1621" spans="1:2" ht="12.75" hidden="1" customHeight="1" x14ac:dyDescent="0.2">
      <c r="A1621" s="10" t="s">
        <v>1247</v>
      </c>
      <c r="B1621" s="9">
        <v>0</v>
      </c>
    </row>
    <row r="1622" spans="1:2" ht="12.75" customHeight="1" x14ac:dyDescent="0.2">
      <c r="A1622" s="10" t="s">
        <v>1248</v>
      </c>
      <c r="B1622" s="11">
        <f>B1613/5</f>
        <v>39.549999999999997</v>
      </c>
    </row>
    <row r="1623" spans="1:2" ht="12.75" hidden="1" customHeight="1" x14ac:dyDescent="0.2">
      <c r="A1623" s="10" t="s">
        <v>1248</v>
      </c>
      <c r="B1623" s="9">
        <v>0</v>
      </c>
    </row>
    <row r="1624" spans="1:2" ht="12.75" customHeight="1" x14ac:dyDescent="0.2">
      <c r="A1624" s="10" t="s">
        <v>1249</v>
      </c>
      <c r="B1624" s="9">
        <v>0</v>
      </c>
    </row>
    <row r="1625" spans="1:2" ht="12.75" customHeight="1" x14ac:dyDescent="0.2">
      <c r="A1625" s="10" t="s">
        <v>1251</v>
      </c>
      <c r="B1625" s="11">
        <f>B391+2</f>
        <v>55.25</v>
      </c>
    </row>
    <row r="1626" spans="1:2" ht="12.75" hidden="1" customHeight="1" x14ac:dyDescent="0.2">
      <c r="A1626" s="10" t="s">
        <v>1251</v>
      </c>
      <c r="B1626" s="9">
        <v>0</v>
      </c>
    </row>
    <row r="1627" spans="1:2" ht="12.75" customHeight="1" x14ac:dyDescent="0.2">
      <c r="A1627" s="10" t="s">
        <v>1252</v>
      </c>
      <c r="B1627" s="11">
        <f>B1301*5</f>
        <v>746.25</v>
      </c>
    </row>
    <row r="1628" spans="1:2" ht="12.75" hidden="1" customHeight="1" x14ac:dyDescent="0.2">
      <c r="A1628" s="10" t="s">
        <v>1252</v>
      </c>
      <c r="B1628" s="9">
        <v>0</v>
      </c>
    </row>
    <row r="1629" spans="1:2" ht="12.75" customHeight="1" x14ac:dyDescent="0.2">
      <c r="A1629" s="10" t="s">
        <v>1254</v>
      </c>
      <c r="B1629" s="9">
        <v>0</v>
      </c>
    </row>
    <row r="1630" spans="1:2" ht="12.75" customHeight="1" x14ac:dyDescent="0.2">
      <c r="A1630" s="10" t="s">
        <v>1256</v>
      </c>
      <c r="B1630" s="11">
        <v>0</v>
      </c>
    </row>
    <row r="1631" spans="1:2" ht="12.75" hidden="1" customHeight="1" x14ac:dyDescent="0.2">
      <c r="A1631" s="10" t="s">
        <v>1256</v>
      </c>
      <c r="B1631" s="9">
        <v>0</v>
      </c>
    </row>
    <row r="1632" spans="1:2" ht="12.75" customHeight="1" x14ac:dyDescent="0.2">
      <c r="A1632" s="10" t="s">
        <v>1259</v>
      </c>
      <c r="B1632" s="9">
        <v>0</v>
      </c>
    </row>
    <row r="1633" spans="1:2" ht="12.75" hidden="1" customHeight="1" x14ac:dyDescent="0.2">
      <c r="A1633" s="10" t="s">
        <v>1259</v>
      </c>
      <c r="B1633" s="9">
        <v>0</v>
      </c>
    </row>
    <row r="1634" spans="1:2" ht="12.75" customHeight="1" x14ac:dyDescent="0.2">
      <c r="A1634" s="10" t="s">
        <v>1260</v>
      </c>
      <c r="B1634" s="9">
        <v>0</v>
      </c>
    </row>
    <row r="1635" spans="1:2" ht="12.75" hidden="1" customHeight="1" x14ac:dyDescent="0.2">
      <c r="A1635" s="10" t="s">
        <v>1260</v>
      </c>
      <c r="B1635" s="9">
        <v>0</v>
      </c>
    </row>
    <row r="1636" spans="1:2" ht="12.75" customHeight="1" x14ac:dyDescent="0.2">
      <c r="A1636" s="10" t="s">
        <v>1269</v>
      </c>
      <c r="B1636" s="11">
        <f>B498+B2722</f>
        <v>13.25</v>
      </c>
    </row>
    <row r="1637" spans="1:2" ht="12.75" hidden="1" customHeight="1" x14ac:dyDescent="0.2">
      <c r="A1637" s="10" t="s">
        <v>1269</v>
      </c>
      <c r="B1637" s="9">
        <v>0</v>
      </c>
    </row>
    <row r="1638" spans="1:2" ht="12.75" hidden="1" customHeight="1" x14ac:dyDescent="0.2">
      <c r="A1638" s="10" t="s">
        <v>1269</v>
      </c>
      <c r="B1638" s="9">
        <v>0</v>
      </c>
    </row>
    <row r="1639" spans="1:2" ht="12.75" customHeight="1" x14ac:dyDescent="0.2">
      <c r="A1639" s="10" t="s">
        <v>1270</v>
      </c>
      <c r="B1639" s="9">
        <v>0</v>
      </c>
    </row>
    <row r="1640" spans="1:2" ht="12.75" hidden="1" customHeight="1" x14ac:dyDescent="0.2">
      <c r="A1640" s="10" t="s">
        <v>1270</v>
      </c>
      <c r="B1640" s="9">
        <v>0</v>
      </c>
    </row>
    <row r="1641" spans="1:2" ht="12.75" customHeight="1" x14ac:dyDescent="0.2">
      <c r="A1641" s="10" t="s">
        <v>1271</v>
      </c>
      <c r="B1641" s="11">
        <f>(B1636*6)/4</f>
        <v>19.875</v>
      </c>
    </row>
    <row r="1642" spans="1:2" ht="12.75" hidden="1" customHeight="1" x14ac:dyDescent="0.2">
      <c r="A1642" s="10" t="s">
        <v>1271</v>
      </c>
      <c r="B1642" s="9">
        <v>0</v>
      </c>
    </row>
    <row r="1643" spans="1:2" ht="12.75" hidden="1" customHeight="1" x14ac:dyDescent="0.2">
      <c r="A1643" s="10" t="s">
        <v>1271</v>
      </c>
      <c r="B1643" s="9">
        <v>0</v>
      </c>
    </row>
    <row r="1644" spans="1:2" ht="12.75" customHeight="1" x14ac:dyDescent="0.2">
      <c r="A1644" s="10" t="s">
        <v>1272</v>
      </c>
      <c r="B1644" s="11">
        <f>B1636</f>
        <v>13.25</v>
      </c>
    </row>
    <row r="1645" spans="1:2" ht="12.75" hidden="1" customHeight="1" x14ac:dyDescent="0.2">
      <c r="A1645" s="10" t="s">
        <v>1272</v>
      </c>
      <c r="B1645" s="9">
        <v>0</v>
      </c>
    </row>
    <row r="1646" spans="1:2" ht="12.75" hidden="1" customHeight="1" x14ac:dyDescent="0.2">
      <c r="A1646" s="10" t="s">
        <v>1272</v>
      </c>
      <c r="B1646" s="9">
        <v>0</v>
      </c>
    </row>
    <row r="1647" spans="1:2" ht="12.75" customHeight="1" x14ac:dyDescent="0.2">
      <c r="A1647" s="10" t="s">
        <v>1273</v>
      </c>
      <c r="B1647" s="11">
        <f>B2538+B2722</f>
        <v>30.235416666666666</v>
      </c>
    </row>
    <row r="1648" spans="1:2" ht="12.75" hidden="1" customHeight="1" x14ac:dyDescent="0.2">
      <c r="A1648" s="10" t="s">
        <v>1273</v>
      </c>
      <c r="B1648" s="9">
        <v>0</v>
      </c>
    </row>
    <row r="1649" spans="1:2" ht="12.75" hidden="1" customHeight="1" x14ac:dyDescent="0.2">
      <c r="A1649" s="10" t="s">
        <v>1273</v>
      </c>
      <c r="B1649" s="9">
        <v>0</v>
      </c>
    </row>
    <row r="1650" spans="1:2" ht="12.75" customHeight="1" x14ac:dyDescent="0.2">
      <c r="A1650" s="10" t="s">
        <v>1274</v>
      </c>
      <c r="B1650" s="9">
        <v>0</v>
      </c>
    </row>
    <row r="1651" spans="1:2" ht="12.75" hidden="1" customHeight="1" x14ac:dyDescent="0.2">
      <c r="A1651" s="10" t="s">
        <v>1274</v>
      </c>
      <c r="B1651" s="9">
        <v>0</v>
      </c>
    </row>
    <row r="1652" spans="1:2" ht="12.75" customHeight="1" x14ac:dyDescent="0.2">
      <c r="A1652" s="10" t="s">
        <v>1275</v>
      </c>
      <c r="B1652" s="11">
        <f>(B1647*6)/4</f>
        <v>45.353124999999999</v>
      </c>
    </row>
    <row r="1653" spans="1:2" ht="12.75" hidden="1" customHeight="1" x14ac:dyDescent="0.2">
      <c r="A1653" s="10" t="s">
        <v>1275</v>
      </c>
      <c r="B1653" s="9">
        <v>0</v>
      </c>
    </row>
    <row r="1654" spans="1:2" ht="12.75" hidden="1" customHeight="1" x14ac:dyDescent="0.2">
      <c r="A1654" s="10" t="s">
        <v>1275</v>
      </c>
      <c r="B1654" s="9">
        <v>0</v>
      </c>
    </row>
    <row r="1655" spans="1:2" ht="12.75" customHeight="1" x14ac:dyDescent="0.2">
      <c r="A1655" s="10" t="s">
        <v>1276</v>
      </c>
      <c r="B1655" s="11">
        <f>B1647</f>
        <v>30.235416666666666</v>
      </c>
    </row>
    <row r="1656" spans="1:2" ht="12.75" hidden="1" customHeight="1" x14ac:dyDescent="0.2">
      <c r="A1656" s="10" t="s">
        <v>1276</v>
      </c>
      <c r="B1656" s="9">
        <v>0</v>
      </c>
    </row>
    <row r="1657" spans="1:2" ht="12.75" hidden="1" customHeight="1" x14ac:dyDescent="0.2">
      <c r="A1657" s="10" t="s">
        <v>1276</v>
      </c>
      <c r="B1657" s="9">
        <v>0</v>
      </c>
    </row>
    <row r="1658" spans="1:2" ht="12.75" customHeight="1" x14ac:dyDescent="0.2">
      <c r="A1658" s="10" t="s">
        <v>2350</v>
      </c>
      <c r="B1658" s="9">
        <v>0</v>
      </c>
    </row>
    <row r="1659" spans="1:2" ht="12.75" customHeight="1" x14ac:dyDescent="0.2">
      <c r="A1659" s="10" t="s">
        <v>1278</v>
      </c>
      <c r="B1659" s="11">
        <v>0</v>
      </c>
    </row>
    <row r="1660" spans="1:2" ht="12.75" hidden="1" customHeight="1" x14ac:dyDescent="0.2">
      <c r="A1660" s="10" t="s">
        <v>1278</v>
      </c>
      <c r="B1660" s="9">
        <v>0</v>
      </c>
    </row>
    <row r="1661" spans="1:2" ht="12.75" customHeight="1" x14ac:dyDescent="0.2">
      <c r="A1661" s="10" t="s">
        <v>1281</v>
      </c>
      <c r="B1661" s="9">
        <v>0</v>
      </c>
    </row>
    <row r="1662" spans="1:2" ht="12.75" hidden="1" customHeight="1" x14ac:dyDescent="0.2">
      <c r="A1662" s="10" t="s">
        <v>1281</v>
      </c>
      <c r="B1662" s="9">
        <v>0</v>
      </c>
    </row>
    <row r="1663" spans="1:2" ht="12.75" customHeight="1" x14ac:dyDescent="0.2">
      <c r="A1663" s="10" t="s">
        <v>1282</v>
      </c>
      <c r="B1663" s="11">
        <f>B2242+B355</f>
        <v>10</v>
      </c>
    </row>
    <row r="1664" spans="1:2" ht="12.75" hidden="1" customHeight="1" x14ac:dyDescent="0.2">
      <c r="A1664" s="10" t="s">
        <v>1282</v>
      </c>
      <c r="B1664" s="9">
        <v>0</v>
      </c>
    </row>
    <row r="1665" spans="1:2" ht="12.75" customHeight="1" x14ac:dyDescent="0.2">
      <c r="A1665" s="10" t="s">
        <v>1297</v>
      </c>
      <c r="B1665" s="11">
        <f>B774*3</f>
        <v>45</v>
      </c>
    </row>
    <row r="1666" spans="1:2" ht="12.75" hidden="1" customHeight="1" x14ac:dyDescent="0.2">
      <c r="A1666" s="10" t="s">
        <v>1297</v>
      </c>
      <c r="B1666" s="9">
        <v>0</v>
      </c>
    </row>
    <row r="1667" spans="1:2" ht="12.75" customHeight="1" x14ac:dyDescent="0.2">
      <c r="A1667" s="10" t="s">
        <v>1298</v>
      </c>
      <c r="B1667" s="11">
        <f>B849*3</f>
        <v>1120.5</v>
      </c>
    </row>
    <row r="1668" spans="1:2" ht="12.75" hidden="1" customHeight="1" x14ac:dyDescent="0.2">
      <c r="A1668" s="10" t="s">
        <v>1298</v>
      </c>
      <c r="B1668" s="9">
        <v>0</v>
      </c>
    </row>
    <row r="1669" spans="1:2" ht="12.75" customHeight="1" x14ac:dyDescent="0.2">
      <c r="A1669" s="10" t="s">
        <v>1299</v>
      </c>
      <c r="B1669" s="11">
        <f>B847*2</f>
        <v>239</v>
      </c>
    </row>
    <row r="1670" spans="1:2" ht="12.75" hidden="1" customHeight="1" x14ac:dyDescent="0.2">
      <c r="A1670" s="10" t="s">
        <v>1299</v>
      </c>
      <c r="B1670" s="9">
        <v>0</v>
      </c>
    </row>
    <row r="1671" spans="1:2" ht="12.75" customHeight="1" x14ac:dyDescent="0.2">
      <c r="A1671" s="10" t="s">
        <v>1300</v>
      </c>
      <c r="B1671" s="11">
        <f>B851*3</f>
        <v>3213</v>
      </c>
    </row>
    <row r="1672" spans="1:2" ht="12.75" hidden="1" customHeight="1" x14ac:dyDescent="0.2">
      <c r="A1672" s="10" t="s">
        <v>1300</v>
      </c>
      <c r="B1672" s="9">
        <v>0</v>
      </c>
    </row>
    <row r="1673" spans="1:2" ht="12.75" customHeight="1" x14ac:dyDescent="0.2">
      <c r="A1673" s="10" t="s">
        <v>1301</v>
      </c>
      <c r="B1673" s="11">
        <f>B849*2</f>
        <v>747</v>
      </c>
    </row>
    <row r="1674" spans="1:2" ht="12.75" hidden="1" customHeight="1" x14ac:dyDescent="0.2">
      <c r="A1674" s="10" t="s">
        <v>1301</v>
      </c>
      <c r="B1674" s="9">
        <v>0</v>
      </c>
    </row>
    <row r="1675" spans="1:2" ht="12.75" customHeight="1" x14ac:dyDescent="0.2">
      <c r="A1675" s="10" t="s">
        <v>1302</v>
      </c>
      <c r="B1675" s="11">
        <f>B849*2</f>
        <v>747</v>
      </c>
    </row>
    <row r="1676" spans="1:2" ht="12.75" hidden="1" customHeight="1" x14ac:dyDescent="0.2">
      <c r="A1676" s="10" t="s">
        <v>1302</v>
      </c>
      <c r="B1676" s="9">
        <v>0</v>
      </c>
    </row>
    <row r="1677" spans="1:2" ht="12.75" customHeight="1" x14ac:dyDescent="0.2">
      <c r="A1677" s="10" t="s">
        <v>1303</v>
      </c>
      <c r="B1677" s="11">
        <f>B849*2</f>
        <v>747</v>
      </c>
    </row>
    <row r="1678" spans="1:2" ht="12.75" hidden="1" customHeight="1" x14ac:dyDescent="0.2">
      <c r="A1678" s="10" t="s">
        <v>1303</v>
      </c>
      <c r="B1678" s="9">
        <v>0</v>
      </c>
    </row>
    <row r="1679" spans="1:2" ht="12.75" customHeight="1" x14ac:dyDescent="0.2">
      <c r="A1679" s="10" t="s">
        <v>1304</v>
      </c>
      <c r="B1679" s="11">
        <f>B849*2</f>
        <v>747</v>
      </c>
    </row>
    <row r="1680" spans="1:2" ht="12.75" hidden="1" customHeight="1" x14ac:dyDescent="0.2">
      <c r="A1680" s="10" t="s">
        <v>1304</v>
      </c>
      <c r="B1680" s="9">
        <v>0</v>
      </c>
    </row>
    <row r="1681" spans="1:2" ht="12.75" customHeight="1" x14ac:dyDescent="0.2">
      <c r="A1681" s="10" t="s">
        <v>1305</v>
      </c>
      <c r="B1681" s="11">
        <f>B793*7</f>
        <v>210</v>
      </c>
    </row>
    <row r="1682" spans="1:2" ht="12.75" customHeight="1" x14ac:dyDescent="0.2">
      <c r="A1682" s="10" t="s">
        <v>1306</v>
      </c>
      <c r="B1682" s="11">
        <f>B802*4</f>
        <v>120</v>
      </c>
    </row>
    <row r="1683" spans="1:2" ht="12.75" hidden="1" customHeight="1" x14ac:dyDescent="0.2">
      <c r="A1683" s="10" t="s">
        <v>1306</v>
      </c>
      <c r="B1683" s="9">
        <v>0</v>
      </c>
    </row>
    <row r="1684" spans="1:2" ht="12.75" customHeight="1" x14ac:dyDescent="0.2">
      <c r="A1684" s="10" t="s">
        <v>1307</v>
      </c>
      <c r="B1684" s="11">
        <f>B854*2</f>
        <v>956</v>
      </c>
    </row>
    <row r="1685" spans="1:2" ht="12.75" hidden="1" customHeight="1" x14ac:dyDescent="0.2">
      <c r="A1685" s="10" t="s">
        <v>1307</v>
      </c>
      <c r="B1685" s="9">
        <v>0</v>
      </c>
    </row>
    <row r="1686" spans="1:2" ht="12.75" customHeight="1" x14ac:dyDescent="0.2">
      <c r="A1686" s="10" t="s">
        <v>1308</v>
      </c>
      <c r="B1686" s="11">
        <f>B854*2</f>
        <v>956</v>
      </c>
    </row>
    <row r="1687" spans="1:2" ht="12.75" hidden="1" customHeight="1" x14ac:dyDescent="0.2">
      <c r="A1687" s="10" t="s">
        <v>1308</v>
      </c>
      <c r="B1687" s="9">
        <v>0</v>
      </c>
    </row>
    <row r="1688" spans="1:2" ht="12.75" customHeight="1" x14ac:dyDescent="0.2">
      <c r="A1688" s="10" t="s">
        <v>1309</v>
      </c>
      <c r="B1688" s="11">
        <f>B849*2</f>
        <v>747</v>
      </c>
    </row>
    <row r="1689" spans="1:2" ht="12.75" hidden="1" customHeight="1" x14ac:dyDescent="0.2">
      <c r="A1689" s="10" t="s">
        <v>1309</v>
      </c>
      <c r="B1689" s="9">
        <v>0</v>
      </c>
    </row>
    <row r="1690" spans="1:2" ht="12.75" customHeight="1" x14ac:dyDescent="0.2">
      <c r="A1690" s="10" t="s">
        <v>1310</v>
      </c>
      <c r="B1690" s="11">
        <f>B856*2</f>
        <v>1912</v>
      </c>
    </row>
    <row r="1691" spans="1:2" ht="12.75" hidden="1" customHeight="1" x14ac:dyDescent="0.2">
      <c r="A1691" s="10" t="s">
        <v>1310</v>
      </c>
      <c r="B1691" s="9">
        <v>0</v>
      </c>
    </row>
    <row r="1692" spans="1:2" ht="12.75" customHeight="1" x14ac:dyDescent="0.2">
      <c r="A1692" s="10" t="s">
        <v>1311</v>
      </c>
      <c r="B1692" s="11">
        <v>4</v>
      </c>
    </row>
    <row r="1693" spans="1:2" ht="12.75" hidden="1" customHeight="1" x14ac:dyDescent="0.2">
      <c r="A1693" s="10" t="s">
        <v>1311</v>
      </c>
      <c r="B1693" s="9">
        <v>0</v>
      </c>
    </row>
    <row r="1694" spans="1:2" ht="12.75" customHeight="1" x14ac:dyDescent="0.2">
      <c r="A1694" s="10" t="s">
        <v>1312</v>
      </c>
      <c r="B1694" s="11">
        <v>4</v>
      </c>
    </row>
    <row r="1695" spans="1:2" ht="12.75" hidden="1" customHeight="1" x14ac:dyDescent="0.2">
      <c r="A1695" s="10" t="s">
        <v>1312</v>
      </c>
      <c r="B1695" s="9">
        <v>0</v>
      </c>
    </row>
    <row r="1696" spans="1:2" ht="12.75" hidden="1" customHeight="1" x14ac:dyDescent="0.2">
      <c r="A1696" s="10" t="s">
        <v>1312</v>
      </c>
      <c r="B1696" s="9">
        <v>0</v>
      </c>
    </row>
    <row r="1697" spans="1:2" ht="12.75" customHeight="1" x14ac:dyDescent="0.2">
      <c r="A1697" s="10" t="s">
        <v>1314</v>
      </c>
      <c r="B1697" s="11">
        <f>B926*4</f>
        <v>238</v>
      </c>
    </row>
    <row r="1698" spans="1:2" ht="12.75" hidden="1" customHeight="1" x14ac:dyDescent="0.2">
      <c r="A1698" s="10" t="s">
        <v>1314</v>
      </c>
      <c r="B1698" s="9">
        <v>0</v>
      </c>
    </row>
    <row r="1699" spans="1:2" ht="12.75" customHeight="1" x14ac:dyDescent="0.2">
      <c r="A1699" s="10" t="s">
        <v>1316</v>
      </c>
      <c r="B1699" s="11">
        <f>B844*3</f>
        <v>692.25</v>
      </c>
    </row>
    <row r="1700" spans="1:2" ht="12.75" hidden="1" customHeight="1" x14ac:dyDescent="0.2">
      <c r="A1700" s="10" t="s">
        <v>1316</v>
      </c>
      <c r="B1700" s="9">
        <v>0</v>
      </c>
    </row>
    <row r="1701" spans="1:2" ht="12.75" customHeight="1" x14ac:dyDescent="0.2">
      <c r="A1701" s="10" t="s">
        <v>1330</v>
      </c>
      <c r="B1701" s="11">
        <f>B1750+(B490/8)</f>
        <v>5.5</v>
      </c>
    </row>
    <row r="1702" spans="1:2" ht="12.75" hidden="1" customHeight="1" x14ac:dyDescent="0.2">
      <c r="A1702" s="10" t="s">
        <v>1330</v>
      </c>
      <c r="B1702" s="9">
        <v>0</v>
      </c>
    </row>
    <row r="1703" spans="1:2" ht="12.75" customHeight="1" x14ac:dyDescent="0.2">
      <c r="A1703" s="10" t="s">
        <v>1331</v>
      </c>
      <c r="B1703" s="11">
        <f>(B1706*4)+(B1701*2)</f>
        <v>99</v>
      </c>
    </row>
    <row r="1704" spans="1:2" ht="12.75" hidden="1" customHeight="1" x14ac:dyDescent="0.2">
      <c r="A1704" s="10" t="s">
        <v>1331</v>
      </c>
      <c r="B1704" s="9">
        <v>0</v>
      </c>
    </row>
    <row r="1705" spans="1:2" ht="12.75" hidden="1" customHeight="1" x14ac:dyDescent="0.2">
      <c r="A1705" s="10" t="s">
        <v>1331</v>
      </c>
      <c r="B1705" s="9">
        <v>0</v>
      </c>
    </row>
    <row r="1706" spans="1:2" ht="12.75" customHeight="1" x14ac:dyDescent="0.2">
      <c r="A1706" s="10" t="s">
        <v>1332</v>
      </c>
      <c r="B1706" s="11">
        <f>B1701*4</f>
        <v>22</v>
      </c>
    </row>
    <row r="1707" spans="1:2" ht="12.75" hidden="1" customHeight="1" x14ac:dyDescent="0.2">
      <c r="A1707" s="10" t="s">
        <v>1332</v>
      </c>
      <c r="B1707" s="9">
        <v>0</v>
      </c>
    </row>
    <row r="1708" spans="1:2" ht="12.75" hidden="1" customHeight="1" x14ac:dyDescent="0.2">
      <c r="A1708" s="10" t="s">
        <v>1332</v>
      </c>
      <c r="B1708" s="9">
        <v>0</v>
      </c>
    </row>
    <row r="1709" spans="1:2" ht="12.75" customHeight="1" x14ac:dyDescent="0.2">
      <c r="A1709" s="10" t="s">
        <v>1333</v>
      </c>
      <c r="B1709" s="11">
        <f>B1706/2</f>
        <v>11</v>
      </c>
    </row>
    <row r="1710" spans="1:2" ht="12.75" hidden="1" customHeight="1" x14ac:dyDescent="0.2">
      <c r="A1710" s="10" t="s">
        <v>1333</v>
      </c>
      <c r="B1710" s="9">
        <v>0</v>
      </c>
    </row>
    <row r="1711" spans="1:2" ht="12.75" hidden="1" customHeight="1" x14ac:dyDescent="0.2">
      <c r="A1711" s="10" t="s">
        <v>1333</v>
      </c>
      <c r="B1711" s="9">
        <v>0</v>
      </c>
    </row>
    <row r="1712" spans="1:2" ht="12.75" customHeight="1" x14ac:dyDescent="0.2">
      <c r="A1712" s="10" t="s">
        <v>1334</v>
      </c>
      <c r="B1712" s="11">
        <f>(B1706*6)/4</f>
        <v>33</v>
      </c>
    </row>
    <row r="1713" spans="1:2" ht="12.75" hidden="1" customHeight="1" x14ac:dyDescent="0.2">
      <c r="A1713" s="10" t="s">
        <v>1334</v>
      </c>
      <c r="B1713" s="9">
        <v>0</v>
      </c>
    </row>
    <row r="1714" spans="1:2" ht="12.75" hidden="1" customHeight="1" x14ac:dyDescent="0.2">
      <c r="A1714" s="10" t="s">
        <v>1334</v>
      </c>
      <c r="B1714" s="9">
        <v>0</v>
      </c>
    </row>
    <row r="1715" spans="1:2" ht="12.75" customHeight="1" x14ac:dyDescent="0.2">
      <c r="A1715" s="10" t="s">
        <v>1335</v>
      </c>
      <c r="B1715" s="11">
        <f>B1706</f>
        <v>22</v>
      </c>
    </row>
    <row r="1716" spans="1:2" ht="12.75" hidden="1" customHeight="1" x14ac:dyDescent="0.2">
      <c r="A1716" s="10" t="s">
        <v>1335</v>
      </c>
      <c r="B1716" s="9">
        <v>0</v>
      </c>
    </row>
    <row r="1717" spans="1:2" ht="12.75" hidden="1" customHeight="1" x14ac:dyDescent="0.2">
      <c r="A1717" s="10" t="s">
        <v>1335</v>
      </c>
      <c r="B1717" s="9">
        <v>0</v>
      </c>
    </row>
    <row r="1718" spans="1:2" ht="12.75" customHeight="1" x14ac:dyDescent="0.2">
      <c r="A1718" s="10" t="s">
        <v>1336</v>
      </c>
      <c r="B1718" s="11">
        <f>B1108</f>
        <v>34</v>
      </c>
    </row>
    <row r="1719" spans="1:2" ht="12.75" hidden="1" customHeight="1" x14ac:dyDescent="0.2">
      <c r="A1719" s="10" t="s">
        <v>1336</v>
      </c>
      <c r="B1719" s="9">
        <v>0</v>
      </c>
    </row>
    <row r="1720" spans="1:2" ht="12.75" hidden="1" customHeight="1" x14ac:dyDescent="0.2">
      <c r="A1720" s="10" t="s">
        <v>1336</v>
      </c>
      <c r="B1720" s="9">
        <v>0</v>
      </c>
    </row>
    <row r="1721" spans="1:2" ht="12.75" customHeight="1" x14ac:dyDescent="0.2">
      <c r="A1721" s="10" t="s">
        <v>1349</v>
      </c>
      <c r="B1721" s="11">
        <f>B847+B1734</f>
        <v>509.44166666666666</v>
      </c>
    </row>
    <row r="1722" spans="1:2" ht="12.75" hidden="1" customHeight="1" x14ac:dyDescent="0.2">
      <c r="A1722" s="10" t="s">
        <v>1349</v>
      </c>
      <c r="B1722" s="9">
        <v>0</v>
      </c>
    </row>
    <row r="1723" spans="1:2" ht="12.75" customHeight="1" x14ac:dyDescent="0.2">
      <c r="A1723" s="10" t="s">
        <v>1350</v>
      </c>
      <c r="B1723" s="11">
        <f>B1734*9</f>
        <v>3509.4749999999999</v>
      </c>
    </row>
    <row r="1724" spans="1:2" ht="12.75" hidden="1" customHeight="1" x14ac:dyDescent="0.2">
      <c r="A1724" s="10" t="s">
        <v>1350</v>
      </c>
      <c r="B1724" s="9">
        <v>0</v>
      </c>
    </row>
    <row r="1725" spans="1:2" ht="12.75" hidden="1" customHeight="1" x14ac:dyDescent="0.2">
      <c r="A1725" s="10" t="s">
        <v>1350</v>
      </c>
      <c r="B1725" s="9">
        <v>0</v>
      </c>
    </row>
    <row r="1726" spans="1:2" ht="12.75" customHeight="1" x14ac:dyDescent="0.2">
      <c r="A1726" s="10" t="s">
        <v>1351</v>
      </c>
      <c r="B1726" s="11">
        <f>B851+B1734</f>
        <v>1460.9416666666666</v>
      </c>
    </row>
    <row r="1727" spans="1:2" ht="12.75" hidden="1" customHeight="1" x14ac:dyDescent="0.2">
      <c r="A1727" s="10" t="s">
        <v>1351</v>
      </c>
      <c r="B1727" s="9">
        <v>0</v>
      </c>
    </row>
    <row r="1728" spans="1:2" ht="12.75" customHeight="1" x14ac:dyDescent="0.2">
      <c r="A1728" s="10" t="s">
        <v>1352</v>
      </c>
      <c r="B1728" s="11">
        <f>B854+B1734</f>
        <v>867.94166666666661</v>
      </c>
    </row>
    <row r="1729" spans="1:2" ht="12.75" hidden="1" customHeight="1" x14ac:dyDescent="0.2">
      <c r="A1729" s="10" t="s">
        <v>1352</v>
      </c>
      <c r="B1729" s="9">
        <v>0</v>
      </c>
    </row>
    <row r="1730" spans="1:2" ht="12.75" customHeight="1" x14ac:dyDescent="0.2">
      <c r="A1730" s="10" t="s">
        <v>1353</v>
      </c>
      <c r="B1730" s="11">
        <f>B856+B1734</f>
        <v>1345.9416666666666</v>
      </c>
    </row>
    <row r="1731" spans="1:2" ht="12.75" hidden="1" customHeight="1" x14ac:dyDescent="0.2">
      <c r="A1731" s="10" t="s">
        <v>1353</v>
      </c>
      <c r="B1731" s="9">
        <v>0</v>
      </c>
    </row>
    <row r="1732" spans="1:2" ht="12.75" customHeight="1" x14ac:dyDescent="0.2">
      <c r="A1732" s="10" t="s">
        <v>1354</v>
      </c>
      <c r="B1732" s="11">
        <f>B858+B1734</f>
        <v>987.44166666666661</v>
      </c>
    </row>
    <row r="1733" spans="1:2" ht="12.75" hidden="1" customHeight="1" x14ac:dyDescent="0.2">
      <c r="A1733" s="10" t="s">
        <v>1354</v>
      </c>
      <c r="B1733" s="9">
        <v>0</v>
      </c>
    </row>
    <row r="1734" spans="1:2" ht="12.75" customHeight="1" x14ac:dyDescent="0.2">
      <c r="A1734" s="10" t="s">
        <v>1355</v>
      </c>
      <c r="B1734" s="11">
        <f>(B1740*4)+(B1102*4)</f>
        <v>389.94166666666666</v>
      </c>
    </row>
    <row r="1735" spans="1:2" ht="12.75" hidden="1" customHeight="1" x14ac:dyDescent="0.2">
      <c r="A1735" s="10" t="s">
        <v>1355</v>
      </c>
      <c r="B1735" s="9">
        <v>0</v>
      </c>
    </row>
    <row r="1736" spans="1:2" ht="12.75" customHeight="1" x14ac:dyDescent="0.2">
      <c r="A1736" s="10" t="s">
        <v>1356</v>
      </c>
      <c r="B1736" s="11">
        <f>B862+B1734</f>
        <v>1251.4416666666666</v>
      </c>
    </row>
    <row r="1737" spans="1:2" ht="12.75" hidden="1" customHeight="1" x14ac:dyDescent="0.2">
      <c r="A1737" s="10" t="s">
        <v>1356</v>
      </c>
      <c r="B1737" s="9">
        <v>0</v>
      </c>
    </row>
    <row r="1738" spans="1:2" ht="12.75" customHeight="1" x14ac:dyDescent="0.2">
      <c r="A1738" s="10" t="s">
        <v>1357</v>
      </c>
      <c r="B1738" s="11">
        <f>B866+B1734</f>
        <v>508.94166666666666</v>
      </c>
    </row>
    <row r="1739" spans="1:2" ht="12.75" hidden="1" customHeight="1" x14ac:dyDescent="0.2">
      <c r="A1739" s="10" t="s">
        <v>1357</v>
      </c>
      <c r="B1739" s="9">
        <v>0</v>
      </c>
    </row>
    <row r="1740" spans="1:2" ht="12.75" customHeight="1" x14ac:dyDescent="0.2">
      <c r="A1740" s="10" t="s">
        <v>1358</v>
      </c>
      <c r="B1740" s="11">
        <f>B52+(B488/8)</f>
        <v>20.985416666666666</v>
      </c>
    </row>
    <row r="1741" spans="1:2" ht="12.75" hidden="1" customHeight="1" x14ac:dyDescent="0.2">
      <c r="A1741" s="10" t="s">
        <v>1358</v>
      </c>
      <c r="B1741" s="9">
        <v>0</v>
      </c>
    </row>
    <row r="1742" spans="1:2" ht="12.75" customHeight="1" x14ac:dyDescent="0.2">
      <c r="A1742" s="10" t="s">
        <v>1359</v>
      </c>
      <c r="B1742" s="11">
        <f>B869+B1734</f>
        <v>763.44166666666661</v>
      </c>
    </row>
    <row r="1743" spans="1:2" ht="12.75" hidden="1" customHeight="1" x14ac:dyDescent="0.2">
      <c r="A1743" s="10" t="s">
        <v>1359</v>
      </c>
      <c r="B1743" s="9">
        <v>0</v>
      </c>
    </row>
    <row r="1744" spans="1:2" ht="12.75" customHeight="1" x14ac:dyDescent="0.2">
      <c r="A1744" s="10" t="s">
        <v>1360</v>
      </c>
      <c r="B1744" s="11">
        <f>B871+B1734</f>
        <v>524.44166666666661</v>
      </c>
    </row>
    <row r="1745" spans="1:2" ht="12.75" hidden="1" customHeight="1" x14ac:dyDescent="0.2">
      <c r="A1745" s="10" t="s">
        <v>1360</v>
      </c>
      <c r="B1745" s="9">
        <v>0</v>
      </c>
    </row>
    <row r="1746" spans="1:2" ht="12.75" customHeight="1" x14ac:dyDescent="0.2">
      <c r="A1746" s="10" t="s">
        <v>1361</v>
      </c>
      <c r="B1746" s="9">
        <v>0</v>
      </c>
    </row>
    <row r="1747" spans="1:2" ht="12.75" customHeight="1" x14ac:dyDescent="0.2">
      <c r="A1747" s="10" t="s">
        <v>1362</v>
      </c>
      <c r="B1747" s="11">
        <v>4</v>
      </c>
    </row>
    <row r="1748" spans="1:2" ht="12.75" hidden="1" customHeight="1" x14ac:dyDescent="0.2">
      <c r="A1748" s="10" t="s">
        <v>1362</v>
      </c>
      <c r="B1748" s="9">
        <v>0</v>
      </c>
    </row>
    <row r="1749" spans="1:2" ht="12.75" hidden="1" customHeight="1" x14ac:dyDescent="0.2">
      <c r="A1749" s="10" t="s">
        <v>1362</v>
      </c>
      <c r="B1749" s="9">
        <v>0</v>
      </c>
    </row>
    <row r="1750" spans="1:2" ht="12.75" customHeight="1" x14ac:dyDescent="0.2">
      <c r="A1750" s="10" t="s">
        <v>1363</v>
      </c>
      <c r="B1750" s="11">
        <v>5</v>
      </c>
    </row>
    <row r="1751" spans="1:2" ht="12.75" hidden="1" customHeight="1" x14ac:dyDescent="0.2">
      <c r="A1751" s="10" t="s">
        <v>1363</v>
      </c>
      <c r="B1751" s="9">
        <v>0</v>
      </c>
    </row>
    <row r="1752" spans="1:2" ht="12.75" hidden="1" customHeight="1" x14ac:dyDescent="0.2">
      <c r="A1752" s="10" t="s">
        <v>1363</v>
      </c>
      <c r="B1752" s="9">
        <v>0</v>
      </c>
    </row>
    <row r="1753" spans="1:2" ht="12.75" customHeight="1" x14ac:dyDescent="0.2">
      <c r="A1753" s="10" t="s">
        <v>1364</v>
      </c>
      <c r="B1753" s="11">
        <f>B1123</f>
        <v>0.3</v>
      </c>
    </row>
    <row r="1754" spans="1:2" ht="12.75" hidden="1" customHeight="1" x14ac:dyDescent="0.2">
      <c r="A1754" s="10" t="s">
        <v>1364</v>
      </c>
      <c r="B1754" s="9">
        <v>0</v>
      </c>
    </row>
    <row r="1755" spans="1:2" ht="12.75" hidden="1" customHeight="1" x14ac:dyDescent="0.2">
      <c r="A1755" s="10" t="s">
        <v>1364</v>
      </c>
      <c r="B1755" s="9">
        <v>0</v>
      </c>
    </row>
    <row r="1756" spans="1:2" ht="12.75" customHeight="1" x14ac:dyDescent="0.2">
      <c r="A1756" s="10" t="s">
        <v>1365</v>
      </c>
      <c r="B1756" s="11">
        <f>(B2461*4)+(B2871*3)+3000</f>
        <v>3414.5</v>
      </c>
    </row>
    <row r="1757" spans="1:2" ht="12.75" hidden="1" customHeight="1" x14ac:dyDescent="0.2">
      <c r="A1757" s="10" t="s">
        <v>1365</v>
      </c>
      <c r="B1757" s="9">
        <v>0</v>
      </c>
    </row>
    <row r="1758" spans="1:2" ht="12.75" customHeight="1" x14ac:dyDescent="0.2">
      <c r="A1758" s="10" t="s">
        <v>1366</v>
      </c>
      <c r="B1758" s="11">
        <v>8</v>
      </c>
    </row>
    <row r="1759" spans="1:2" ht="12.75" hidden="1" customHeight="1" x14ac:dyDescent="0.2">
      <c r="A1759" s="10" t="s">
        <v>1366</v>
      </c>
      <c r="B1759" s="9">
        <v>0</v>
      </c>
    </row>
    <row r="1760" spans="1:2" ht="12.75" hidden="1" customHeight="1" x14ac:dyDescent="0.2">
      <c r="A1760" s="10" t="s">
        <v>1366</v>
      </c>
      <c r="B1760" s="9">
        <v>0</v>
      </c>
    </row>
    <row r="1761" spans="1:2" ht="12.75" customHeight="1" x14ac:dyDescent="0.2">
      <c r="A1761" s="10" t="s">
        <v>1367</v>
      </c>
      <c r="B1761" s="11">
        <f>B1758*9</f>
        <v>72</v>
      </c>
    </row>
    <row r="1762" spans="1:2" ht="12.75" hidden="1" customHeight="1" x14ac:dyDescent="0.2">
      <c r="A1762" s="10" t="s">
        <v>1367</v>
      </c>
      <c r="B1762" s="9">
        <v>0</v>
      </c>
    </row>
    <row r="1763" spans="1:2" ht="12.75" hidden="1" customHeight="1" x14ac:dyDescent="0.2">
      <c r="A1763" s="10" t="s">
        <v>1367</v>
      </c>
      <c r="B1763" s="9">
        <v>0</v>
      </c>
    </row>
    <row r="1764" spans="1:2" ht="12.75" customHeight="1" x14ac:dyDescent="0.2">
      <c r="A1764" s="10" t="s">
        <v>1369</v>
      </c>
      <c r="B1764" s="11">
        <f>(B1787*4)+B2284</f>
        <v>20.75</v>
      </c>
    </row>
    <row r="1765" spans="1:2" ht="12.75" hidden="1" customHeight="1" x14ac:dyDescent="0.2">
      <c r="A1765" s="10" t="s">
        <v>1369</v>
      </c>
      <c r="B1765" s="9">
        <v>0</v>
      </c>
    </row>
    <row r="1766" spans="1:2" ht="12.75" hidden="1" customHeight="1" x14ac:dyDescent="0.2">
      <c r="A1766" s="10" t="s">
        <v>1369</v>
      </c>
      <c r="B1766" s="9">
        <v>0</v>
      </c>
    </row>
    <row r="1767" spans="1:2" ht="12.75" customHeight="1" x14ac:dyDescent="0.2">
      <c r="A1767" s="10" t="s">
        <v>1386</v>
      </c>
      <c r="B1767" s="11">
        <f>B1790*5</f>
        <v>20</v>
      </c>
    </row>
    <row r="1768" spans="1:2" ht="12.75" hidden="1" customHeight="1" x14ac:dyDescent="0.2">
      <c r="A1768" s="10" t="s">
        <v>1386</v>
      </c>
      <c r="B1768" s="9">
        <v>0</v>
      </c>
    </row>
    <row r="1769" spans="1:2" ht="12.75" customHeight="1" x14ac:dyDescent="0.2">
      <c r="A1769" s="10" t="s">
        <v>1387</v>
      </c>
      <c r="B1769" s="11">
        <f>B1790</f>
        <v>4</v>
      </c>
    </row>
    <row r="1770" spans="1:2" ht="12.75" hidden="1" customHeight="1" x14ac:dyDescent="0.2">
      <c r="A1770" s="10" t="s">
        <v>1387</v>
      </c>
      <c r="B1770" s="9">
        <v>0</v>
      </c>
    </row>
    <row r="1771" spans="1:2" ht="12.75" hidden="1" customHeight="1" x14ac:dyDescent="0.2">
      <c r="A1771" s="10" t="s">
        <v>1387</v>
      </c>
      <c r="B1771" s="9">
        <v>0</v>
      </c>
    </row>
    <row r="1772" spans="1:2" ht="12.75" customHeight="1" x14ac:dyDescent="0.2">
      <c r="A1772" s="10" t="s">
        <v>1388</v>
      </c>
      <c r="B1772" s="11">
        <f>B1790*6</f>
        <v>24</v>
      </c>
    </row>
    <row r="1773" spans="1:2" ht="12.75" hidden="1" customHeight="1" x14ac:dyDescent="0.2">
      <c r="A1773" s="10" t="s">
        <v>1388</v>
      </c>
      <c r="B1773" s="9">
        <v>0</v>
      </c>
    </row>
    <row r="1774" spans="1:2" ht="12.75" hidden="1" customHeight="1" x14ac:dyDescent="0.2">
      <c r="A1774" s="10" t="s">
        <v>1388</v>
      </c>
      <c r="B1774" s="9">
        <v>0</v>
      </c>
    </row>
    <row r="1775" spans="1:2" ht="12.75" customHeight="1" x14ac:dyDescent="0.2">
      <c r="A1775" s="10" t="s">
        <v>1389</v>
      </c>
      <c r="B1775" s="11">
        <f>(B1790*4)+(B2528*2)</f>
        <v>42.666666666666671</v>
      </c>
    </row>
    <row r="1776" spans="1:2" ht="12.75" hidden="1" customHeight="1" x14ac:dyDescent="0.2">
      <c r="A1776" s="10" t="s">
        <v>1389</v>
      </c>
      <c r="B1776" s="9">
        <v>0</v>
      </c>
    </row>
    <row r="1777" spans="1:2" ht="12.75" hidden="1" customHeight="1" x14ac:dyDescent="0.2">
      <c r="A1777" s="10" t="s">
        <v>1389</v>
      </c>
      <c r="B1777" s="9">
        <v>0</v>
      </c>
    </row>
    <row r="1778" spans="1:2" ht="12.75" customHeight="1" x14ac:dyDescent="0.2">
      <c r="A1778" s="10" t="s">
        <v>1390</v>
      </c>
      <c r="B1778" s="11">
        <f>(B1790*2)+(B2528*4)</f>
        <v>61.333333333333336</v>
      </c>
    </row>
    <row r="1779" spans="1:2" ht="12.75" hidden="1" customHeight="1" x14ac:dyDescent="0.2">
      <c r="A1779" s="10" t="s">
        <v>1390</v>
      </c>
      <c r="B1779" s="9">
        <v>0</v>
      </c>
    </row>
    <row r="1780" spans="1:2" ht="12.75" hidden="1" customHeight="1" x14ac:dyDescent="0.2">
      <c r="A1780" s="10" t="s">
        <v>1390</v>
      </c>
      <c r="B1780" s="9">
        <v>0</v>
      </c>
    </row>
    <row r="1781" spans="1:2" ht="12.75" customHeight="1" x14ac:dyDescent="0.2">
      <c r="A1781" s="10" t="s">
        <v>1391</v>
      </c>
      <c r="B1781" s="11">
        <v>1</v>
      </c>
    </row>
    <row r="1782" spans="1:2" ht="12.75" hidden="1" customHeight="1" x14ac:dyDescent="0.2">
      <c r="A1782" s="10" t="s">
        <v>1391</v>
      </c>
      <c r="B1782" s="9">
        <v>0</v>
      </c>
    </row>
    <row r="1783" spans="1:2" ht="12.75" hidden="1" customHeight="1" x14ac:dyDescent="0.2">
      <c r="A1783" s="10" t="s">
        <v>1391</v>
      </c>
      <c r="B1783" s="9">
        <v>0</v>
      </c>
    </row>
    <row r="1784" spans="1:2" ht="12.75" customHeight="1" x14ac:dyDescent="0.2">
      <c r="A1784" s="10" t="s">
        <v>1392</v>
      </c>
      <c r="B1784" s="11">
        <v>8</v>
      </c>
    </row>
    <row r="1785" spans="1:2" ht="12.75" hidden="1" customHeight="1" x14ac:dyDescent="0.2">
      <c r="A1785" s="10" t="s">
        <v>1392</v>
      </c>
      <c r="B1785" s="9">
        <v>0</v>
      </c>
    </row>
    <row r="1786" spans="1:2" ht="12.75" hidden="1" customHeight="1" x14ac:dyDescent="0.2">
      <c r="A1786" s="10" t="s">
        <v>1392</v>
      </c>
      <c r="B1786" s="9">
        <v>0</v>
      </c>
    </row>
    <row r="1787" spans="1:2" ht="12.75" customHeight="1" x14ac:dyDescent="0.2">
      <c r="A1787" s="10" t="s">
        <v>1393</v>
      </c>
      <c r="B1787" s="11">
        <f>B1784/4</f>
        <v>2</v>
      </c>
    </row>
    <row r="1788" spans="1:2" ht="12.75" hidden="1" customHeight="1" x14ac:dyDescent="0.2">
      <c r="A1788" s="10" t="s">
        <v>1393</v>
      </c>
      <c r="B1788" s="9">
        <v>0</v>
      </c>
    </row>
    <row r="1789" spans="1:2" ht="12.75" hidden="1" customHeight="1" x14ac:dyDescent="0.2">
      <c r="A1789" s="10" t="s">
        <v>1393</v>
      </c>
      <c r="B1789" s="9">
        <v>0</v>
      </c>
    </row>
    <row r="1790" spans="1:2" ht="12.75" customHeight="1" x14ac:dyDescent="0.2">
      <c r="A1790" s="10" t="s">
        <v>1394</v>
      </c>
      <c r="B1790" s="11">
        <f>B1787*2</f>
        <v>4</v>
      </c>
    </row>
    <row r="1791" spans="1:2" ht="12.75" hidden="1" customHeight="1" x14ac:dyDescent="0.2">
      <c r="A1791" s="10" t="s">
        <v>1394</v>
      </c>
      <c r="B1791" s="9">
        <v>0</v>
      </c>
    </row>
    <row r="1792" spans="1:2" ht="12.75" hidden="1" customHeight="1" x14ac:dyDescent="0.2">
      <c r="A1792" s="10" t="s">
        <v>1394</v>
      </c>
      <c r="B1792" s="9">
        <v>0</v>
      </c>
    </row>
    <row r="1793" spans="1:2" ht="12.75" customHeight="1" x14ac:dyDescent="0.2">
      <c r="A1793" s="10" t="s">
        <v>1395</v>
      </c>
      <c r="B1793" s="11">
        <f>B1784*3</f>
        <v>24</v>
      </c>
    </row>
    <row r="1794" spans="1:2" ht="12.75" hidden="1" customHeight="1" x14ac:dyDescent="0.2">
      <c r="A1794" s="10" t="s">
        <v>1395</v>
      </c>
      <c r="B1794" s="9">
        <v>0</v>
      </c>
    </row>
    <row r="1795" spans="1:2" ht="12.75" hidden="1" customHeight="1" x14ac:dyDescent="0.2">
      <c r="A1795" s="10" t="s">
        <v>1395</v>
      </c>
      <c r="B1795" s="9">
        <v>0</v>
      </c>
    </row>
    <row r="1796" spans="1:2" ht="12.75" customHeight="1" x14ac:dyDescent="0.2">
      <c r="A1796" s="10" t="s">
        <v>1396</v>
      </c>
      <c r="B1796" s="11">
        <f>(B1787*6)+(B2524)</f>
        <v>19.5</v>
      </c>
    </row>
    <row r="1797" spans="1:2" ht="12.75" hidden="1" customHeight="1" x14ac:dyDescent="0.2">
      <c r="A1797" s="10" t="s">
        <v>1396</v>
      </c>
      <c r="B1797" s="9">
        <v>0</v>
      </c>
    </row>
    <row r="1798" spans="1:2" ht="12.75" hidden="1" customHeight="1" x14ac:dyDescent="0.2">
      <c r="A1798" s="10" t="s">
        <v>1396</v>
      </c>
      <c r="B1798" s="9">
        <v>0</v>
      </c>
    </row>
    <row r="1799" spans="1:2" ht="12.75" customHeight="1" x14ac:dyDescent="0.2">
      <c r="A1799" s="10" t="s">
        <v>1397</v>
      </c>
      <c r="B1799" s="11">
        <f>B1787/2</f>
        <v>1</v>
      </c>
    </row>
    <row r="1800" spans="1:2" ht="12.75" hidden="1" customHeight="1" x14ac:dyDescent="0.2">
      <c r="A1800" s="10" t="s">
        <v>1397</v>
      </c>
      <c r="B1800" s="9">
        <v>0</v>
      </c>
    </row>
    <row r="1801" spans="1:2" ht="12.75" hidden="1" customHeight="1" x14ac:dyDescent="0.2">
      <c r="A1801" s="10" t="s">
        <v>1397</v>
      </c>
      <c r="B1801" s="9">
        <v>0</v>
      </c>
    </row>
    <row r="1802" spans="1:2" ht="12.75" customHeight="1" x14ac:dyDescent="0.2">
      <c r="A1802" s="10" t="s">
        <v>1398</v>
      </c>
      <c r="B1802" s="11">
        <f>(B1787*6)/4</f>
        <v>3</v>
      </c>
    </row>
    <row r="1803" spans="1:2" ht="12.75" hidden="1" customHeight="1" x14ac:dyDescent="0.2">
      <c r="A1803" s="10" t="s">
        <v>1398</v>
      </c>
      <c r="B1803" s="9">
        <v>0</v>
      </c>
    </row>
    <row r="1804" spans="1:2" ht="12.75" hidden="1" customHeight="1" x14ac:dyDescent="0.2">
      <c r="A1804" s="10" t="s">
        <v>1398</v>
      </c>
      <c r="B1804" s="9">
        <v>0</v>
      </c>
    </row>
    <row r="1805" spans="1:2" ht="12.75" customHeight="1" x14ac:dyDescent="0.2">
      <c r="A1805" s="10" t="s">
        <v>1399</v>
      </c>
      <c r="B1805" s="11">
        <f>(B1787*6)/2</f>
        <v>6</v>
      </c>
    </row>
    <row r="1806" spans="1:2" ht="12.75" hidden="1" customHeight="1" x14ac:dyDescent="0.2">
      <c r="A1806" s="10" t="s">
        <v>1399</v>
      </c>
      <c r="B1806" s="9">
        <v>0</v>
      </c>
    </row>
    <row r="1807" spans="1:2" ht="12.75" hidden="1" customHeight="1" x14ac:dyDescent="0.2">
      <c r="A1807" s="10" t="s">
        <v>1399</v>
      </c>
      <c r="B1807" s="9">
        <v>0</v>
      </c>
    </row>
    <row r="1808" spans="1:2" ht="12.75" customHeight="1" x14ac:dyDescent="0.2">
      <c r="A1808" s="10" t="s">
        <v>1400</v>
      </c>
      <c r="B1808" s="9">
        <v>0</v>
      </c>
    </row>
    <row r="1809" spans="1:2" ht="12.75" customHeight="1" x14ac:dyDescent="0.2">
      <c r="A1809" s="10" t="s">
        <v>1401</v>
      </c>
      <c r="B1809" s="11">
        <f>(B1784*4)/3</f>
        <v>10.666666666666666</v>
      </c>
    </row>
    <row r="1810" spans="1:2" ht="12.75" hidden="1" customHeight="1" x14ac:dyDescent="0.2">
      <c r="A1810" s="10" t="s">
        <v>1401</v>
      </c>
      <c r="B1810" s="9">
        <v>0</v>
      </c>
    </row>
    <row r="1811" spans="1:2" ht="12.75" hidden="1" customHeight="1" x14ac:dyDescent="0.2">
      <c r="A1811" s="10" t="s">
        <v>1401</v>
      </c>
      <c r="B1811" s="9">
        <v>0</v>
      </c>
    </row>
    <row r="1812" spans="1:2" ht="12.75" customHeight="1" x14ac:dyDescent="0.2">
      <c r="A1812" s="10" t="s">
        <v>1402</v>
      </c>
      <c r="B1812" s="11">
        <f>(B509*6)+(B2284*2)+B2165</f>
        <v>84.5</v>
      </c>
    </row>
    <row r="1813" spans="1:2" ht="12.75" hidden="1" customHeight="1" x14ac:dyDescent="0.2">
      <c r="A1813" s="10" t="s">
        <v>1402</v>
      </c>
      <c r="B1813" s="9">
        <v>0</v>
      </c>
    </row>
    <row r="1814" spans="1:2" ht="12.75" hidden="1" customHeight="1" x14ac:dyDescent="0.2">
      <c r="A1814" s="10" t="s">
        <v>1402</v>
      </c>
      <c r="B1814" s="9">
        <v>0</v>
      </c>
    </row>
    <row r="1815" spans="1:2" ht="12.75" customHeight="1" x14ac:dyDescent="0.2">
      <c r="A1815" s="10" t="s">
        <v>1403</v>
      </c>
      <c r="B1815" s="11">
        <v>25</v>
      </c>
    </row>
    <row r="1816" spans="1:2" ht="12.75" hidden="1" customHeight="1" x14ac:dyDescent="0.2">
      <c r="A1816" s="10" t="s">
        <v>1403</v>
      </c>
      <c r="B1816" s="9">
        <v>0</v>
      </c>
    </row>
    <row r="1817" spans="1:2" ht="12.75" hidden="1" customHeight="1" x14ac:dyDescent="0.2">
      <c r="A1817" s="10" t="s">
        <v>1403</v>
      </c>
      <c r="B1817" s="9">
        <v>0</v>
      </c>
    </row>
    <row r="1818" spans="1:2" ht="12.75" customHeight="1" x14ac:dyDescent="0.2">
      <c r="A1818" s="10" t="s">
        <v>1405</v>
      </c>
      <c r="B1818" s="11">
        <v>0</v>
      </c>
    </row>
    <row r="1819" spans="1:2" ht="12.75" hidden="1" customHeight="1" x14ac:dyDescent="0.2">
      <c r="A1819" s="10" t="s">
        <v>1405</v>
      </c>
      <c r="B1819" s="9">
        <v>0</v>
      </c>
    </row>
    <row r="1820" spans="1:2" ht="12.75" customHeight="1" x14ac:dyDescent="0.2">
      <c r="A1820" s="10" t="s">
        <v>1422</v>
      </c>
      <c r="B1820" s="11">
        <f>B102+B1838</f>
        <v>33</v>
      </c>
    </row>
    <row r="1821" spans="1:2" ht="12.75" hidden="1" customHeight="1" x14ac:dyDescent="0.2">
      <c r="A1821" s="10" t="s">
        <v>1422</v>
      </c>
      <c r="B1821" s="9">
        <v>0</v>
      </c>
    </row>
    <row r="1822" spans="1:2" ht="12.75" hidden="1" customHeight="1" x14ac:dyDescent="0.2">
      <c r="A1822" s="10" t="s">
        <v>1422</v>
      </c>
      <c r="B1822" s="9">
        <v>0</v>
      </c>
    </row>
    <row r="1823" spans="1:2" ht="12.75" customHeight="1" x14ac:dyDescent="0.2">
      <c r="A1823" s="10" t="s">
        <v>1423</v>
      </c>
      <c r="B1823" s="11">
        <f>B113+B1838</f>
        <v>138.5</v>
      </c>
    </row>
    <row r="1824" spans="1:2" ht="12.75" hidden="1" customHeight="1" x14ac:dyDescent="0.2">
      <c r="A1824" s="10" t="s">
        <v>1423</v>
      </c>
      <c r="B1824" s="9">
        <v>0</v>
      </c>
    </row>
    <row r="1825" spans="1:2" ht="12.75" hidden="1" customHeight="1" x14ac:dyDescent="0.2">
      <c r="A1825" s="10" t="s">
        <v>1423</v>
      </c>
      <c r="B1825" s="9">
        <v>0</v>
      </c>
    </row>
    <row r="1826" spans="1:2" ht="12.75" customHeight="1" x14ac:dyDescent="0.2">
      <c r="A1826" s="10" t="s">
        <v>1424</v>
      </c>
      <c r="B1826" s="9">
        <v>0</v>
      </c>
    </row>
    <row r="1827" spans="1:2" ht="12.75" hidden="1" customHeight="1" x14ac:dyDescent="0.2">
      <c r="A1827" s="10" t="s">
        <v>1424</v>
      </c>
      <c r="B1827" s="9">
        <v>0</v>
      </c>
    </row>
    <row r="1828" spans="1:2" ht="12.75" customHeight="1" x14ac:dyDescent="0.2">
      <c r="A1828" s="10" t="s">
        <v>1425</v>
      </c>
      <c r="B1828" s="9">
        <v>0</v>
      </c>
    </row>
    <row r="1829" spans="1:2" ht="12.75" customHeight="1" x14ac:dyDescent="0.2">
      <c r="A1829" s="10" t="s">
        <v>1426</v>
      </c>
      <c r="B1829" s="11">
        <f>(B1859*2)/3</f>
        <v>4</v>
      </c>
    </row>
    <row r="1830" spans="1:2" ht="12.75" hidden="1" customHeight="1" x14ac:dyDescent="0.2">
      <c r="A1830" s="10" t="s">
        <v>1426</v>
      </c>
      <c r="B1830" s="9">
        <v>0</v>
      </c>
    </row>
    <row r="1831" spans="1:2" ht="12.75" hidden="1" customHeight="1" x14ac:dyDescent="0.2">
      <c r="A1831" s="10" t="s">
        <v>1426</v>
      </c>
      <c r="B1831" s="9">
        <v>0</v>
      </c>
    </row>
    <row r="1832" spans="1:2" ht="12.75" customHeight="1" x14ac:dyDescent="0.2">
      <c r="A1832" s="10" t="s">
        <v>1427</v>
      </c>
      <c r="B1832" s="11">
        <f>B1835</f>
        <v>28</v>
      </c>
    </row>
    <row r="1833" spans="1:2" ht="12.75" hidden="1" customHeight="1" x14ac:dyDescent="0.2">
      <c r="A1833" s="10" t="s">
        <v>1427</v>
      </c>
      <c r="B1833" s="9">
        <v>0</v>
      </c>
    </row>
    <row r="1834" spans="1:2" ht="12.75" hidden="1" customHeight="1" x14ac:dyDescent="0.2">
      <c r="A1834" s="10" t="s">
        <v>1427</v>
      </c>
      <c r="B1834" s="9">
        <v>0</v>
      </c>
    </row>
    <row r="1835" spans="1:2" ht="12.75" customHeight="1" x14ac:dyDescent="0.2">
      <c r="A1835" s="10" t="s">
        <v>1428</v>
      </c>
      <c r="B1835" s="11">
        <f>(B2333*4+(B1129*4)+B1838)</f>
        <v>28</v>
      </c>
    </row>
    <row r="1836" spans="1:2" ht="12.75" hidden="1" customHeight="1" x14ac:dyDescent="0.2">
      <c r="A1836" s="10" t="s">
        <v>1428</v>
      </c>
      <c r="B1836" s="9">
        <v>0</v>
      </c>
    </row>
    <row r="1837" spans="1:2" ht="12.75" hidden="1" customHeight="1" x14ac:dyDescent="0.2">
      <c r="A1837" s="10" t="s">
        <v>1428</v>
      </c>
      <c r="B1837" s="9">
        <v>0</v>
      </c>
    </row>
    <row r="1838" spans="1:2" ht="12.75" customHeight="1" x14ac:dyDescent="0.2">
      <c r="A1838" s="10" t="s">
        <v>1429</v>
      </c>
      <c r="B1838" s="11">
        <f>B2237+B2913</f>
        <v>8</v>
      </c>
    </row>
    <row r="1839" spans="1:2" ht="12.75" hidden="1" customHeight="1" x14ac:dyDescent="0.2">
      <c r="A1839" s="10" t="s">
        <v>1429</v>
      </c>
      <c r="B1839" s="9">
        <v>0</v>
      </c>
    </row>
    <row r="1840" spans="1:2" ht="12.75" customHeight="1" x14ac:dyDescent="0.2">
      <c r="A1840" s="10" t="s">
        <v>1430</v>
      </c>
      <c r="B1840" s="11">
        <f>B1852+(B488/8)</f>
        <v>67.985416666666666</v>
      </c>
    </row>
    <row r="1841" spans="1:2" ht="12.75" hidden="1" customHeight="1" x14ac:dyDescent="0.2">
      <c r="A1841" s="10" t="s">
        <v>1430</v>
      </c>
      <c r="B1841" s="9">
        <v>0</v>
      </c>
    </row>
    <row r="1842" spans="1:2" ht="12.75" hidden="1" customHeight="1" x14ac:dyDescent="0.2">
      <c r="A1842" s="10" t="s">
        <v>1430</v>
      </c>
      <c r="B1842" s="9">
        <v>0</v>
      </c>
    </row>
    <row r="1843" spans="1:2" ht="12.75" customHeight="1" x14ac:dyDescent="0.2">
      <c r="A1843" s="10" t="s">
        <v>1431</v>
      </c>
      <c r="B1843" s="11">
        <f>B2373+8</f>
        <v>1107.4000000000001</v>
      </c>
    </row>
    <row r="1844" spans="1:2" ht="12.75" hidden="1" customHeight="1" x14ac:dyDescent="0.2">
      <c r="A1844" s="10" t="s">
        <v>1431</v>
      </c>
      <c r="B1844" s="9">
        <v>0</v>
      </c>
    </row>
    <row r="1845" spans="1:2" ht="12.75" hidden="1" customHeight="1" x14ac:dyDescent="0.2">
      <c r="A1845" s="10" t="s">
        <v>1431</v>
      </c>
      <c r="B1845" s="9">
        <v>0</v>
      </c>
    </row>
    <row r="1846" spans="1:2" ht="12.75" customHeight="1" x14ac:dyDescent="0.2">
      <c r="A1846" s="10" t="s">
        <v>1432</v>
      </c>
      <c r="B1846" s="11">
        <f>B1048+1</f>
        <v>120.5</v>
      </c>
    </row>
    <row r="1847" spans="1:2" ht="12.75" hidden="1" customHeight="1" x14ac:dyDescent="0.2">
      <c r="A1847" s="10" t="s">
        <v>1432</v>
      </c>
      <c r="B1847" s="9">
        <v>0</v>
      </c>
    </row>
    <row r="1848" spans="1:2" ht="12.75" hidden="1" customHeight="1" x14ac:dyDescent="0.2">
      <c r="A1848" s="10" t="s">
        <v>1432</v>
      </c>
      <c r="B1848" s="9">
        <v>0</v>
      </c>
    </row>
    <row r="1849" spans="1:2" ht="12.75" customHeight="1" x14ac:dyDescent="0.2">
      <c r="A1849" s="10" t="s">
        <v>1433</v>
      </c>
      <c r="B1849" s="11">
        <f>(B1846*6)/16</f>
        <v>45.1875</v>
      </c>
    </row>
    <row r="1850" spans="1:2" ht="12.75" hidden="1" customHeight="1" x14ac:dyDescent="0.2">
      <c r="A1850" s="10" t="s">
        <v>1433</v>
      </c>
      <c r="B1850" s="9">
        <v>0</v>
      </c>
    </row>
    <row r="1851" spans="1:2" ht="12.75" hidden="1" customHeight="1" x14ac:dyDescent="0.2">
      <c r="A1851" s="10" t="s">
        <v>1433</v>
      </c>
      <c r="B1851" s="9">
        <v>0</v>
      </c>
    </row>
    <row r="1852" spans="1:2" ht="12.75" customHeight="1" x14ac:dyDescent="0.2">
      <c r="A1852" s="10" t="s">
        <v>1434</v>
      </c>
      <c r="B1852" s="11">
        <f>B2639+1</f>
        <v>51</v>
      </c>
    </row>
    <row r="1853" spans="1:2" ht="12.75" hidden="1" customHeight="1" x14ac:dyDescent="0.2">
      <c r="A1853" s="10" t="s">
        <v>1434</v>
      </c>
      <c r="B1853" s="9">
        <v>0</v>
      </c>
    </row>
    <row r="1854" spans="1:2" ht="12.75" hidden="1" customHeight="1" x14ac:dyDescent="0.2">
      <c r="A1854" s="10" t="s">
        <v>1434</v>
      </c>
      <c r="B1854" s="9">
        <v>0</v>
      </c>
    </row>
    <row r="1855" spans="1:2" ht="12.75" customHeight="1" x14ac:dyDescent="0.2">
      <c r="A1855" s="10" t="s">
        <v>1435</v>
      </c>
      <c r="B1855" s="11">
        <v>5</v>
      </c>
    </row>
    <row r="1856" spans="1:2" ht="12.75" hidden="1" customHeight="1" x14ac:dyDescent="0.2">
      <c r="A1856" s="10" t="s">
        <v>1435</v>
      </c>
      <c r="B1856" s="9">
        <v>0</v>
      </c>
    </row>
    <row r="1857" spans="1:2" ht="12.75" hidden="1" customHeight="1" x14ac:dyDescent="0.2">
      <c r="A1857" s="10" t="s">
        <v>1435</v>
      </c>
      <c r="B1857" s="9">
        <v>0</v>
      </c>
    </row>
    <row r="1858" spans="1:2" ht="12.75" customHeight="1" x14ac:dyDescent="0.2">
      <c r="A1858" s="10" t="s">
        <v>1436</v>
      </c>
      <c r="B1858" s="9">
        <v>0</v>
      </c>
    </row>
    <row r="1859" spans="1:2" ht="12.75" customHeight="1" x14ac:dyDescent="0.2">
      <c r="A1859" s="10" t="s">
        <v>1437</v>
      </c>
      <c r="B1859" s="11">
        <f>B2862+1</f>
        <v>6</v>
      </c>
    </row>
    <row r="1860" spans="1:2" ht="12.75" hidden="1" customHeight="1" x14ac:dyDescent="0.2">
      <c r="A1860" s="10" t="s">
        <v>1437</v>
      </c>
      <c r="B1860" s="9">
        <v>0</v>
      </c>
    </row>
    <row r="1861" spans="1:2" ht="12.75" hidden="1" customHeight="1" x14ac:dyDescent="0.2">
      <c r="A1861" s="10" t="s">
        <v>1437</v>
      </c>
      <c r="B1861" s="9">
        <v>0</v>
      </c>
    </row>
    <row r="1862" spans="1:2" ht="12.75" customHeight="1" x14ac:dyDescent="0.2">
      <c r="A1862" s="10" t="s">
        <v>1438</v>
      </c>
      <c r="B1862" s="11">
        <v>4</v>
      </c>
    </row>
    <row r="1863" spans="1:2" ht="12.75" customHeight="1" x14ac:dyDescent="0.2">
      <c r="A1863" s="10" t="s">
        <v>1440</v>
      </c>
      <c r="B1863" s="11">
        <v>4</v>
      </c>
    </row>
    <row r="1864" spans="1:2" ht="12.75" hidden="1" customHeight="1" x14ac:dyDescent="0.2">
      <c r="A1864" s="10" t="s">
        <v>1440</v>
      </c>
      <c r="B1864" s="9">
        <v>0</v>
      </c>
    </row>
    <row r="1865" spans="1:2" ht="12.75" hidden="1" customHeight="1" x14ac:dyDescent="0.2">
      <c r="A1865" s="10" t="s">
        <v>1440</v>
      </c>
      <c r="B1865" s="9">
        <v>0</v>
      </c>
    </row>
    <row r="1866" spans="1:2" ht="12.75" customHeight="1" x14ac:dyDescent="0.2">
      <c r="A1866" s="10" t="s">
        <v>1445</v>
      </c>
      <c r="B1866" s="9">
        <v>0</v>
      </c>
    </row>
    <row r="1867" spans="1:2" ht="12.75" hidden="1" customHeight="1" x14ac:dyDescent="0.2">
      <c r="A1867" s="10" t="s">
        <v>1445</v>
      </c>
      <c r="B1867" s="9">
        <v>0</v>
      </c>
    </row>
    <row r="1868" spans="1:2" ht="12.75" customHeight="1" x14ac:dyDescent="0.2">
      <c r="A1868" s="10" t="s">
        <v>1446</v>
      </c>
      <c r="B1868" s="9">
        <v>0</v>
      </c>
    </row>
    <row r="1869" spans="1:2" ht="12.75" hidden="1" customHeight="1" x14ac:dyDescent="0.2">
      <c r="A1869" s="10" t="s">
        <v>1446</v>
      </c>
      <c r="B1869" s="9">
        <v>0</v>
      </c>
    </row>
    <row r="1870" spans="1:2" ht="12.75" customHeight="1" x14ac:dyDescent="0.2">
      <c r="A1870" s="10" t="s">
        <v>1447</v>
      </c>
      <c r="B1870" s="9">
        <v>0</v>
      </c>
    </row>
    <row r="1871" spans="1:2" ht="12.75" hidden="1" customHeight="1" x14ac:dyDescent="0.2">
      <c r="A1871" s="10" t="s">
        <v>1447</v>
      </c>
      <c r="B1871" s="9">
        <v>0</v>
      </c>
    </row>
    <row r="1872" spans="1:2" ht="12.75" customHeight="1" x14ac:dyDescent="0.2">
      <c r="A1872" s="10" t="s">
        <v>1448</v>
      </c>
      <c r="B1872" s="9">
        <v>0</v>
      </c>
    </row>
    <row r="1873" spans="1:2" ht="12.75" hidden="1" customHeight="1" x14ac:dyDescent="0.2">
      <c r="A1873" s="10" t="s">
        <v>1448</v>
      </c>
      <c r="B1873" s="9">
        <v>0</v>
      </c>
    </row>
    <row r="1874" spans="1:2" ht="12.75" customHeight="1" x14ac:dyDescent="0.2">
      <c r="A1874" s="10" t="s">
        <v>1450</v>
      </c>
      <c r="B1874" s="11">
        <f>B1257*9</f>
        <v>45</v>
      </c>
    </row>
    <row r="1875" spans="1:2" ht="12.75" hidden="1" customHeight="1" x14ac:dyDescent="0.2">
      <c r="A1875" s="10" t="s">
        <v>1450</v>
      </c>
      <c r="B1875" s="9">
        <v>0</v>
      </c>
    </row>
    <row r="1876" spans="1:2" ht="12.75" hidden="1" customHeight="1" x14ac:dyDescent="0.2">
      <c r="A1876" s="10" t="s">
        <v>1450</v>
      </c>
      <c r="B1876" s="9">
        <v>0</v>
      </c>
    </row>
    <row r="1877" spans="1:2" ht="12.75" customHeight="1" x14ac:dyDescent="0.2">
      <c r="A1877" s="10" t="s">
        <v>1451</v>
      </c>
      <c r="B1877" s="11">
        <f>(B2533*8)+B2866</f>
        <v>12</v>
      </c>
    </row>
    <row r="1878" spans="1:2" ht="12.75" hidden="1" customHeight="1" x14ac:dyDescent="0.2">
      <c r="A1878" s="10" t="s">
        <v>1451</v>
      </c>
      <c r="B1878" s="9">
        <v>0</v>
      </c>
    </row>
    <row r="1879" spans="1:2" ht="12.75" customHeight="1" x14ac:dyDescent="0.2">
      <c r="A1879" s="10" t="s">
        <v>1453</v>
      </c>
      <c r="B1879" s="11">
        <v>0</v>
      </c>
    </row>
    <row r="1880" spans="1:2" ht="12.75" hidden="1" customHeight="1" x14ac:dyDescent="0.2">
      <c r="A1880" s="10" t="s">
        <v>1453</v>
      </c>
      <c r="B1880" s="9">
        <v>0</v>
      </c>
    </row>
    <row r="1881" spans="1:2" ht="12.75" customHeight="1" x14ac:dyDescent="0.2">
      <c r="A1881" s="10" t="s">
        <v>1454</v>
      </c>
      <c r="B1881" s="11">
        <f>B2633</f>
        <v>1.5</v>
      </c>
    </row>
    <row r="1882" spans="1:2" ht="12.75" hidden="1" customHeight="1" x14ac:dyDescent="0.2">
      <c r="A1882" s="10" t="s">
        <v>1454</v>
      </c>
      <c r="B1882" s="9">
        <v>0</v>
      </c>
    </row>
    <row r="1883" spans="1:2" ht="12.75" customHeight="1" x14ac:dyDescent="0.2">
      <c r="A1883" s="10" t="s">
        <v>1456</v>
      </c>
      <c r="B1883" s="11">
        <v>0</v>
      </c>
    </row>
    <row r="1884" spans="1:2" ht="12.75" hidden="1" customHeight="1" x14ac:dyDescent="0.2">
      <c r="A1884" s="10" t="s">
        <v>1456</v>
      </c>
      <c r="B1884" s="9">
        <v>0</v>
      </c>
    </row>
    <row r="1885" spans="1:2" ht="12.75" customHeight="1" x14ac:dyDescent="0.2">
      <c r="A1885" s="10" t="s">
        <v>1457</v>
      </c>
      <c r="B1885" s="11">
        <v>8</v>
      </c>
    </row>
    <row r="1886" spans="1:2" ht="12.75" hidden="1" customHeight="1" x14ac:dyDescent="0.2">
      <c r="A1886" s="10" t="s">
        <v>1457</v>
      </c>
      <c r="B1886" s="9">
        <v>0</v>
      </c>
    </row>
    <row r="1887" spans="1:2" ht="12.75" hidden="1" customHeight="1" x14ac:dyDescent="0.2">
      <c r="A1887" s="10" t="s">
        <v>1457</v>
      </c>
      <c r="B1887" s="9">
        <v>0</v>
      </c>
    </row>
    <row r="1888" spans="1:2" ht="12.75" customHeight="1" x14ac:dyDescent="0.2">
      <c r="A1888" s="10" t="s">
        <v>1459</v>
      </c>
      <c r="B1888" s="11">
        <v>1</v>
      </c>
    </row>
    <row r="1889" spans="1:2" ht="12.75" hidden="1" customHeight="1" x14ac:dyDescent="0.2">
      <c r="A1889" s="10" t="s">
        <v>1459</v>
      </c>
      <c r="B1889" s="9">
        <v>0</v>
      </c>
    </row>
    <row r="1890" spans="1:2" ht="12.75" hidden="1" customHeight="1" x14ac:dyDescent="0.2">
      <c r="A1890" s="10" t="s">
        <v>1459</v>
      </c>
      <c r="B1890" s="9">
        <v>0</v>
      </c>
    </row>
    <row r="1891" spans="1:2" ht="12.75" customHeight="1" x14ac:dyDescent="0.2">
      <c r="A1891" s="10" t="s">
        <v>1462</v>
      </c>
      <c r="B1891" s="11">
        <f>35</f>
        <v>35</v>
      </c>
    </row>
    <row r="1892" spans="1:2" ht="12.75" hidden="1" customHeight="1" x14ac:dyDescent="0.2">
      <c r="A1892" s="10" t="s">
        <v>1462</v>
      </c>
      <c r="B1892" s="9">
        <v>0</v>
      </c>
    </row>
    <row r="1893" spans="1:2" ht="12.75" customHeight="1" x14ac:dyDescent="0.2">
      <c r="A1893" s="10" t="s">
        <v>1463</v>
      </c>
      <c r="B1893" s="11">
        <v>0</v>
      </c>
    </row>
    <row r="1894" spans="1:2" ht="12.75" hidden="1" customHeight="1" x14ac:dyDescent="0.2">
      <c r="A1894" s="10" t="s">
        <v>1463</v>
      </c>
      <c r="B1894" s="9">
        <v>0</v>
      </c>
    </row>
    <row r="1895" spans="1:2" ht="12.75" customHeight="1" x14ac:dyDescent="0.2">
      <c r="A1895" s="10" t="s">
        <v>1468</v>
      </c>
      <c r="B1895" s="9">
        <v>0</v>
      </c>
    </row>
    <row r="1896" spans="1:2" ht="12.75" customHeight="1" x14ac:dyDescent="0.2">
      <c r="A1896" s="10" t="s">
        <v>1469</v>
      </c>
      <c r="B1896" s="9">
        <v>0</v>
      </c>
    </row>
    <row r="1897" spans="1:2" ht="12.75" customHeight="1" x14ac:dyDescent="0.2">
      <c r="A1897" s="10" t="s">
        <v>1470</v>
      </c>
      <c r="B1897" s="9">
        <v>0</v>
      </c>
    </row>
    <row r="1898" spans="1:2" ht="12.75" customHeight="1" x14ac:dyDescent="0.2">
      <c r="A1898" s="10" t="s">
        <v>1471</v>
      </c>
      <c r="B1898" s="11">
        <v>0</v>
      </c>
    </row>
    <row r="1899" spans="1:2" ht="12.75" hidden="1" customHeight="1" x14ac:dyDescent="0.2">
      <c r="A1899" s="10" t="s">
        <v>1471</v>
      </c>
      <c r="B1899" s="9">
        <v>0</v>
      </c>
    </row>
    <row r="1900" spans="1:2" ht="12.75" customHeight="1" x14ac:dyDescent="0.2">
      <c r="A1900" s="10" t="s">
        <v>1473</v>
      </c>
      <c r="B1900" s="11">
        <v>0</v>
      </c>
    </row>
    <row r="1901" spans="1:2" ht="12.75" hidden="1" customHeight="1" x14ac:dyDescent="0.2">
      <c r="A1901" s="10" t="s">
        <v>1473</v>
      </c>
      <c r="B1901" s="9">
        <v>0</v>
      </c>
    </row>
    <row r="1902" spans="1:2" ht="12.75" customHeight="1" x14ac:dyDescent="0.2">
      <c r="A1902" s="10" t="s">
        <v>1490</v>
      </c>
      <c r="B1902" s="11">
        <f>B102+B1920</f>
        <v>31</v>
      </c>
    </row>
    <row r="1903" spans="1:2" ht="12.75" hidden="1" customHeight="1" x14ac:dyDescent="0.2">
      <c r="A1903" s="10" t="s">
        <v>1490</v>
      </c>
      <c r="B1903" s="9">
        <v>0</v>
      </c>
    </row>
    <row r="1904" spans="1:2" ht="12.75" hidden="1" customHeight="1" x14ac:dyDescent="0.2">
      <c r="A1904" s="10" t="s">
        <v>1490</v>
      </c>
      <c r="B1904" s="9">
        <v>0</v>
      </c>
    </row>
    <row r="1905" spans="1:2" ht="12.75" customHeight="1" x14ac:dyDescent="0.2">
      <c r="A1905" s="10" t="s">
        <v>1491</v>
      </c>
      <c r="B1905" s="11">
        <f>B113+B1920</f>
        <v>136.5</v>
      </c>
    </row>
    <row r="1906" spans="1:2" ht="12.75" hidden="1" customHeight="1" x14ac:dyDescent="0.2">
      <c r="A1906" s="10" t="s">
        <v>1491</v>
      </c>
      <c r="B1906" s="9">
        <v>0</v>
      </c>
    </row>
    <row r="1907" spans="1:2" ht="12.75" hidden="1" customHeight="1" x14ac:dyDescent="0.2">
      <c r="A1907" s="10" t="s">
        <v>1491</v>
      </c>
      <c r="B1907" s="9">
        <v>0</v>
      </c>
    </row>
    <row r="1908" spans="1:2" ht="12.75" customHeight="1" x14ac:dyDescent="0.2">
      <c r="A1908" s="10" t="s">
        <v>1492</v>
      </c>
      <c r="B1908" s="9">
        <v>0</v>
      </c>
    </row>
    <row r="1909" spans="1:2" ht="12.75" hidden="1" customHeight="1" x14ac:dyDescent="0.2">
      <c r="A1909" s="10" t="s">
        <v>1492</v>
      </c>
      <c r="B1909" s="9">
        <v>0</v>
      </c>
    </row>
    <row r="1910" spans="1:2" ht="12.75" customHeight="1" x14ac:dyDescent="0.2">
      <c r="A1910" s="10" t="s">
        <v>1493</v>
      </c>
      <c r="B1910" s="9">
        <v>0</v>
      </c>
    </row>
    <row r="1911" spans="1:2" ht="12.75" customHeight="1" x14ac:dyDescent="0.2">
      <c r="A1911" s="10" t="s">
        <v>1494</v>
      </c>
      <c r="B1911" s="11">
        <f>(B1940*2)/3</f>
        <v>4</v>
      </c>
    </row>
    <row r="1912" spans="1:2" ht="12.75" hidden="1" customHeight="1" x14ac:dyDescent="0.2">
      <c r="A1912" s="10" t="s">
        <v>1494</v>
      </c>
      <c r="B1912" s="9">
        <v>0</v>
      </c>
    </row>
    <row r="1913" spans="1:2" ht="12.75" hidden="1" customHeight="1" x14ac:dyDescent="0.2">
      <c r="A1913" s="10" t="s">
        <v>1494</v>
      </c>
      <c r="B1913" s="9">
        <v>0</v>
      </c>
    </row>
    <row r="1914" spans="1:2" ht="12.75" customHeight="1" x14ac:dyDescent="0.2">
      <c r="A1914" s="10" t="s">
        <v>1495</v>
      </c>
      <c r="B1914" s="11">
        <f>B1917</f>
        <v>26</v>
      </c>
    </row>
    <row r="1915" spans="1:2" ht="12.75" hidden="1" customHeight="1" x14ac:dyDescent="0.2">
      <c r="A1915" s="10" t="s">
        <v>1495</v>
      </c>
      <c r="B1915" s="9">
        <v>0</v>
      </c>
    </row>
    <row r="1916" spans="1:2" ht="12.75" hidden="1" customHeight="1" x14ac:dyDescent="0.2">
      <c r="A1916" s="10" t="s">
        <v>1495</v>
      </c>
      <c r="B1916" s="9">
        <v>0</v>
      </c>
    </row>
    <row r="1917" spans="1:2" ht="12.75" customHeight="1" x14ac:dyDescent="0.2">
      <c r="A1917" s="10" t="s">
        <v>1496</v>
      </c>
      <c r="B1917" s="11">
        <f>(B2333*4+(B1129*4)+B1920)</f>
        <v>26</v>
      </c>
    </row>
    <row r="1918" spans="1:2" ht="12.75" hidden="1" customHeight="1" x14ac:dyDescent="0.2">
      <c r="A1918" s="10" t="s">
        <v>1496</v>
      </c>
      <c r="B1918" s="9">
        <v>0</v>
      </c>
    </row>
    <row r="1919" spans="1:2" ht="12.75" hidden="1" customHeight="1" x14ac:dyDescent="0.2">
      <c r="A1919" s="10" t="s">
        <v>1496</v>
      </c>
      <c r="B1919" s="9">
        <v>0</v>
      </c>
    </row>
    <row r="1920" spans="1:2" ht="12.75" customHeight="1" x14ac:dyDescent="0.2">
      <c r="A1920" s="10" t="s">
        <v>1497</v>
      </c>
      <c r="B1920" s="11">
        <f>B2237+B2845</f>
        <v>6</v>
      </c>
    </row>
    <row r="1921" spans="1:2" ht="12.75" hidden="1" customHeight="1" x14ac:dyDescent="0.2">
      <c r="A1921" s="10" t="s">
        <v>1497</v>
      </c>
      <c r="B1921" s="9">
        <v>0</v>
      </c>
    </row>
    <row r="1922" spans="1:2" ht="12.75" customHeight="1" x14ac:dyDescent="0.2">
      <c r="A1922" s="10" t="s">
        <v>1498</v>
      </c>
      <c r="B1922" s="11">
        <f>B1934+(B488/8)</f>
        <v>67.985416666666666</v>
      </c>
    </row>
    <row r="1923" spans="1:2" ht="12.75" hidden="1" customHeight="1" x14ac:dyDescent="0.2">
      <c r="A1923" s="10" t="s">
        <v>1498</v>
      </c>
      <c r="B1923" s="9">
        <v>0</v>
      </c>
    </row>
    <row r="1924" spans="1:2" ht="12.75" hidden="1" customHeight="1" x14ac:dyDescent="0.2">
      <c r="A1924" s="10" t="s">
        <v>1498</v>
      </c>
      <c r="B1924" s="9">
        <v>0</v>
      </c>
    </row>
    <row r="1925" spans="1:2" ht="12.75" customHeight="1" x14ac:dyDescent="0.2">
      <c r="A1925" s="10" t="s">
        <v>1499</v>
      </c>
      <c r="B1925" s="11">
        <f>B2373+8</f>
        <v>1107.4000000000001</v>
      </c>
    </row>
    <row r="1926" spans="1:2" ht="12.75" hidden="1" customHeight="1" x14ac:dyDescent="0.2">
      <c r="A1926" s="10" t="s">
        <v>1499</v>
      </c>
      <c r="B1926" s="9">
        <v>0</v>
      </c>
    </row>
    <row r="1927" spans="1:2" ht="12.75" hidden="1" customHeight="1" x14ac:dyDescent="0.2">
      <c r="A1927" s="10" t="s">
        <v>1499</v>
      </c>
      <c r="B1927" s="9">
        <v>0</v>
      </c>
    </row>
    <row r="1928" spans="1:2" ht="12.75" customHeight="1" x14ac:dyDescent="0.2">
      <c r="A1928" s="10" t="s">
        <v>1500</v>
      </c>
      <c r="B1928" s="11">
        <f>B1048+1</f>
        <v>120.5</v>
      </c>
    </row>
    <row r="1929" spans="1:2" ht="12.75" hidden="1" customHeight="1" x14ac:dyDescent="0.2">
      <c r="A1929" s="10" t="s">
        <v>1500</v>
      </c>
      <c r="B1929" s="9">
        <v>0</v>
      </c>
    </row>
    <row r="1930" spans="1:2" ht="12.75" hidden="1" customHeight="1" x14ac:dyDescent="0.2">
      <c r="A1930" s="10" t="s">
        <v>1500</v>
      </c>
      <c r="B1930" s="9">
        <v>0</v>
      </c>
    </row>
    <row r="1931" spans="1:2" ht="12.75" customHeight="1" x14ac:dyDescent="0.2">
      <c r="A1931" s="10" t="s">
        <v>1501</v>
      </c>
      <c r="B1931" s="11">
        <f>(B1928*6)/16</f>
        <v>45.1875</v>
      </c>
    </row>
    <row r="1932" spans="1:2" ht="12.75" hidden="1" customHeight="1" x14ac:dyDescent="0.2">
      <c r="A1932" s="10" t="s">
        <v>1501</v>
      </c>
      <c r="B1932" s="9">
        <v>0</v>
      </c>
    </row>
    <row r="1933" spans="1:2" ht="12.75" hidden="1" customHeight="1" x14ac:dyDescent="0.2">
      <c r="A1933" s="10" t="s">
        <v>1501</v>
      </c>
      <c r="B1933" s="9">
        <v>0</v>
      </c>
    </row>
    <row r="1934" spans="1:2" ht="12.75" customHeight="1" x14ac:dyDescent="0.2">
      <c r="A1934" s="10" t="s">
        <v>1502</v>
      </c>
      <c r="B1934" s="11">
        <f>B2639+1</f>
        <v>51</v>
      </c>
    </row>
    <row r="1935" spans="1:2" ht="12.75" hidden="1" customHeight="1" x14ac:dyDescent="0.2">
      <c r="A1935" s="10" t="s">
        <v>1502</v>
      </c>
      <c r="B1935" s="9">
        <v>0</v>
      </c>
    </row>
    <row r="1936" spans="1:2" ht="12.75" hidden="1" customHeight="1" x14ac:dyDescent="0.2">
      <c r="A1936" s="10" t="s">
        <v>1502</v>
      </c>
      <c r="B1936" s="9">
        <v>0</v>
      </c>
    </row>
    <row r="1937" spans="1:2" ht="12.75" customHeight="1" x14ac:dyDescent="0.2">
      <c r="A1937" s="10" t="s">
        <v>1503</v>
      </c>
      <c r="B1937" s="9">
        <v>0</v>
      </c>
    </row>
    <row r="1938" spans="1:2" ht="12.75" hidden="1" customHeight="1" x14ac:dyDescent="0.2">
      <c r="A1938" s="10" t="s">
        <v>1503</v>
      </c>
      <c r="B1938" s="9">
        <v>0</v>
      </c>
    </row>
    <row r="1939" spans="1:2" ht="12.75" customHeight="1" x14ac:dyDescent="0.2">
      <c r="A1939" s="10" t="s">
        <v>1504</v>
      </c>
      <c r="B1939" s="9">
        <v>0</v>
      </c>
    </row>
    <row r="1940" spans="1:2" ht="12.75" customHeight="1" x14ac:dyDescent="0.2">
      <c r="A1940" s="10" t="s">
        <v>1505</v>
      </c>
      <c r="B1940" s="11">
        <f>B2862+1</f>
        <v>6</v>
      </c>
    </row>
    <row r="1941" spans="1:2" ht="12.75" hidden="1" customHeight="1" x14ac:dyDescent="0.2">
      <c r="A1941" s="10" t="s">
        <v>1505</v>
      </c>
      <c r="B1941" s="9">
        <v>0</v>
      </c>
    </row>
    <row r="1942" spans="1:2" ht="12.75" hidden="1" customHeight="1" x14ac:dyDescent="0.2">
      <c r="A1942" s="10" t="s">
        <v>1505</v>
      </c>
      <c r="B1942" s="9">
        <v>0</v>
      </c>
    </row>
    <row r="1943" spans="1:2" ht="12.75" customHeight="1" x14ac:dyDescent="0.2">
      <c r="A1943" s="10" t="s">
        <v>1506</v>
      </c>
      <c r="B1943" s="11">
        <f>(B1400*3)+(B498*4)+B1301+B2284</f>
        <v>326.75</v>
      </c>
    </row>
    <row r="1944" spans="1:2" ht="12.75" hidden="1" customHeight="1" x14ac:dyDescent="0.2">
      <c r="A1944" s="10" t="s">
        <v>1506</v>
      </c>
      <c r="B1944" s="9">
        <v>0</v>
      </c>
    </row>
    <row r="1945" spans="1:2" ht="12.75" hidden="1" customHeight="1" x14ac:dyDescent="0.2">
      <c r="A1945" s="10" t="s">
        <v>1506</v>
      </c>
      <c r="B1945" s="9">
        <v>0</v>
      </c>
    </row>
    <row r="1946" spans="1:2" ht="12.75" customHeight="1" x14ac:dyDescent="0.2">
      <c r="A1946" s="10" t="s">
        <v>1508</v>
      </c>
      <c r="B1946" s="9">
        <v>0</v>
      </c>
    </row>
    <row r="1947" spans="1:2" ht="12.75" customHeight="1" x14ac:dyDescent="0.2">
      <c r="A1947" s="10" t="s">
        <v>1511</v>
      </c>
      <c r="B1947" s="11">
        <v>2000</v>
      </c>
    </row>
    <row r="1948" spans="1:2" ht="12.75" hidden="1" customHeight="1" x14ac:dyDescent="0.2">
      <c r="A1948" s="10" t="s">
        <v>1511</v>
      </c>
      <c r="B1948" s="9">
        <v>0</v>
      </c>
    </row>
    <row r="1949" spans="1:2" ht="12.75" hidden="1" customHeight="1" x14ac:dyDescent="0.2">
      <c r="A1949" s="10" t="s">
        <v>1511</v>
      </c>
      <c r="B1949" s="9">
        <v>0</v>
      </c>
    </row>
    <row r="1950" spans="1:2" ht="12.75" customHeight="1" x14ac:dyDescent="0.2">
      <c r="A1950" s="10" t="s">
        <v>1512</v>
      </c>
      <c r="B1950" s="9">
        <v>0</v>
      </c>
    </row>
    <row r="1951" spans="1:2" ht="12.75" customHeight="1" x14ac:dyDescent="0.2">
      <c r="A1951" s="10" t="s">
        <v>1513</v>
      </c>
      <c r="B1951" s="11">
        <f>B1126</f>
        <v>1.5</v>
      </c>
    </row>
    <row r="1952" spans="1:2" ht="12.75" hidden="1" customHeight="1" x14ac:dyDescent="0.2">
      <c r="A1952" s="10" t="s">
        <v>1513</v>
      </c>
      <c r="B1952" s="9">
        <v>0</v>
      </c>
    </row>
    <row r="1953" spans="1:2" ht="12.75" hidden="1" customHeight="1" x14ac:dyDescent="0.2">
      <c r="A1953" s="10" t="s">
        <v>1513</v>
      </c>
      <c r="B1953" s="9">
        <v>0</v>
      </c>
    </row>
    <row r="1954" spans="1:2" ht="12.75" customHeight="1" x14ac:dyDescent="0.2">
      <c r="A1954" s="10" t="s">
        <v>1515</v>
      </c>
      <c r="B1954" s="9">
        <v>0</v>
      </c>
    </row>
    <row r="1955" spans="1:2" ht="12.75" hidden="1" customHeight="1" x14ac:dyDescent="0.2">
      <c r="A1955" s="10" t="s">
        <v>1515</v>
      </c>
      <c r="B1955" s="9">
        <v>0</v>
      </c>
    </row>
    <row r="1956" spans="1:2" ht="12.75" customHeight="1" x14ac:dyDescent="0.2">
      <c r="A1956" s="10" t="s">
        <v>1517</v>
      </c>
      <c r="B1956" s="11">
        <v>0.5</v>
      </c>
    </row>
    <row r="1957" spans="1:2" ht="12.75" hidden="1" customHeight="1" x14ac:dyDescent="0.2">
      <c r="A1957" s="10" t="s">
        <v>1517</v>
      </c>
      <c r="B1957" s="9">
        <v>0</v>
      </c>
    </row>
    <row r="1958" spans="1:2" ht="12.75" customHeight="1" x14ac:dyDescent="0.2">
      <c r="A1958" s="10" t="s">
        <v>1519</v>
      </c>
      <c r="B1958" s="11">
        <v>0</v>
      </c>
    </row>
    <row r="1959" spans="1:2" ht="12.75" hidden="1" customHeight="1" x14ac:dyDescent="0.2">
      <c r="A1959" s="10" t="s">
        <v>1519</v>
      </c>
      <c r="B1959" s="9">
        <v>0</v>
      </c>
    </row>
    <row r="1960" spans="1:2" ht="12.75" customHeight="1" x14ac:dyDescent="0.2">
      <c r="A1960" s="10" t="s">
        <v>1544</v>
      </c>
      <c r="B1960" s="11">
        <f>B60</f>
        <v>34</v>
      </c>
    </row>
    <row r="1961" spans="1:2" ht="12.75" hidden="1" customHeight="1" x14ac:dyDescent="0.2">
      <c r="A1961" s="10" t="s">
        <v>1544</v>
      </c>
      <c r="B1961" s="9">
        <v>0</v>
      </c>
    </row>
    <row r="1962" spans="1:2" ht="12.75" hidden="1" customHeight="1" x14ac:dyDescent="0.2">
      <c r="A1962" s="10" t="s">
        <v>1544</v>
      </c>
      <c r="B1962" s="9">
        <v>0</v>
      </c>
    </row>
    <row r="1963" spans="1:2" ht="12.75" customHeight="1" x14ac:dyDescent="0.2">
      <c r="A1963" s="10" t="s">
        <v>1545</v>
      </c>
      <c r="B1963" s="11">
        <f>B1960/2</f>
        <v>17</v>
      </c>
    </row>
    <row r="1964" spans="1:2" ht="12.75" hidden="1" customHeight="1" x14ac:dyDescent="0.2">
      <c r="A1964" s="10" t="s">
        <v>1545</v>
      </c>
      <c r="B1964" s="9">
        <v>0</v>
      </c>
    </row>
    <row r="1965" spans="1:2" ht="12.75" hidden="1" customHeight="1" x14ac:dyDescent="0.2">
      <c r="A1965" s="10" t="s">
        <v>1545</v>
      </c>
      <c r="B1965" s="9">
        <v>0</v>
      </c>
    </row>
    <row r="1966" spans="1:2" ht="12.75" customHeight="1" x14ac:dyDescent="0.2">
      <c r="A1966" s="10" t="s">
        <v>1546</v>
      </c>
      <c r="B1966" s="11">
        <f>(B1960*6)/4</f>
        <v>51</v>
      </c>
    </row>
    <row r="1967" spans="1:2" ht="12.75" hidden="1" customHeight="1" x14ac:dyDescent="0.2">
      <c r="A1967" s="10" t="s">
        <v>1546</v>
      </c>
      <c r="B1967" s="9">
        <v>0</v>
      </c>
    </row>
    <row r="1968" spans="1:2" ht="12.75" hidden="1" customHeight="1" x14ac:dyDescent="0.2">
      <c r="A1968" s="10" t="s">
        <v>1546</v>
      </c>
      <c r="B1968" s="9">
        <v>0</v>
      </c>
    </row>
    <row r="1969" spans="1:2" ht="12.75" customHeight="1" x14ac:dyDescent="0.2">
      <c r="A1969" s="10" t="s">
        <v>1547</v>
      </c>
      <c r="B1969" s="11">
        <f>B108</f>
        <v>7.5</v>
      </c>
    </row>
    <row r="1970" spans="1:2" ht="12.75" hidden="1" customHeight="1" x14ac:dyDescent="0.2">
      <c r="A1970" s="10" t="s">
        <v>1547</v>
      </c>
      <c r="B1970" s="9">
        <v>0</v>
      </c>
    </row>
    <row r="1971" spans="1:2" ht="12.75" hidden="1" customHeight="1" x14ac:dyDescent="0.2">
      <c r="A1971" s="10" t="s">
        <v>1547</v>
      </c>
      <c r="B1971" s="9">
        <v>0</v>
      </c>
    </row>
    <row r="1972" spans="1:2" ht="12.75" customHeight="1" x14ac:dyDescent="0.2">
      <c r="A1972" s="10" t="s">
        <v>1548</v>
      </c>
      <c r="B1972" s="11">
        <f>B220</f>
        <v>12.25</v>
      </c>
    </row>
    <row r="1973" spans="1:2" ht="12.75" hidden="1" customHeight="1" x14ac:dyDescent="0.2">
      <c r="A1973" s="10" t="s">
        <v>1548</v>
      </c>
      <c r="B1973" s="9">
        <v>0</v>
      </c>
    </row>
    <row r="1974" spans="1:2" ht="12.75" hidden="1" customHeight="1" x14ac:dyDescent="0.2">
      <c r="A1974" s="10" t="s">
        <v>1548</v>
      </c>
      <c r="B1974" s="9">
        <v>0</v>
      </c>
    </row>
    <row r="1975" spans="1:2" ht="12.75" customHeight="1" x14ac:dyDescent="0.2">
      <c r="A1975" s="10" t="s">
        <v>1549</v>
      </c>
      <c r="B1975" s="11">
        <f>B1972</f>
        <v>12.25</v>
      </c>
    </row>
    <row r="1976" spans="1:2" ht="12.75" hidden="1" customHeight="1" x14ac:dyDescent="0.2">
      <c r="A1976" s="10" t="s">
        <v>1549</v>
      </c>
      <c r="B1976" s="9">
        <v>0</v>
      </c>
    </row>
    <row r="1977" spans="1:2" ht="12.75" hidden="1" customHeight="1" x14ac:dyDescent="0.2">
      <c r="A1977" s="10" t="s">
        <v>1549</v>
      </c>
      <c r="B1977" s="9">
        <v>0</v>
      </c>
    </row>
    <row r="1978" spans="1:2" ht="12.75" customHeight="1" x14ac:dyDescent="0.2">
      <c r="A1978" s="10" t="s">
        <v>1550</v>
      </c>
      <c r="B1978" s="11">
        <f>B1975/2</f>
        <v>6.125</v>
      </c>
    </row>
    <row r="1979" spans="1:2" ht="12.75" hidden="1" customHeight="1" x14ac:dyDescent="0.2">
      <c r="A1979" s="10" t="s">
        <v>1550</v>
      </c>
      <c r="B1979" s="9">
        <v>0</v>
      </c>
    </row>
    <row r="1980" spans="1:2" ht="12.75" hidden="1" customHeight="1" x14ac:dyDescent="0.2">
      <c r="A1980" s="10" t="s">
        <v>1550</v>
      </c>
      <c r="B1980" s="9">
        <v>0</v>
      </c>
    </row>
    <row r="1981" spans="1:2" ht="12.75" customHeight="1" x14ac:dyDescent="0.2">
      <c r="A1981" s="10" t="s">
        <v>1551</v>
      </c>
      <c r="B1981" s="11">
        <f>(B1975*6)/4</f>
        <v>18.375</v>
      </c>
    </row>
    <row r="1982" spans="1:2" ht="12.75" hidden="1" customHeight="1" x14ac:dyDescent="0.2">
      <c r="A1982" s="10" t="s">
        <v>1551</v>
      </c>
      <c r="B1982" s="9">
        <v>0</v>
      </c>
    </row>
    <row r="1983" spans="1:2" ht="12.75" hidden="1" customHeight="1" x14ac:dyDescent="0.2">
      <c r="A1983" s="10" t="s">
        <v>1551</v>
      </c>
      <c r="B1983" s="9">
        <v>0</v>
      </c>
    </row>
    <row r="1984" spans="1:2" ht="12.75" customHeight="1" x14ac:dyDescent="0.2">
      <c r="A1984" s="10" t="s">
        <v>1552</v>
      </c>
      <c r="B1984" s="11">
        <f>B1975</f>
        <v>12.25</v>
      </c>
    </row>
    <row r="1985" spans="1:2" ht="12.75" hidden="1" customHeight="1" x14ac:dyDescent="0.2">
      <c r="A1985" s="10" t="s">
        <v>1552</v>
      </c>
      <c r="B1985" s="9">
        <v>0</v>
      </c>
    </row>
    <row r="1986" spans="1:2" ht="12.75" hidden="1" customHeight="1" x14ac:dyDescent="0.2">
      <c r="A1986" s="10" t="s">
        <v>1552</v>
      </c>
      <c r="B1986" s="9">
        <v>0</v>
      </c>
    </row>
    <row r="1987" spans="1:2" ht="12.75" customHeight="1" x14ac:dyDescent="0.2">
      <c r="A1987" s="10" t="s">
        <v>1553</v>
      </c>
      <c r="B1987" s="11">
        <f>B1972</f>
        <v>12.25</v>
      </c>
    </row>
    <row r="1988" spans="1:2" ht="12.75" hidden="1" customHeight="1" x14ac:dyDescent="0.2">
      <c r="A1988" s="10" t="s">
        <v>1553</v>
      </c>
      <c r="B1988" s="9">
        <v>0</v>
      </c>
    </row>
    <row r="1989" spans="1:2" ht="12.75" hidden="1" customHeight="1" x14ac:dyDescent="0.2">
      <c r="A1989" s="10" t="s">
        <v>1553</v>
      </c>
      <c r="B1989" s="9">
        <v>0</v>
      </c>
    </row>
    <row r="1990" spans="1:2" ht="12.75" customHeight="1" x14ac:dyDescent="0.2">
      <c r="A1990" s="10" t="s">
        <v>1554</v>
      </c>
      <c r="B1990" s="11">
        <f>B1972*2</f>
        <v>24.5</v>
      </c>
    </row>
    <row r="1991" spans="1:2" ht="12.75" hidden="1" customHeight="1" x14ac:dyDescent="0.2">
      <c r="A1991" s="10" t="s">
        <v>1554</v>
      </c>
      <c r="B1991" s="9">
        <v>0</v>
      </c>
    </row>
    <row r="1992" spans="1:2" ht="12.75" hidden="1" customHeight="1" x14ac:dyDescent="0.2">
      <c r="A1992" s="10" t="s">
        <v>1554</v>
      </c>
      <c r="B1992" s="9">
        <v>0</v>
      </c>
    </row>
    <row r="1993" spans="1:2" ht="12.75" customHeight="1" x14ac:dyDescent="0.2">
      <c r="A1993" s="10" t="s">
        <v>1555</v>
      </c>
      <c r="B1993" s="11">
        <f>B1972/2</f>
        <v>6.125</v>
      </c>
    </row>
    <row r="1994" spans="1:2" ht="12.75" hidden="1" customHeight="1" x14ac:dyDescent="0.2">
      <c r="A1994" s="10" t="s">
        <v>1555</v>
      </c>
      <c r="B1994" s="9">
        <v>0</v>
      </c>
    </row>
    <row r="1995" spans="1:2" ht="12.75" hidden="1" customHeight="1" x14ac:dyDescent="0.2">
      <c r="A1995" s="10" t="s">
        <v>1555</v>
      </c>
      <c r="B1995" s="9">
        <v>0</v>
      </c>
    </row>
    <row r="1996" spans="1:2" ht="12.75" customHeight="1" x14ac:dyDescent="0.2">
      <c r="A1996" s="10" t="s">
        <v>1556</v>
      </c>
      <c r="B1996" s="11">
        <f>(B1972*6)/4</f>
        <v>18.375</v>
      </c>
    </row>
    <row r="1997" spans="1:2" ht="12.75" hidden="1" customHeight="1" x14ac:dyDescent="0.2">
      <c r="A1997" s="10" t="s">
        <v>1556</v>
      </c>
      <c r="B1997" s="9">
        <v>0</v>
      </c>
    </row>
    <row r="1998" spans="1:2" ht="12.75" hidden="1" customHeight="1" x14ac:dyDescent="0.2">
      <c r="A1998" s="10" t="s">
        <v>1556</v>
      </c>
      <c r="B1998" s="9">
        <v>0</v>
      </c>
    </row>
    <row r="1999" spans="1:2" ht="12.75" customHeight="1" x14ac:dyDescent="0.2">
      <c r="A1999" s="10" t="s">
        <v>1557</v>
      </c>
      <c r="B1999" s="9">
        <v>0</v>
      </c>
    </row>
    <row r="2000" spans="1:2" ht="12.75" hidden="1" customHeight="1" x14ac:dyDescent="0.2">
      <c r="A2000" s="10" t="s">
        <v>1557</v>
      </c>
      <c r="B2000" s="9">
        <v>0</v>
      </c>
    </row>
    <row r="2001" spans="1:2" ht="12.75" customHeight="1" x14ac:dyDescent="0.2">
      <c r="A2001" s="10" t="s">
        <v>1558</v>
      </c>
      <c r="B2001" s="9">
        <v>0</v>
      </c>
    </row>
    <row r="2002" spans="1:2" ht="12.75" hidden="1" customHeight="1" x14ac:dyDescent="0.2">
      <c r="A2002" s="10" t="s">
        <v>1558</v>
      </c>
      <c r="B2002" s="9">
        <v>0</v>
      </c>
    </row>
    <row r="2003" spans="1:2" ht="12.75" customHeight="1" x14ac:dyDescent="0.2">
      <c r="A2003" s="10" t="s">
        <v>1559</v>
      </c>
      <c r="B2003" s="9">
        <v>0</v>
      </c>
    </row>
    <row r="2004" spans="1:2" ht="12.75" hidden="1" customHeight="1" x14ac:dyDescent="0.2">
      <c r="A2004" s="10" t="s">
        <v>1559</v>
      </c>
      <c r="B2004" s="9">
        <v>0</v>
      </c>
    </row>
    <row r="2005" spans="1:2" ht="12.75" customHeight="1" x14ac:dyDescent="0.2">
      <c r="A2005" s="10" t="s">
        <v>1560</v>
      </c>
      <c r="B2005" s="9">
        <v>0</v>
      </c>
    </row>
    <row r="2006" spans="1:2" ht="12.75" hidden="1" customHeight="1" x14ac:dyDescent="0.2">
      <c r="A2006" s="10" t="s">
        <v>1560</v>
      </c>
      <c r="B2006" s="9">
        <v>0</v>
      </c>
    </row>
    <row r="2007" spans="1:2" ht="12.75" customHeight="1" x14ac:dyDescent="0.2">
      <c r="A2007" s="10" t="s">
        <v>1561</v>
      </c>
      <c r="B2007" s="9">
        <v>0</v>
      </c>
    </row>
    <row r="2008" spans="1:2" ht="12.75" hidden="1" customHeight="1" x14ac:dyDescent="0.2">
      <c r="A2008" s="10" t="s">
        <v>1561</v>
      </c>
      <c r="B2008" s="9">
        <v>0</v>
      </c>
    </row>
    <row r="2009" spans="1:2" ht="12.75" customHeight="1" x14ac:dyDescent="0.2">
      <c r="A2009" s="10" t="s">
        <v>1562</v>
      </c>
      <c r="B2009" s="11">
        <f>B875</f>
        <v>63.5</v>
      </c>
    </row>
    <row r="2010" spans="1:2" ht="12.75" hidden="1" customHeight="1" x14ac:dyDescent="0.2">
      <c r="A2010" s="10" t="s">
        <v>1562</v>
      </c>
      <c r="B2010" s="9">
        <v>0</v>
      </c>
    </row>
    <row r="2011" spans="1:2" ht="12.75" hidden="1" customHeight="1" x14ac:dyDescent="0.2">
      <c r="A2011" s="10" t="s">
        <v>1562</v>
      </c>
      <c r="B2011" s="9">
        <v>0</v>
      </c>
    </row>
    <row r="2012" spans="1:2" ht="12.75" customHeight="1" x14ac:dyDescent="0.2">
      <c r="A2012" s="10" t="s">
        <v>1563</v>
      </c>
      <c r="B2012" s="11">
        <f>B2009/2</f>
        <v>31.75</v>
      </c>
    </row>
    <row r="2013" spans="1:2" ht="12.75" hidden="1" customHeight="1" x14ac:dyDescent="0.2">
      <c r="A2013" s="10" t="s">
        <v>1563</v>
      </c>
      <c r="B2013" s="9">
        <v>0</v>
      </c>
    </row>
    <row r="2014" spans="1:2" ht="12.75" hidden="1" customHeight="1" x14ac:dyDescent="0.2">
      <c r="A2014" s="10" t="s">
        <v>1563</v>
      </c>
      <c r="B2014" s="9">
        <v>0</v>
      </c>
    </row>
    <row r="2015" spans="1:2" ht="12.75" customHeight="1" x14ac:dyDescent="0.2">
      <c r="A2015" s="10" t="s">
        <v>1564</v>
      </c>
      <c r="B2015" s="11">
        <f>(B2009*6)/4</f>
        <v>95.25</v>
      </c>
    </row>
    <row r="2016" spans="1:2" ht="12.75" hidden="1" customHeight="1" x14ac:dyDescent="0.2">
      <c r="A2016" s="10" t="s">
        <v>1564</v>
      </c>
      <c r="B2016" s="9">
        <v>0</v>
      </c>
    </row>
    <row r="2017" spans="1:2" ht="12.75" hidden="1" customHeight="1" x14ac:dyDescent="0.2">
      <c r="A2017" s="10" t="s">
        <v>1564</v>
      </c>
      <c r="B2017" s="9">
        <v>0</v>
      </c>
    </row>
    <row r="2018" spans="1:2" ht="12.75" customHeight="1" x14ac:dyDescent="0.2">
      <c r="A2018" s="10" t="s">
        <v>1565</v>
      </c>
      <c r="B2018" s="11">
        <f>B1108</f>
        <v>34</v>
      </c>
    </row>
    <row r="2019" spans="1:2" ht="12.75" hidden="1" customHeight="1" x14ac:dyDescent="0.2">
      <c r="A2019" s="10" t="s">
        <v>1565</v>
      </c>
      <c r="B2019" s="9">
        <v>0</v>
      </c>
    </row>
    <row r="2020" spans="1:2" ht="12.75" hidden="1" customHeight="1" x14ac:dyDescent="0.2">
      <c r="A2020" s="10" t="s">
        <v>1565</v>
      </c>
      <c r="B2020" s="9">
        <v>0</v>
      </c>
    </row>
    <row r="2021" spans="1:2" ht="12.75" customHeight="1" x14ac:dyDescent="0.2">
      <c r="A2021" s="10" t="s">
        <v>1566</v>
      </c>
      <c r="B2021" s="11">
        <f>B2018/2</f>
        <v>17</v>
      </c>
    </row>
    <row r="2022" spans="1:2" ht="12.75" hidden="1" customHeight="1" x14ac:dyDescent="0.2">
      <c r="A2022" s="10" t="s">
        <v>1566</v>
      </c>
      <c r="B2022" s="9">
        <v>0</v>
      </c>
    </row>
    <row r="2023" spans="1:2" ht="12.75" hidden="1" customHeight="1" x14ac:dyDescent="0.2">
      <c r="A2023" s="10" t="s">
        <v>1566</v>
      </c>
      <c r="B2023" s="9">
        <v>0</v>
      </c>
    </row>
    <row r="2024" spans="1:2" ht="12.75" customHeight="1" x14ac:dyDescent="0.2">
      <c r="A2024" s="10" t="s">
        <v>1567</v>
      </c>
      <c r="B2024" s="11">
        <f>(B2018*6)/4</f>
        <v>51</v>
      </c>
    </row>
    <row r="2025" spans="1:2" ht="12.75" hidden="1" customHeight="1" x14ac:dyDescent="0.2">
      <c r="A2025" s="10" t="s">
        <v>1567</v>
      </c>
      <c r="B2025" s="9">
        <v>0</v>
      </c>
    </row>
    <row r="2026" spans="1:2" ht="12.75" hidden="1" customHeight="1" x14ac:dyDescent="0.2">
      <c r="A2026" s="10" t="s">
        <v>1567</v>
      </c>
      <c r="B2026" s="9">
        <v>0</v>
      </c>
    </row>
    <row r="2027" spans="1:2" ht="12.75" customHeight="1" x14ac:dyDescent="0.2">
      <c r="A2027" s="10" t="s">
        <v>1569</v>
      </c>
      <c r="B2027" s="11">
        <f>B479+(B490/8)</f>
        <v>32.5</v>
      </c>
    </row>
    <row r="2028" spans="1:2" ht="12.75" hidden="1" customHeight="1" x14ac:dyDescent="0.2">
      <c r="A2028" s="10" t="s">
        <v>1569</v>
      </c>
      <c r="B2028" s="9">
        <v>0</v>
      </c>
    </row>
    <row r="2029" spans="1:2" ht="12.75" customHeight="1" x14ac:dyDescent="0.2">
      <c r="A2029" s="10" t="s">
        <v>1570</v>
      </c>
      <c r="B2029" s="11">
        <v>4</v>
      </c>
    </row>
    <row r="2030" spans="1:2" ht="12.75" hidden="1" customHeight="1" x14ac:dyDescent="0.2">
      <c r="A2030" s="10" t="s">
        <v>1570</v>
      </c>
      <c r="B2030" s="9">
        <v>0</v>
      </c>
    </row>
    <row r="2031" spans="1:2" ht="12.75" hidden="1" customHeight="1" x14ac:dyDescent="0.2">
      <c r="A2031" s="10" t="s">
        <v>1570</v>
      </c>
      <c r="B2031" s="9">
        <v>0</v>
      </c>
    </row>
    <row r="2032" spans="1:2" ht="12.75" customHeight="1" x14ac:dyDescent="0.2">
      <c r="A2032" s="10" t="s">
        <v>1571</v>
      </c>
      <c r="B2032" s="11">
        <v>3</v>
      </c>
    </row>
    <row r="2033" spans="1:2" ht="12.75" hidden="1" customHeight="1" x14ac:dyDescent="0.2">
      <c r="A2033" s="10" t="s">
        <v>1571</v>
      </c>
      <c r="B2033" s="9">
        <v>0</v>
      </c>
    </row>
    <row r="2034" spans="1:2" ht="12.75" customHeight="1" x14ac:dyDescent="0.2">
      <c r="A2034" s="10" t="s">
        <v>1572</v>
      </c>
      <c r="B2034" s="11">
        <v>1</v>
      </c>
    </row>
    <row r="2035" spans="1:2" ht="12.75" hidden="1" customHeight="1" x14ac:dyDescent="0.2">
      <c r="A2035" s="10" t="s">
        <v>1572</v>
      </c>
      <c r="B2035" s="9">
        <v>0</v>
      </c>
    </row>
    <row r="2036" spans="1:2" ht="12.75" customHeight="1" x14ac:dyDescent="0.2">
      <c r="A2036" s="10" t="s">
        <v>2351</v>
      </c>
      <c r="B2036" s="9">
        <v>0</v>
      </c>
    </row>
    <row r="2037" spans="1:2" ht="12.75" customHeight="1" x14ac:dyDescent="0.2">
      <c r="A2037" s="10" t="s">
        <v>1573</v>
      </c>
      <c r="B2037" s="11">
        <v>35</v>
      </c>
    </row>
    <row r="2038" spans="1:2" ht="12.75" hidden="1" customHeight="1" x14ac:dyDescent="0.2">
      <c r="A2038" s="10" t="s">
        <v>1573</v>
      </c>
      <c r="B2038" s="9">
        <v>0</v>
      </c>
    </row>
    <row r="2039" spans="1:2" ht="12.75" customHeight="1" x14ac:dyDescent="0.2">
      <c r="A2039" s="10" t="s">
        <v>1605</v>
      </c>
      <c r="B2039" s="9">
        <v>0</v>
      </c>
    </row>
    <row r="2040" spans="1:2" ht="12.75" customHeight="1" x14ac:dyDescent="0.2">
      <c r="A2040" s="10" t="s">
        <v>1606</v>
      </c>
      <c r="B2040" s="9">
        <v>0</v>
      </c>
    </row>
    <row r="2041" spans="1:2" ht="12.75" customHeight="1" x14ac:dyDescent="0.2">
      <c r="A2041" s="10" t="s">
        <v>1607</v>
      </c>
      <c r="B2041" s="9">
        <v>0</v>
      </c>
    </row>
    <row r="2042" spans="1:2" ht="12.75" customHeight="1" x14ac:dyDescent="0.2">
      <c r="A2042" s="10" t="s">
        <v>1608</v>
      </c>
      <c r="B2042" s="9">
        <v>0</v>
      </c>
    </row>
    <row r="2043" spans="1:2" ht="12.75" customHeight="1" x14ac:dyDescent="0.2">
      <c r="A2043" s="10" t="s">
        <v>1609</v>
      </c>
      <c r="B2043" s="9">
        <v>0</v>
      </c>
    </row>
    <row r="2044" spans="1:2" ht="12.75" customHeight="1" x14ac:dyDescent="0.2">
      <c r="A2044" s="10" t="s">
        <v>1610</v>
      </c>
      <c r="B2044" s="9">
        <v>0</v>
      </c>
    </row>
    <row r="2045" spans="1:2" ht="12.75" customHeight="1" x14ac:dyDescent="0.2">
      <c r="A2045" s="10" t="s">
        <v>1611</v>
      </c>
      <c r="B2045" s="9">
        <v>0</v>
      </c>
    </row>
    <row r="2046" spans="1:2" ht="12.75" customHeight="1" x14ac:dyDescent="0.2">
      <c r="A2046" s="10" t="s">
        <v>1612</v>
      </c>
      <c r="B2046" s="9">
        <v>0</v>
      </c>
    </row>
    <row r="2047" spans="1:2" ht="12.75" customHeight="1" x14ac:dyDescent="0.2">
      <c r="A2047" s="10" t="s">
        <v>1613</v>
      </c>
      <c r="B2047" s="9">
        <v>0</v>
      </c>
    </row>
    <row r="2048" spans="1:2" ht="12.75" customHeight="1" x14ac:dyDescent="0.2">
      <c r="A2048" s="10" t="s">
        <v>1614</v>
      </c>
      <c r="B2048" s="9">
        <v>0</v>
      </c>
    </row>
    <row r="2049" spans="1:2" ht="12.75" customHeight="1" x14ac:dyDescent="0.2">
      <c r="A2049" s="10" t="s">
        <v>1615</v>
      </c>
      <c r="B2049" s="9">
        <v>0</v>
      </c>
    </row>
    <row r="2050" spans="1:2" ht="12.75" customHeight="1" x14ac:dyDescent="0.2">
      <c r="A2050" s="10" t="s">
        <v>1616</v>
      </c>
      <c r="B2050" s="9">
        <v>0</v>
      </c>
    </row>
    <row r="2051" spans="1:2" ht="12.75" customHeight="1" x14ac:dyDescent="0.2">
      <c r="A2051" s="10" t="s">
        <v>1617</v>
      </c>
      <c r="B2051" s="9">
        <v>0</v>
      </c>
    </row>
    <row r="2052" spans="1:2" ht="12.75" customHeight="1" x14ac:dyDescent="0.2">
      <c r="A2052" s="10" t="s">
        <v>1618</v>
      </c>
      <c r="B2052" s="9">
        <v>0</v>
      </c>
    </row>
    <row r="2053" spans="1:2" ht="12.75" customHeight="1" x14ac:dyDescent="0.2">
      <c r="A2053" s="10" t="s">
        <v>1619</v>
      </c>
      <c r="B2053" s="9">
        <v>0</v>
      </c>
    </row>
    <row r="2054" spans="1:2" ht="12.75" customHeight="1" x14ac:dyDescent="0.2">
      <c r="A2054" s="10" t="s">
        <v>1620</v>
      </c>
      <c r="B2054" s="9">
        <v>0</v>
      </c>
    </row>
    <row r="2055" spans="1:2" ht="12.75" customHeight="1" x14ac:dyDescent="0.2">
      <c r="A2055" s="10" t="s">
        <v>1621</v>
      </c>
      <c r="B2055" s="9">
        <v>0</v>
      </c>
    </row>
    <row r="2056" spans="1:2" ht="12.75" customHeight="1" x14ac:dyDescent="0.2">
      <c r="A2056" s="10" t="s">
        <v>1622</v>
      </c>
      <c r="B2056" s="9">
        <v>0</v>
      </c>
    </row>
    <row r="2057" spans="1:2" ht="12.75" customHeight="1" x14ac:dyDescent="0.2">
      <c r="A2057" s="10" t="s">
        <v>1623</v>
      </c>
      <c r="B2057" s="9">
        <v>0</v>
      </c>
    </row>
    <row r="2058" spans="1:2" ht="12.75" customHeight="1" x14ac:dyDescent="0.2">
      <c r="A2058" s="10" t="s">
        <v>1624</v>
      </c>
      <c r="B2058" s="9">
        <v>0</v>
      </c>
    </row>
    <row r="2059" spans="1:2" ht="12.75" customHeight="1" x14ac:dyDescent="0.2">
      <c r="A2059" s="10" t="s">
        <v>1625</v>
      </c>
      <c r="B2059" s="9">
        <v>0</v>
      </c>
    </row>
    <row r="2060" spans="1:2" ht="12.75" customHeight="1" x14ac:dyDescent="0.2">
      <c r="A2060" s="10" t="s">
        <v>1626</v>
      </c>
      <c r="B2060" s="9">
        <v>0</v>
      </c>
    </row>
    <row r="2061" spans="1:2" ht="12.75" customHeight="1" x14ac:dyDescent="0.2">
      <c r="A2061" s="10" t="s">
        <v>1627</v>
      </c>
      <c r="B2061" s="9">
        <v>0</v>
      </c>
    </row>
    <row r="2062" spans="1:2" ht="12.75" customHeight="1" x14ac:dyDescent="0.2">
      <c r="A2062" s="10" t="s">
        <v>1628</v>
      </c>
      <c r="B2062" s="9">
        <v>0</v>
      </c>
    </row>
    <row r="2063" spans="1:2" ht="12.75" customHeight="1" x14ac:dyDescent="0.2">
      <c r="A2063" s="10" t="s">
        <v>1629</v>
      </c>
      <c r="B2063" s="9">
        <v>0</v>
      </c>
    </row>
    <row r="2064" spans="1:2" ht="12.75" customHeight="1" x14ac:dyDescent="0.2">
      <c r="A2064" s="10" t="s">
        <v>1630</v>
      </c>
      <c r="B2064" s="9">
        <v>0</v>
      </c>
    </row>
    <row r="2065" spans="1:2" ht="12.75" customHeight="1" x14ac:dyDescent="0.2">
      <c r="A2065" s="10" t="s">
        <v>1631</v>
      </c>
      <c r="B2065" s="9">
        <v>0</v>
      </c>
    </row>
    <row r="2066" spans="1:2" ht="12.75" customHeight="1" x14ac:dyDescent="0.2">
      <c r="A2066" s="10" t="s">
        <v>1632</v>
      </c>
      <c r="B2066" s="9">
        <v>0</v>
      </c>
    </row>
    <row r="2067" spans="1:2" ht="12.75" customHeight="1" x14ac:dyDescent="0.2">
      <c r="A2067" s="10" t="s">
        <v>1633</v>
      </c>
      <c r="B2067" s="9">
        <v>0</v>
      </c>
    </row>
    <row r="2068" spans="1:2" ht="12.75" customHeight="1" x14ac:dyDescent="0.2">
      <c r="A2068" s="10" t="s">
        <v>1634</v>
      </c>
      <c r="B2068" s="9">
        <v>0</v>
      </c>
    </row>
    <row r="2069" spans="1:2" ht="12.75" customHeight="1" x14ac:dyDescent="0.2">
      <c r="A2069" s="10" t="s">
        <v>1635</v>
      </c>
      <c r="B2069" s="9">
        <v>0</v>
      </c>
    </row>
    <row r="2070" spans="1:2" ht="12.75" customHeight="1" x14ac:dyDescent="0.2">
      <c r="A2070" s="10" t="s">
        <v>1639</v>
      </c>
      <c r="B2070" s="9">
        <v>0</v>
      </c>
    </row>
    <row r="2071" spans="1:2" ht="12.75" customHeight="1" x14ac:dyDescent="0.2">
      <c r="A2071" s="10" t="s">
        <v>1640</v>
      </c>
      <c r="B2071" s="9">
        <v>0</v>
      </c>
    </row>
    <row r="2072" spans="1:2" ht="12.75" customHeight="1" x14ac:dyDescent="0.2">
      <c r="A2072" s="10" t="s">
        <v>1641</v>
      </c>
      <c r="B2072" s="9">
        <v>0</v>
      </c>
    </row>
    <row r="2073" spans="1:2" ht="12.75" customHeight="1" x14ac:dyDescent="0.2">
      <c r="A2073" s="10" t="s">
        <v>1643</v>
      </c>
      <c r="B2073" s="11">
        <f>(B1102*6)+B2284+B2533</f>
        <v>472.75</v>
      </c>
    </row>
    <row r="2074" spans="1:2" ht="12.75" hidden="1" customHeight="1" x14ac:dyDescent="0.2">
      <c r="A2074" s="10" t="s">
        <v>1643</v>
      </c>
      <c r="B2074" s="9">
        <v>0</v>
      </c>
    </row>
    <row r="2075" spans="1:2" ht="12.75" hidden="1" customHeight="1" x14ac:dyDescent="0.2">
      <c r="A2075" s="10" t="s">
        <v>1643</v>
      </c>
      <c r="B2075" s="9">
        <v>0</v>
      </c>
    </row>
    <row r="2076" spans="1:2" ht="12.75" customHeight="1" x14ac:dyDescent="0.2">
      <c r="A2076" s="10" t="s">
        <v>1644</v>
      </c>
      <c r="B2076" s="11">
        <f>B2090*4</f>
        <v>40</v>
      </c>
    </row>
    <row r="2077" spans="1:2" ht="12.75" hidden="1" customHeight="1" x14ac:dyDescent="0.2">
      <c r="A2077" s="10" t="s">
        <v>1644</v>
      </c>
      <c r="B2077" s="9">
        <v>0</v>
      </c>
    </row>
    <row r="2078" spans="1:2" ht="12.75" hidden="1" customHeight="1" x14ac:dyDescent="0.2">
      <c r="A2078" s="10" t="s">
        <v>1644</v>
      </c>
      <c r="B2078" s="9">
        <v>0</v>
      </c>
    </row>
    <row r="2079" spans="1:2" ht="12.75" customHeight="1" x14ac:dyDescent="0.2">
      <c r="A2079" s="10" t="s">
        <v>1653</v>
      </c>
      <c r="B2079" s="11">
        <f>B2090*9</f>
        <v>90</v>
      </c>
    </row>
    <row r="2080" spans="1:2" ht="12.75" hidden="1" customHeight="1" x14ac:dyDescent="0.2">
      <c r="A2080" s="10" t="s">
        <v>1653</v>
      </c>
      <c r="B2080" s="9">
        <v>0</v>
      </c>
    </row>
    <row r="2081" spans="1:2" ht="12.75" hidden="1" customHeight="1" x14ac:dyDescent="0.2">
      <c r="A2081" s="10" t="s">
        <v>1653</v>
      </c>
      <c r="B2081" s="9">
        <v>0</v>
      </c>
    </row>
    <row r="2082" spans="1:2" ht="12.75" customHeight="1" x14ac:dyDescent="0.2">
      <c r="A2082" s="10" t="s">
        <v>1654</v>
      </c>
      <c r="B2082" s="11">
        <v>4</v>
      </c>
    </row>
    <row r="2083" spans="1:2" ht="12.75" hidden="1" customHeight="1" x14ac:dyDescent="0.2">
      <c r="A2083" s="10" t="s">
        <v>1654</v>
      </c>
      <c r="B2083" s="9">
        <v>0</v>
      </c>
    </row>
    <row r="2084" spans="1:2" ht="12.75" hidden="1" customHeight="1" x14ac:dyDescent="0.2">
      <c r="A2084" s="10" t="s">
        <v>1654</v>
      </c>
      <c r="B2084" s="9">
        <v>0</v>
      </c>
    </row>
    <row r="2085" spans="1:2" ht="12.75" customHeight="1" x14ac:dyDescent="0.2">
      <c r="A2085" s="10" t="s">
        <v>1655</v>
      </c>
      <c r="B2085" s="11">
        <v>12</v>
      </c>
    </row>
    <row r="2086" spans="1:2" ht="12.75" hidden="1" customHeight="1" x14ac:dyDescent="0.2">
      <c r="A2086" s="10" t="s">
        <v>1655</v>
      </c>
      <c r="B2086" s="9">
        <v>0</v>
      </c>
    </row>
    <row r="2087" spans="1:2" ht="12.75" hidden="1" customHeight="1" x14ac:dyDescent="0.2">
      <c r="A2087" s="10" t="s">
        <v>1655</v>
      </c>
      <c r="B2087" s="9">
        <v>0</v>
      </c>
    </row>
    <row r="2088" spans="1:2" ht="12.75" customHeight="1" x14ac:dyDescent="0.2">
      <c r="A2088" s="10" t="s">
        <v>1656</v>
      </c>
      <c r="B2088" s="11">
        <v>18</v>
      </c>
    </row>
    <row r="2089" spans="1:2" ht="12.75" hidden="1" customHeight="1" x14ac:dyDescent="0.2">
      <c r="A2089" s="10" t="s">
        <v>1656</v>
      </c>
      <c r="B2089" s="9">
        <v>0</v>
      </c>
    </row>
    <row r="2090" spans="1:2" ht="12.75" customHeight="1" x14ac:dyDescent="0.2">
      <c r="A2090" s="10" t="s">
        <v>1657</v>
      </c>
      <c r="B2090" s="11">
        <v>10</v>
      </c>
    </row>
    <row r="2091" spans="1:2" ht="12.75" hidden="1" customHeight="1" x14ac:dyDescent="0.2">
      <c r="A2091" s="10" t="s">
        <v>1657</v>
      </c>
      <c r="B2091" s="9">
        <v>0</v>
      </c>
    </row>
    <row r="2092" spans="1:2" ht="12.75" customHeight="1" x14ac:dyDescent="0.2">
      <c r="A2092" s="10" t="s">
        <v>1658</v>
      </c>
      <c r="B2092" s="11">
        <f>B2076/2</f>
        <v>20</v>
      </c>
    </row>
    <row r="2093" spans="1:2" ht="12.75" hidden="1" customHeight="1" x14ac:dyDescent="0.2">
      <c r="A2093" s="10" t="s">
        <v>1658</v>
      </c>
      <c r="B2093" s="9">
        <v>0</v>
      </c>
    </row>
    <row r="2094" spans="1:2" ht="12.75" hidden="1" customHeight="1" x14ac:dyDescent="0.2">
      <c r="A2094" s="10" t="s">
        <v>1658</v>
      </c>
      <c r="B2094" s="9">
        <v>0</v>
      </c>
    </row>
    <row r="2095" spans="1:2" ht="12.75" customHeight="1" x14ac:dyDescent="0.2">
      <c r="A2095" s="10" t="s">
        <v>1659</v>
      </c>
      <c r="B2095" s="11">
        <f>(B2076*6)/4</f>
        <v>60</v>
      </c>
    </row>
    <row r="2096" spans="1:2" ht="12.75" hidden="1" customHeight="1" x14ac:dyDescent="0.2">
      <c r="A2096" s="10" t="s">
        <v>1659</v>
      </c>
      <c r="B2096" s="9">
        <v>0</v>
      </c>
    </row>
    <row r="2097" spans="1:2" ht="12.75" hidden="1" customHeight="1" x14ac:dyDescent="0.2">
      <c r="A2097" s="10" t="s">
        <v>1659</v>
      </c>
      <c r="B2097" s="9">
        <v>0</v>
      </c>
    </row>
    <row r="2098" spans="1:2" ht="12.75" customHeight="1" x14ac:dyDescent="0.2">
      <c r="A2098" s="10" t="s">
        <v>1660</v>
      </c>
      <c r="B2098" s="11">
        <f>B2076</f>
        <v>40</v>
      </c>
    </row>
    <row r="2099" spans="1:2" ht="12.75" hidden="1" customHeight="1" x14ac:dyDescent="0.2">
      <c r="A2099" s="10" t="s">
        <v>1660</v>
      </c>
      <c r="B2099" s="9">
        <v>0</v>
      </c>
    </row>
    <row r="2100" spans="1:2" ht="12.75" hidden="1" customHeight="1" x14ac:dyDescent="0.2">
      <c r="A2100" s="10" t="s">
        <v>1660</v>
      </c>
      <c r="B2100" s="9">
        <v>0</v>
      </c>
    </row>
    <row r="2101" spans="1:2" ht="12.75" customHeight="1" x14ac:dyDescent="0.2">
      <c r="A2101" s="10" t="s">
        <v>1661</v>
      </c>
      <c r="B2101" s="11">
        <v>7</v>
      </c>
    </row>
    <row r="2102" spans="1:2" ht="12.75" hidden="1" customHeight="1" x14ac:dyDescent="0.2">
      <c r="A2102" s="10" t="s">
        <v>1661</v>
      </c>
      <c r="B2102" s="9">
        <v>0</v>
      </c>
    </row>
    <row r="2103" spans="1:2" ht="12.75" customHeight="1" x14ac:dyDescent="0.2">
      <c r="A2103" s="10" t="s">
        <v>1664</v>
      </c>
      <c r="B2103" s="11">
        <f>B2101+B387</f>
        <v>27</v>
      </c>
    </row>
    <row r="2104" spans="1:2" ht="12.75" hidden="1" customHeight="1" x14ac:dyDescent="0.2">
      <c r="A2104" s="10" t="s">
        <v>1664</v>
      </c>
      <c r="B2104" s="9">
        <v>0</v>
      </c>
    </row>
    <row r="2105" spans="1:2" ht="12.75" customHeight="1" x14ac:dyDescent="0.2">
      <c r="A2105" s="10" t="s">
        <v>1665</v>
      </c>
      <c r="B2105" s="9">
        <v>0</v>
      </c>
    </row>
    <row r="2106" spans="1:2" ht="12.75" customHeight="1" x14ac:dyDescent="0.2">
      <c r="A2106" s="10" t="s">
        <v>1666</v>
      </c>
      <c r="B2106" s="11">
        <v>6</v>
      </c>
    </row>
    <row r="2107" spans="1:2" ht="12.75" hidden="1" customHeight="1" x14ac:dyDescent="0.2">
      <c r="A2107" s="10" t="s">
        <v>1666</v>
      </c>
      <c r="B2107" s="9">
        <v>0</v>
      </c>
    </row>
    <row r="2108" spans="1:2" ht="12.75" hidden="1" customHeight="1" x14ac:dyDescent="0.2">
      <c r="A2108" s="10" t="s">
        <v>1666</v>
      </c>
      <c r="B2108" s="9">
        <v>0</v>
      </c>
    </row>
    <row r="2109" spans="1:2" ht="12.75" customHeight="1" x14ac:dyDescent="0.2">
      <c r="A2109" s="10" t="s">
        <v>1670</v>
      </c>
      <c r="B2109" s="11">
        <f>B2106+B2631+B918</f>
        <v>7.5</v>
      </c>
    </row>
    <row r="2110" spans="1:2" ht="12.75" hidden="1" customHeight="1" x14ac:dyDescent="0.2">
      <c r="A2110" s="10" t="s">
        <v>1670</v>
      </c>
      <c r="B2110" s="9">
        <v>0</v>
      </c>
    </row>
    <row r="2111" spans="1:2" ht="12.75" customHeight="1" x14ac:dyDescent="0.2">
      <c r="A2111" s="10" t="s">
        <v>1671</v>
      </c>
      <c r="B2111" s="11">
        <f>B2106/4</f>
        <v>1.5</v>
      </c>
    </row>
    <row r="2112" spans="1:2" ht="12.75" hidden="1" customHeight="1" x14ac:dyDescent="0.2">
      <c r="A2112" s="10" t="s">
        <v>1671</v>
      </c>
      <c r="B2112" s="9">
        <v>0</v>
      </c>
    </row>
    <row r="2113" spans="1:2" ht="12.75" customHeight="1" x14ac:dyDescent="0.2">
      <c r="A2113" s="10" t="s">
        <v>1672</v>
      </c>
      <c r="B2113" s="9">
        <v>0</v>
      </c>
    </row>
    <row r="2114" spans="1:2" ht="12.75" customHeight="1" x14ac:dyDescent="0.2">
      <c r="A2114" s="10" t="s">
        <v>1688</v>
      </c>
      <c r="B2114" s="9">
        <v>0</v>
      </c>
    </row>
    <row r="2115" spans="1:2" ht="12.75" hidden="1" customHeight="1" x14ac:dyDescent="0.2">
      <c r="A2115" s="10" t="s">
        <v>1688</v>
      </c>
      <c r="B2115" s="9">
        <v>0</v>
      </c>
    </row>
    <row r="2116" spans="1:2" ht="12.75" customHeight="1" x14ac:dyDescent="0.2">
      <c r="A2116" s="10" t="s">
        <v>1689</v>
      </c>
      <c r="B2116" s="11">
        <f>B113+B2131</f>
        <v>138.5</v>
      </c>
    </row>
    <row r="2117" spans="1:2" ht="12.75" hidden="1" customHeight="1" x14ac:dyDescent="0.2">
      <c r="A2117" s="10" t="s">
        <v>1689</v>
      </c>
      <c r="B2117" s="9">
        <v>0</v>
      </c>
    </row>
    <row r="2118" spans="1:2" ht="12.75" hidden="1" customHeight="1" x14ac:dyDescent="0.2">
      <c r="A2118" s="10" t="s">
        <v>1689</v>
      </c>
      <c r="B2118" s="9">
        <v>0</v>
      </c>
    </row>
    <row r="2119" spans="1:2" ht="12.75" customHeight="1" x14ac:dyDescent="0.2">
      <c r="A2119" s="10" t="s">
        <v>1690</v>
      </c>
      <c r="B2119" s="9">
        <v>0</v>
      </c>
    </row>
    <row r="2120" spans="1:2" ht="12.75" hidden="1" customHeight="1" x14ac:dyDescent="0.2">
      <c r="A2120" s="10" t="s">
        <v>1690</v>
      </c>
      <c r="B2120" s="9">
        <v>0</v>
      </c>
    </row>
    <row r="2121" spans="1:2" ht="12.75" customHeight="1" x14ac:dyDescent="0.2">
      <c r="A2121" s="10" t="s">
        <v>1691</v>
      </c>
      <c r="B2121" s="9">
        <v>0</v>
      </c>
    </row>
    <row r="2122" spans="1:2" ht="12.75" customHeight="1" x14ac:dyDescent="0.2">
      <c r="A2122" s="10" t="s">
        <v>1692</v>
      </c>
      <c r="B2122" s="11">
        <f>(B2149*2)/3</f>
        <v>4</v>
      </c>
    </row>
    <row r="2123" spans="1:2" ht="12.75" hidden="1" customHeight="1" x14ac:dyDescent="0.2">
      <c r="A2123" s="10" t="s">
        <v>1692</v>
      </c>
      <c r="B2123" s="9">
        <v>0</v>
      </c>
    </row>
    <row r="2124" spans="1:2" ht="12.75" hidden="1" customHeight="1" x14ac:dyDescent="0.2">
      <c r="A2124" s="10" t="s">
        <v>1692</v>
      </c>
      <c r="B2124" s="9">
        <v>0</v>
      </c>
    </row>
    <row r="2125" spans="1:2" ht="12.75" customHeight="1" x14ac:dyDescent="0.2">
      <c r="A2125" s="10" t="s">
        <v>1693</v>
      </c>
      <c r="B2125" s="11">
        <f>B2128</f>
        <v>28</v>
      </c>
    </row>
    <row r="2126" spans="1:2" ht="12.75" hidden="1" customHeight="1" x14ac:dyDescent="0.2">
      <c r="A2126" s="10" t="s">
        <v>1693</v>
      </c>
      <c r="B2126" s="9">
        <v>0</v>
      </c>
    </row>
    <row r="2127" spans="1:2" ht="12.75" hidden="1" customHeight="1" x14ac:dyDescent="0.2">
      <c r="A2127" s="10" t="s">
        <v>1693</v>
      </c>
      <c r="B2127" s="9">
        <v>0</v>
      </c>
    </row>
    <row r="2128" spans="1:2" ht="12.75" customHeight="1" x14ac:dyDescent="0.2">
      <c r="A2128" s="10" t="s">
        <v>1694</v>
      </c>
      <c r="B2128" s="11">
        <f>(B2333*4+(B1129*4)+B2131)</f>
        <v>28</v>
      </c>
    </row>
    <row r="2129" spans="1:2" ht="12.75" hidden="1" customHeight="1" x14ac:dyDescent="0.2">
      <c r="A2129" s="10" t="s">
        <v>1694</v>
      </c>
      <c r="B2129" s="9">
        <v>0</v>
      </c>
    </row>
    <row r="2130" spans="1:2" ht="12.75" hidden="1" customHeight="1" x14ac:dyDescent="0.2">
      <c r="A2130" s="10" t="s">
        <v>1694</v>
      </c>
      <c r="B2130" s="9">
        <v>0</v>
      </c>
    </row>
    <row r="2131" spans="1:2" ht="12.75" customHeight="1" x14ac:dyDescent="0.2">
      <c r="A2131" s="10" t="s">
        <v>1695</v>
      </c>
      <c r="B2131" s="11">
        <f>B2237+B262</f>
        <v>8</v>
      </c>
    </row>
    <row r="2132" spans="1:2" ht="12.75" hidden="1" customHeight="1" x14ac:dyDescent="0.2">
      <c r="A2132" s="10" t="s">
        <v>1695</v>
      </c>
      <c r="B2132" s="9">
        <v>0</v>
      </c>
    </row>
    <row r="2133" spans="1:2" ht="12.75" customHeight="1" x14ac:dyDescent="0.2">
      <c r="A2133" s="10" t="s">
        <v>1696</v>
      </c>
      <c r="B2133" s="11">
        <f>B2145+(B488/8)</f>
        <v>67.985416666666666</v>
      </c>
    </row>
    <row r="2134" spans="1:2" ht="12.75" hidden="1" customHeight="1" x14ac:dyDescent="0.2">
      <c r="A2134" s="10" t="s">
        <v>1696</v>
      </c>
      <c r="B2134" s="9">
        <v>0</v>
      </c>
    </row>
    <row r="2135" spans="1:2" ht="12.75" hidden="1" customHeight="1" x14ac:dyDescent="0.2">
      <c r="A2135" s="10" t="s">
        <v>1696</v>
      </c>
      <c r="B2135" s="9">
        <v>0</v>
      </c>
    </row>
    <row r="2136" spans="1:2" ht="12.75" customHeight="1" x14ac:dyDescent="0.2">
      <c r="A2136" s="10" t="s">
        <v>1697</v>
      </c>
      <c r="B2136" s="11">
        <f>B2373+8</f>
        <v>1107.4000000000001</v>
      </c>
    </row>
    <row r="2137" spans="1:2" ht="12.75" hidden="1" customHeight="1" x14ac:dyDescent="0.2">
      <c r="A2137" s="10" t="s">
        <v>1697</v>
      </c>
      <c r="B2137" s="9">
        <v>0</v>
      </c>
    </row>
    <row r="2138" spans="1:2" ht="12.75" hidden="1" customHeight="1" x14ac:dyDescent="0.2">
      <c r="A2138" s="10" t="s">
        <v>1697</v>
      </c>
      <c r="B2138" s="9">
        <v>0</v>
      </c>
    </row>
    <row r="2139" spans="1:2" ht="12.75" customHeight="1" x14ac:dyDescent="0.2">
      <c r="A2139" s="10" t="s">
        <v>1698</v>
      </c>
      <c r="B2139" s="11">
        <f>B1048+1</f>
        <v>120.5</v>
      </c>
    </row>
    <row r="2140" spans="1:2" ht="12.75" hidden="1" customHeight="1" x14ac:dyDescent="0.2">
      <c r="A2140" s="10" t="s">
        <v>1698</v>
      </c>
      <c r="B2140" s="9">
        <v>0</v>
      </c>
    </row>
    <row r="2141" spans="1:2" ht="12.75" hidden="1" customHeight="1" x14ac:dyDescent="0.2">
      <c r="A2141" s="10" t="s">
        <v>1698</v>
      </c>
      <c r="B2141" s="9">
        <v>0</v>
      </c>
    </row>
    <row r="2142" spans="1:2" ht="12.75" customHeight="1" x14ac:dyDescent="0.2">
      <c r="A2142" s="10" t="s">
        <v>1699</v>
      </c>
      <c r="B2142" s="11">
        <f>(B2139*6)/16</f>
        <v>45.1875</v>
      </c>
    </row>
    <row r="2143" spans="1:2" ht="12.75" hidden="1" customHeight="1" x14ac:dyDescent="0.2">
      <c r="A2143" s="10" t="s">
        <v>1699</v>
      </c>
      <c r="B2143" s="9">
        <v>0</v>
      </c>
    </row>
    <row r="2144" spans="1:2" ht="12.75" hidden="1" customHeight="1" x14ac:dyDescent="0.2">
      <c r="A2144" s="10" t="s">
        <v>1699</v>
      </c>
      <c r="B2144" s="9">
        <v>0</v>
      </c>
    </row>
    <row r="2145" spans="1:2" ht="12.75" customHeight="1" x14ac:dyDescent="0.2">
      <c r="A2145" s="10" t="s">
        <v>1700</v>
      </c>
      <c r="B2145" s="11">
        <f>B2639+1</f>
        <v>51</v>
      </c>
    </row>
    <row r="2146" spans="1:2" ht="12.75" hidden="1" customHeight="1" x14ac:dyDescent="0.2">
      <c r="A2146" s="10" t="s">
        <v>1700</v>
      </c>
      <c r="B2146" s="9">
        <v>0</v>
      </c>
    </row>
    <row r="2147" spans="1:2" ht="12.75" hidden="1" customHeight="1" x14ac:dyDescent="0.2">
      <c r="A2147" s="10" t="s">
        <v>1700</v>
      </c>
      <c r="B2147" s="9">
        <v>0</v>
      </c>
    </row>
    <row r="2148" spans="1:2" ht="12.75" customHeight="1" x14ac:dyDescent="0.2">
      <c r="A2148" s="10" t="s">
        <v>1701</v>
      </c>
      <c r="B2148" s="9">
        <v>0</v>
      </c>
    </row>
    <row r="2149" spans="1:2" ht="12.75" customHeight="1" x14ac:dyDescent="0.2">
      <c r="A2149" s="10" t="s">
        <v>1702</v>
      </c>
      <c r="B2149" s="11">
        <f>B2862+1</f>
        <v>6</v>
      </c>
    </row>
    <row r="2150" spans="1:2" ht="12.75" hidden="1" customHeight="1" x14ac:dyDescent="0.2">
      <c r="A2150" s="10" t="s">
        <v>1702</v>
      </c>
      <c r="B2150" s="9">
        <v>0</v>
      </c>
    </row>
    <row r="2151" spans="1:2" ht="12.75" hidden="1" customHeight="1" x14ac:dyDescent="0.2">
      <c r="A2151" s="10" t="s">
        <v>1702</v>
      </c>
      <c r="B2151" s="9">
        <v>0</v>
      </c>
    </row>
    <row r="2152" spans="1:2" ht="12.75" customHeight="1" x14ac:dyDescent="0.2">
      <c r="A2152" s="10" t="s">
        <v>1708</v>
      </c>
      <c r="B2152" s="11">
        <f>B2027</f>
        <v>32.5</v>
      </c>
    </row>
    <row r="2153" spans="1:2" ht="12.75" hidden="1" customHeight="1" x14ac:dyDescent="0.2">
      <c r="A2153" s="10" t="s">
        <v>1708</v>
      </c>
      <c r="B2153" s="9">
        <v>0</v>
      </c>
    </row>
    <row r="2154" spans="1:2" ht="12.75" hidden="1" customHeight="1" x14ac:dyDescent="0.2">
      <c r="A2154" s="10" t="s">
        <v>1708</v>
      </c>
      <c r="B2154" s="9">
        <v>0</v>
      </c>
    </row>
    <row r="2155" spans="1:2" ht="12.75" customHeight="1" x14ac:dyDescent="0.2">
      <c r="A2155" s="10" t="s">
        <v>1709</v>
      </c>
      <c r="B2155" s="11">
        <f>B2159*2</f>
        <v>32.5</v>
      </c>
    </row>
    <row r="2156" spans="1:2" ht="12.75" customHeight="1" x14ac:dyDescent="0.2">
      <c r="A2156" s="10" t="s">
        <v>1710</v>
      </c>
      <c r="B2156" s="11">
        <f>B2159*2</f>
        <v>32.5</v>
      </c>
    </row>
    <row r="2157" spans="1:2" ht="12.75" hidden="1" customHeight="1" x14ac:dyDescent="0.2">
      <c r="A2157" s="10" t="s">
        <v>1710</v>
      </c>
      <c r="B2157" s="9">
        <v>0</v>
      </c>
    </row>
    <row r="2158" spans="1:2" ht="12.75" hidden="1" customHeight="1" x14ac:dyDescent="0.2">
      <c r="A2158" s="10" t="s">
        <v>1710</v>
      </c>
      <c r="B2158" s="9">
        <v>0</v>
      </c>
    </row>
    <row r="2159" spans="1:2" ht="12.75" customHeight="1" x14ac:dyDescent="0.2">
      <c r="A2159" s="10" t="s">
        <v>1711</v>
      </c>
      <c r="B2159" s="11">
        <f>B2152/2</f>
        <v>16.25</v>
      </c>
    </row>
    <row r="2160" spans="1:2" ht="12.75" hidden="1" customHeight="1" x14ac:dyDescent="0.2">
      <c r="A2160" s="10" t="s">
        <v>1711</v>
      </c>
      <c r="B2160" s="9">
        <v>0</v>
      </c>
    </row>
    <row r="2161" spans="1:2" ht="12.75" hidden="1" customHeight="1" x14ac:dyDescent="0.2">
      <c r="A2161" s="10" t="s">
        <v>1711</v>
      </c>
      <c r="B2161" s="9">
        <v>0</v>
      </c>
    </row>
    <row r="2162" spans="1:2" ht="12.75" customHeight="1" x14ac:dyDescent="0.2">
      <c r="A2162" s="10" t="s">
        <v>1712</v>
      </c>
      <c r="B2162" s="11">
        <f>(B2152*6)/4</f>
        <v>48.75</v>
      </c>
    </row>
    <row r="2163" spans="1:2" ht="12.75" hidden="1" customHeight="1" x14ac:dyDescent="0.2">
      <c r="A2163" s="10" t="s">
        <v>1712</v>
      </c>
      <c r="B2163" s="9">
        <v>0</v>
      </c>
    </row>
    <row r="2164" spans="1:2" ht="12.75" hidden="1" customHeight="1" x14ac:dyDescent="0.2">
      <c r="A2164" s="10" t="s">
        <v>1712</v>
      </c>
      <c r="B2164" s="9">
        <v>0</v>
      </c>
    </row>
    <row r="2165" spans="1:2" ht="12.75" customHeight="1" x14ac:dyDescent="0.2">
      <c r="A2165" s="10" t="s">
        <v>1713</v>
      </c>
      <c r="B2165" s="11">
        <v>14</v>
      </c>
    </row>
    <row r="2166" spans="1:2" ht="12.75" hidden="1" customHeight="1" x14ac:dyDescent="0.2">
      <c r="A2166" s="10" t="s">
        <v>1713</v>
      </c>
      <c r="B2166" s="9">
        <v>0</v>
      </c>
    </row>
    <row r="2167" spans="1:2" ht="12.75" customHeight="1" x14ac:dyDescent="0.2">
      <c r="A2167" s="10" t="s">
        <v>1720</v>
      </c>
      <c r="B2167" s="11">
        <f>B2165*4</f>
        <v>56</v>
      </c>
    </row>
    <row r="2168" spans="1:2" ht="12.75" hidden="1" customHeight="1" x14ac:dyDescent="0.2">
      <c r="A2168" s="10" t="s">
        <v>1720</v>
      </c>
      <c r="B2168" s="9">
        <v>0</v>
      </c>
    </row>
    <row r="2169" spans="1:2" ht="12.75" hidden="1" customHeight="1" x14ac:dyDescent="0.2">
      <c r="A2169" s="10" t="s">
        <v>1720</v>
      </c>
      <c r="B2169" s="9">
        <v>0</v>
      </c>
    </row>
    <row r="2170" spans="1:2" ht="12.75" customHeight="1" x14ac:dyDescent="0.2">
      <c r="A2170" s="10" t="s">
        <v>1721</v>
      </c>
      <c r="B2170" s="11">
        <f>B2167</f>
        <v>56</v>
      </c>
    </row>
    <row r="2171" spans="1:2" ht="12.75" hidden="1" customHeight="1" x14ac:dyDescent="0.2">
      <c r="A2171" s="10" t="s">
        <v>1721</v>
      </c>
      <c r="B2171" s="9">
        <v>0</v>
      </c>
    </row>
    <row r="2172" spans="1:2" ht="12.75" hidden="1" customHeight="1" x14ac:dyDescent="0.2">
      <c r="A2172" s="10" t="s">
        <v>1721</v>
      </c>
      <c r="B2172" s="9">
        <v>0</v>
      </c>
    </row>
    <row r="2173" spans="1:2" ht="12.75" customHeight="1" x14ac:dyDescent="0.2">
      <c r="A2173" s="10" t="s">
        <v>1722</v>
      </c>
      <c r="B2173" s="11">
        <f>B1747</f>
        <v>4</v>
      </c>
    </row>
    <row r="2174" spans="1:2" ht="12.75" customHeight="1" x14ac:dyDescent="0.2">
      <c r="A2174" s="10" t="s">
        <v>1723</v>
      </c>
      <c r="B2174" s="11">
        <f>B2167</f>
        <v>56</v>
      </c>
    </row>
    <row r="2175" spans="1:2" ht="12.75" hidden="1" customHeight="1" x14ac:dyDescent="0.2">
      <c r="A2175" s="10" t="s">
        <v>1723</v>
      </c>
      <c r="B2175" s="9">
        <v>0</v>
      </c>
    </row>
    <row r="2176" spans="1:2" ht="12.75" hidden="1" customHeight="1" x14ac:dyDescent="0.2">
      <c r="A2176" s="10" t="s">
        <v>1723</v>
      </c>
      <c r="B2176" s="9">
        <v>0</v>
      </c>
    </row>
    <row r="2177" spans="1:2" ht="12.75" customHeight="1" x14ac:dyDescent="0.2">
      <c r="A2177" s="10" t="s">
        <v>1724</v>
      </c>
      <c r="B2177" s="11">
        <f>B2167/2</f>
        <v>28</v>
      </c>
    </row>
    <row r="2178" spans="1:2" ht="12.75" hidden="1" customHeight="1" x14ac:dyDescent="0.2">
      <c r="A2178" s="10" t="s">
        <v>1724</v>
      </c>
      <c r="B2178" s="9">
        <v>0</v>
      </c>
    </row>
    <row r="2179" spans="1:2" ht="12.75" hidden="1" customHeight="1" x14ac:dyDescent="0.2">
      <c r="A2179" s="10" t="s">
        <v>1724</v>
      </c>
      <c r="B2179" s="9">
        <v>0</v>
      </c>
    </row>
    <row r="2180" spans="1:2" ht="12.75" customHeight="1" x14ac:dyDescent="0.2">
      <c r="A2180" s="10" t="s">
        <v>1725</v>
      </c>
      <c r="B2180" s="11">
        <f>(B2167*6)/4</f>
        <v>84</v>
      </c>
    </row>
    <row r="2181" spans="1:2" ht="12.75" hidden="1" customHeight="1" x14ac:dyDescent="0.2">
      <c r="A2181" s="10" t="s">
        <v>1725</v>
      </c>
      <c r="B2181" s="9">
        <v>0</v>
      </c>
    </row>
    <row r="2182" spans="1:2" ht="12.75" hidden="1" customHeight="1" x14ac:dyDescent="0.2">
      <c r="A2182" s="10" t="s">
        <v>1725</v>
      </c>
      <c r="B2182" s="9">
        <v>0</v>
      </c>
    </row>
    <row r="2183" spans="1:2" ht="12.75" customHeight="1" x14ac:dyDescent="0.2">
      <c r="A2183" s="10" t="s">
        <v>1726</v>
      </c>
      <c r="B2183" s="11">
        <v>4</v>
      </c>
    </row>
    <row r="2184" spans="1:2" ht="12.75" hidden="1" customHeight="1" x14ac:dyDescent="0.2">
      <c r="A2184" s="10" t="s">
        <v>1726</v>
      </c>
      <c r="B2184" s="9">
        <v>0</v>
      </c>
    </row>
    <row r="2185" spans="1:2" ht="12.75" customHeight="1" x14ac:dyDescent="0.2">
      <c r="A2185" s="10" t="s">
        <v>1731</v>
      </c>
      <c r="B2185" s="11">
        <v>8</v>
      </c>
    </row>
    <row r="2186" spans="1:2" ht="12.75" hidden="1" customHeight="1" x14ac:dyDescent="0.2">
      <c r="A2186" s="10" t="s">
        <v>1731</v>
      </c>
      <c r="B2186" s="9">
        <v>0</v>
      </c>
    </row>
    <row r="2187" spans="1:2" ht="12.75" customHeight="1" x14ac:dyDescent="0.2">
      <c r="A2187" s="10" t="s">
        <v>1732</v>
      </c>
      <c r="B2187" s="11">
        <v>6</v>
      </c>
    </row>
    <row r="2188" spans="1:2" ht="12.75" hidden="1" customHeight="1" x14ac:dyDescent="0.2">
      <c r="A2188" s="10" t="s">
        <v>1732</v>
      </c>
      <c r="B2188" s="9">
        <v>0</v>
      </c>
    </row>
    <row r="2189" spans="1:2" ht="12.75" customHeight="1" x14ac:dyDescent="0.2">
      <c r="A2189" s="10" t="s">
        <v>1733</v>
      </c>
      <c r="B2189" s="11">
        <v>0</v>
      </c>
    </row>
    <row r="2190" spans="1:2" ht="12.75" hidden="1" customHeight="1" x14ac:dyDescent="0.2">
      <c r="A2190" s="10" t="s">
        <v>1733</v>
      </c>
      <c r="B2190" s="9">
        <v>0</v>
      </c>
    </row>
    <row r="2191" spans="1:2" ht="12.75" customHeight="1" x14ac:dyDescent="0.2">
      <c r="A2191" s="10" t="s">
        <v>1734</v>
      </c>
      <c r="B2191" s="11">
        <f>(B557+B93+B410+B358)*2</f>
        <v>35</v>
      </c>
    </row>
    <row r="2192" spans="1:2" ht="12.75" hidden="1" customHeight="1" x14ac:dyDescent="0.2">
      <c r="A2192" s="10" t="s">
        <v>1734</v>
      </c>
      <c r="B2192" s="9">
        <v>0</v>
      </c>
    </row>
    <row r="2193" spans="1:2" ht="12.75" customHeight="1" x14ac:dyDescent="0.2">
      <c r="A2193" s="10" t="s">
        <v>1735</v>
      </c>
      <c r="B2193" s="11">
        <f>(B1301*6)+B2533</f>
        <v>896.5</v>
      </c>
    </row>
    <row r="2194" spans="1:2" ht="12.75" hidden="1" customHeight="1" x14ac:dyDescent="0.2">
      <c r="A2194" s="10" t="s">
        <v>1735</v>
      </c>
      <c r="B2194" s="9">
        <v>0</v>
      </c>
    </row>
    <row r="2195" spans="1:2" ht="12.75" hidden="1" customHeight="1" x14ac:dyDescent="0.2">
      <c r="A2195" s="10" t="s">
        <v>1735</v>
      </c>
      <c r="B2195" s="9">
        <v>0</v>
      </c>
    </row>
    <row r="2196" spans="1:2" ht="12.75" customHeight="1" x14ac:dyDescent="0.2">
      <c r="A2196" s="10" t="s">
        <v>1737</v>
      </c>
      <c r="B2196" s="11">
        <v>0</v>
      </c>
    </row>
    <row r="2197" spans="1:2" ht="12.75" hidden="1" customHeight="1" x14ac:dyDescent="0.2">
      <c r="A2197" s="10" t="s">
        <v>1737</v>
      </c>
      <c r="B2197" s="9">
        <v>0</v>
      </c>
    </row>
    <row r="2198" spans="1:2" ht="12.75" customHeight="1" x14ac:dyDescent="0.2">
      <c r="A2198" s="10" t="s">
        <v>1744</v>
      </c>
      <c r="B2198" s="9">
        <v>0</v>
      </c>
    </row>
    <row r="2199" spans="1:2" ht="12.75" customHeight="1" x14ac:dyDescent="0.2">
      <c r="A2199" s="10" t="s">
        <v>1745</v>
      </c>
      <c r="B2199" s="9">
        <v>0</v>
      </c>
    </row>
    <row r="2200" spans="1:2" ht="12.75" hidden="1" customHeight="1" x14ac:dyDescent="0.2">
      <c r="A2200" s="10" t="s">
        <v>1745</v>
      </c>
      <c r="B2200" s="9">
        <v>0</v>
      </c>
    </row>
    <row r="2201" spans="1:2" ht="12.75" customHeight="1" x14ac:dyDescent="0.2">
      <c r="A2201" s="10" t="s">
        <v>1746</v>
      </c>
      <c r="B2201" s="9">
        <v>0</v>
      </c>
    </row>
    <row r="2202" spans="1:2" ht="12.75" customHeight="1" x14ac:dyDescent="0.2">
      <c r="A2202" s="10" t="s">
        <v>1747</v>
      </c>
      <c r="B2202" s="9">
        <v>0</v>
      </c>
    </row>
    <row r="2203" spans="1:2" ht="12.75" hidden="1" customHeight="1" x14ac:dyDescent="0.2">
      <c r="A2203" s="10" t="s">
        <v>1747</v>
      </c>
      <c r="B2203" s="9">
        <v>0</v>
      </c>
    </row>
    <row r="2204" spans="1:2" ht="12.75" customHeight="1" x14ac:dyDescent="0.2">
      <c r="A2204" s="10" t="s">
        <v>1748</v>
      </c>
      <c r="B2204" s="9">
        <v>0</v>
      </c>
    </row>
    <row r="2205" spans="1:2" ht="12.75" customHeight="1" x14ac:dyDescent="0.2">
      <c r="A2205" s="10" t="s">
        <v>1749</v>
      </c>
      <c r="B2205" s="9">
        <v>0</v>
      </c>
    </row>
    <row r="2206" spans="1:2" ht="12.75" hidden="1" customHeight="1" x14ac:dyDescent="0.2">
      <c r="A2206" s="10" t="s">
        <v>1749</v>
      </c>
      <c r="B2206" s="9">
        <v>0</v>
      </c>
    </row>
    <row r="2207" spans="1:2" ht="12.75" customHeight="1" x14ac:dyDescent="0.2">
      <c r="A2207" s="10" t="s">
        <v>1750</v>
      </c>
      <c r="B2207" s="11">
        <f>B2213*1</f>
        <v>250</v>
      </c>
    </row>
    <row r="2208" spans="1:2" ht="12.75" customHeight="1" x14ac:dyDescent="0.2">
      <c r="A2208" s="10" t="s">
        <v>1753</v>
      </c>
      <c r="B2208" s="11">
        <v>250</v>
      </c>
    </row>
    <row r="2209" spans="1:2" ht="12.75" customHeight="1" x14ac:dyDescent="0.2">
      <c r="A2209" s="10" t="s">
        <v>2352</v>
      </c>
      <c r="B2209" s="11">
        <v>250</v>
      </c>
    </row>
    <row r="2210" spans="1:2" ht="12.75" customHeight="1" x14ac:dyDescent="0.2">
      <c r="A2210" s="10" t="s">
        <v>2353</v>
      </c>
      <c r="B2210" s="11">
        <v>250</v>
      </c>
    </row>
    <row r="2211" spans="1:2" ht="12.75" customHeight="1" x14ac:dyDescent="0.2">
      <c r="A2211" s="10" t="s">
        <v>2354</v>
      </c>
      <c r="B2211" s="11">
        <v>250</v>
      </c>
    </row>
    <row r="2212" spans="1:2" ht="12.75" customHeight="1" x14ac:dyDescent="0.2">
      <c r="A2212" s="10" t="s">
        <v>2355</v>
      </c>
      <c r="B2212" s="11">
        <v>250</v>
      </c>
    </row>
    <row r="2213" spans="1:2" ht="12.75" customHeight="1" x14ac:dyDescent="0.2">
      <c r="A2213" s="10" t="s">
        <v>2356</v>
      </c>
      <c r="B2213" s="11">
        <v>250</v>
      </c>
    </row>
    <row r="2214" spans="1:2" ht="12.75" customHeight="1" x14ac:dyDescent="0.2">
      <c r="A2214" s="10" t="s">
        <v>2357</v>
      </c>
      <c r="B2214" s="11">
        <v>250</v>
      </c>
    </row>
    <row r="2215" spans="1:2" ht="12.75" customHeight="1" x14ac:dyDescent="0.2">
      <c r="A2215" s="10" t="s">
        <v>2358</v>
      </c>
      <c r="B2215" s="11">
        <v>250</v>
      </c>
    </row>
    <row r="2216" spans="1:2" ht="12.75" customHeight="1" x14ac:dyDescent="0.2">
      <c r="A2216" s="10" t="s">
        <v>2359</v>
      </c>
      <c r="B2216" s="11">
        <v>250</v>
      </c>
    </row>
    <row r="2217" spans="1:2" ht="12.75" customHeight="1" x14ac:dyDescent="0.2">
      <c r="A2217" s="10" t="s">
        <v>2360</v>
      </c>
      <c r="B2217" s="11">
        <v>250</v>
      </c>
    </row>
    <row r="2218" spans="1:2" ht="12.75" customHeight="1" x14ac:dyDescent="0.2">
      <c r="A2218" s="10" t="s">
        <v>2361</v>
      </c>
      <c r="B2218" s="11">
        <v>250</v>
      </c>
    </row>
    <row r="2219" spans="1:2" ht="12.75" customHeight="1" x14ac:dyDescent="0.2">
      <c r="A2219" s="10" t="s">
        <v>2362</v>
      </c>
      <c r="B2219" s="11">
        <v>250</v>
      </c>
    </row>
    <row r="2220" spans="1:2" ht="12.75" customHeight="1" x14ac:dyDescent="0.2">
      <c r="A2220" s="10" t="s">
        <v>1792</v>
      </c>
      <c r="B2220" s="9">
        <v>0</v>
      </c>
    </row>
    <row r="2221" spans="1:2" ht="12.75" hidden="1" customHeight="1" x14ac:dyDescent="0.2">
      <c r="A2221" s="10" t="s">
        <v>1792</v>
      </c>
      <c r="B2221" s="9">
        <v>0</v>
      </c>
    </row>
    <row r="2222" spans="1:2" ht="12.75" customHeight="1" x14ac:dyDescent="0.2">
      <c r="A2222" s="10" t="s">
        <v>1793</v>
      </c>
      <c r="B2222" s="11">
        <f>B113+B2237</f>
        <v>134.5</v>
      </c>
    </row>
    <row r="2223" spans="1:2" ht="12.75" hidden="1" customHeight="1" x14ac:dyDescent="0.2">
      <c r="A2223" s="10" t="s">
        <v>1793</v>
      </c>
      <c r="B2223" s="9">
        <v>0</v>
      </c>
    </row>
    <row r="2224" spans="1:2" ht="12.75" hidden="1" customHeight="1" x14ac:dyDescent="0.2">
      <c r="A2224" s="10" t="s">
        <v>1793</v>
      </c>
      <c r="B2224" s="9">
        <v>0</v>
      </c>
    </row>
    <row r="2225" spans="1:2" ht="12.75" customHeight="1" x14ac:dyDescent="0.2">
      <c r="A2225" s="10" t="s">
        <v>1794</v>
      </c>
      <c r="B2225" s="9">
        <v>0</v>
      </c>
    </row>
    <row r="2226" spans="1:2" ht="12.75" hidden="1" customHeight="1" x14ac:dyDescent="0.2">
      <c r="A2226" s="10" t="s">
        <v>1794</v>
      </c>
      <c r="B2226" s="9">
        <v>0</v>
      </c>
    </row>
    <row r="2227" spans="1:2" ht="12.75" customHeight="1" x14ac:dyDescent="0.2">
      <c r="A2227" s="10" t="s">
        <v>1795</v>
      </c>
      <c r="B2227" s="9">
        <v>0</v>
      </c>
    </row>
    <row r="2228" spans="1:2" ht="12.75" customHeight="1" x14ac:dyDescent="0.2">
      <c r="A2228" s="10" t="s">
        <v>1796</v>
      </c>
      <c r="B2228" s="11">
        <f>(B2307*2)/3</f>
        <v>4</v>
      </c>
    </row>
    <row r="2229" spans="1:2" ht="12.75" hidden="1" customHeight="1" x14ac:dyDescent="0.2">
      <c r="A2229" s="10" t="s">
        <v>1796</v>
      </c>
      <c r="B2229" s="9">
        <v>0</v>
      </c>
    </row>
    <row r="2230" spans="1:2" ht="12.75" hidden="1" customHeight="1" x14ac:dyDescent="0.2">
      <c r="A2230" s="10" t="s">
        <v>1796</v>
      </c>
      <c r="B2230" s="9">
        <v>0</v>
      </c>
    </row>
    <row r="2231" spans="1:2" ht="12.75" customHeight="1" x14ac:dyDescent="0.2">
      <c r="A2231" s="10" t="s">
        <v>1797</v>
      </c>
      <c r="B2231" s="11">
        <f>B2234</f>
        <v>24</v>
      </c>
    </row>
    <row r="2232" spans="1:2" ht="12.75" hidden="1" customHeight="1" x14ac:dyDescent="0.2">
      <c r="A2232" s="10" t="s">
        <v>1797</v>
      </c>
      <c r="B2232" s="9">
        <v>0</v>
      </c>
    </row>
    <row r="2233" spans="1:2" ht="12.75" hidden="1" customHeight="1" x14ac:dyDescent="0.2">
      <c r="A2233" s="10" t="s">
        <v>1797</v>
      </c>
      <c r="B2233" s="9">
        <v>0</v>
      </c>
    </row>
    <row r="2234" spans="1:2" ht="12.75" customHeight="1" x14ac:dyDescent="0.2">
      <c r="A2234" s="10" t="s">
        <v>1798</v>
      </c>
      <c r="B2234" s="11">
        <f>(B2333*4+(B1129*4)+B2237)</f>
        <v>24</v>
      </c>
    </row>
    <row r="2235" spans="1:2" ht="12.75" hidden="1" customHeight="1" x14ac:dyDescent="0.2">
      <c r="A2235" s="10" t="s">
        <v>1798</v>
      </c>
      <c r="B2235" s="9">
        <v>0</v>
      </c>
    </row>
    <row r="2236" spans="1:2" ht="12.75" hidden="1" customHeight="1" x14ac:dyDescent="0.2">
      <c r="A2236" s="10" t="s">
        <v>1798</v>
      </c>
      <c r="B2236" s="9">
        <v>0</v>
      </c>
    </row>
    <row r="2237" spans="1:2" ht="12.75" customHeight="1" x14ac:dyDescent="0.2">
      <c r="A2237" s="10" t="s">
        <v>1799</v>
      </c>
      <c r="B2237" s="11">
        <f>B2029</f>
        <v>4</v>
      </c>
    </row>
    <row r="2238" spans="1:2" ht="12.75" hidden="1" customHeight="1" x14ac:dyDescent="0.2">
      <c r="A2238" s="10" t="s">
        <v>1799</v>
      </c>
      <c r="B2238" s="9">
        <v>0</v>
      </c>
    </row>
    <row r="2239" spans="1:2" ht="12.75" customHeight="1" x14ac:dyDescent="0.2">
      <c r="A2239" s="10" t="s">
        <v>1800</v>
      </c>
      <c r="B2239" s="11">
        <f>B2300+(B488/8)</f>
        <v>67.985416666666666</v>
      </c>
    </row>
    <row r="2240" spans="1:2" ht="12.75" hidden="1" customHeight="1" x14ac:dyDescent="0.2">
      <c r="A2240" s="10" t="s">
        <v>1800</v>
      </c>
      <c r="B2240" s="9">
        <v>0</v>
      </c>
    </row>
    <row r="2241" spans="1:2" ht="12.75" hidden="1" customHeight="1" x14ac:dyDescent="0.2">
      <c r="A2241" s="10" t="s">
        <v>1800</v>
      </c>
      <c r="B2241" s="9">
        <v>0</v>
      </c>
    </row>
    <row r="2242" spans="1:2" ht="12.75" customHeight="1" x14ac:dyDescent="0.2">
      <c r="A2242" s="10" t="s">
        <v>1801</v>
      </c>
      <c r="B2242" s="11">
        <f>B358</f>
        <v>4</v>
      </c>
    </row>
    <row r="2243" spans="1:2" ht="12.75" hidden="1" customHeight="1" x14ac:dyDescent="0.2">
      <c r="A2243" s="10" t="s">
        <v>1801</v>
      </c>
      <c r="B2243" s="9">
        <v>0</v>
      </c>
    </row>
    <row r="2244" spans="1:2" ht="12.75" hidden="1" customHeight="1" x14ac:dyDescent="0.2">
      <c r="A2244" s="10" t="s">
        <v>1801</v>
      </c>
      <c r="B2244" s="9">
        <v>0</v>
      </c>
    </row>
    <row r="2245" spans="1:2" ht="12.75" customHeight="1" x14ac:dyDescent="0.2">
      <c r="A2245" s="10" t="s">
        <v>1802</v>
      </c>
      <c r="B2245" s="11">
        <f>B2242*9</f>
        <v>36</v>
      </c>
    </row>
    <row r="2246" spans="1:2" ht="12.75" hidden="1" customHeight="1" x14ac:dyDescent="0.2">
      <c r="A2246" s="10" t="s">
        <v>1802</v>
      </c>
      <c r="B2246" s="9">
        <v>0</v>
      </c>
    </row>
    <row r="2247" spans="1:2" ht="12.75" hidden="1" customHeight="1" x14ac:dyDescent="0.2">
      <c r="A2247" s="10" t="s">
        <v>1802</v>
      </c>
      <c r="B2247" s="9">
        <v>0</v>
      </c>
    </row>
    <row r="2248" spans="1:2" ht="12.75" customHeight="1" x14ac:dyDescent="0.2">
      <c r="A2248" s="10" t="s">
        <v>1803</v>
      </c>
      <c r="B2248" s="11">
        <f>(B1758*2)+(B1701*2)</f>
        <v>27</v>
      </c>
    </row>
    <row r="2249" spans="1:2" ht="12.75" hidden="1" customHeight="1" x14ac:dyDescent="0.2">
      <c r="A2249" s="10" t="s">
        <v>1803</v>
      </c>
      <c r="B2249" s="9">
        <v>0</v>
      </c>
    </row>
    <row r="2250" spans="1:2" ht="12.75" hidden="1" customHeight="1" x14ac:dyDescent="0.2">
      <c r="A2250" s="10" t="s">
        <v>1803</v>
      </c>
      <c r="B2250" s="9">
        <v>0</v>
      </c>
    </row>
    <row r="2251" spans="1:2" ht="12.75" customHeight="1" x14ac:dyDescent="0.2">
      <c r="A2251" s="10" t="s">
        <v>1804</v>
      </c>
      <c r="B2251" s="11">
        <f>B2248/2</f>
        <v>13.5</v>
      </c>
    </row>
    <row r="2252" spans="1:2" ht="12.75" hidden="1" customHeight="1" x14ac:dyDescent="0.2">
      <c r="A2252" s="10" t="s">
        <v>1804</v>
      </c>
      <c r="B2252" s="9">
        <v>0</v>
      </c>
    </row>
    <row r="2253" spans="1:2" ht="12.75" hidden="1" customHeight="1" x14ac:dyDescent="0.2">
      <c r="A2253" s="10" t="s">
        <v>1804</v>
      </c>
      <c r="B2253" s="9">
        <v>0</v>
      </c>
    </row>
    <row r="2254" spans="1:2" ht="12.75" customHeight="1" x14ac:dyDescent="0.2">
      <c r="A2254" s="10" t="s">
        <v>1805</v>
      </c>
      <c r="B2254" s="11">
        <f>(B2248*6)/4</f>
        <v>40.5</v>
      </c>
    </row>
    <row r="2255" spans="1:2" ht="12.75" hidden="1" customHeight="1" x14ac:dyDescent="0.2">
      <c r="A2255" s="10" t="s">
        <v>1805</v>
      </c>
      <c r="B2255" s="9">
        <v>0</v>
      </c>
    </row>
    <row r="2256" spans="1:2" ht="12.75" hidden="1" customHeight="1" x14ac:dyDescent="0.2">
      <c r="A2256" s="10" t="s">
        <v>1805</v>
      </c>
      <c r="B2256" s="9">
        <v>0</v>
      </c>
    </row>
    <row r="2257" spans="1:2" ht="12.75" customHeight="1" x14ac:dyDescent="0.2">
      <c r="A2257" s="10" t="s">
        <v>1806</v>
      </c>
      <c r="B2257" s="11">
        <f>B2248</f>
        <v>27</v>
      </c>
    </row>
    <row r="2258" spans="1:2" ht="12.75" hidden="1" customHeight="1" x14ac:dyDescent="0.2">
      <c r="A2258" s="10" t="s">
        <v>1806</v>
      </c>
      <c r="B2258" s="9">
        <v>0</v>
      </c>
    </row>
    <row r="2259" spans="1:2" ht="12.75" hidden="1" customHeight="1" x14ac:dyDescent="0.2">
      <c r="A2259" s="10" t="s">
        <v>1806</v>
      </c>
      <c r="B2259" s="9">
        <v>0</v>
      </c>
    </row>
    <row r="2260" spans="1:2" ht="12.75" customHeight="1" x14ac:dyDescent="0.2">
      <c r="A2260" s="10" t="s">
        <v>1807</v>
      </c>
      <c r="B2260" s="11">
        <f>B2333</f>
        <v>2</v>
      </c>
    </row>
    <row r="2261" spans="1:2" ht="12.75" hidden="1" customHeight="1" x14ac:dyDescent="0.2">
      <c r="A2261" s="10" t="s">
        <v>1807</v>
      </c>
      <c r="B2261" s="9">
        <v>0</v>
      </c>
    </row>
    <row r="2262" spans="1:2" ht="12.75" hidden="1" customHeight="1" x14ac:dyDescent="0.2">
      <c r="A2262" s="10" t="s">
        <v>1807</v>
      </c>
      <c r="B2262" s="9">
        <v>0</v>
      </c>
    </row>
    <row r="2263" spans="1:2" ht="12.75" customHeight="1" x14ac:dyDescent="0.2">
      <c r="A2263" s="10" t="s">
        <v>1808</v>
      </c>
      <c r="B2263" s="11">
        <f>B2260*4</f>
        <v>8</v>
      </c>
    </row>
    <row r="2264" spans="1:2" ht="12.75" hidden="1" customHeight="1" x14ac:dyDescent="0.2">
      <c r="A2264" s="10" t="s">
        <v>1808</v>
      </c>
      <c r="B2264" s="9">
        <v>0</v>
      </c>
    </row>
    <row r="2265" spans="1:2" ht="12.75" hidden="1" customHeight="1" x14ac:dyDescent="0.2">
      <c r="A2265" s="10" t="s">
        <v>1808</v>
      </c>
      <c r="B2265" s="9">
        <v>0</v>
      </c>
    </row>
    <row r="2266" spans="1:2" ht="12.75" customHeight="1" x14ac:dyDescent="0.2">
      <c r="A2266" s="10" t="s">
        <v>1809</v>
      </c>
      <c r="B2266" s="11">
        <f>B2263/2</f>
        <v>4</v>
      </c>
    </row>
    <row r="2267" spans="1:2" ht="12.75" hidden="1" customHeight="1" x14ac:dyDescent="0.2">
      <c r="A2267" s="10" t="s">
        <v>1809</v>
      </c>
      <c r="B2267" s="9">
        <v>0</v>
      </c>
    </row>
    <row r="2268" spans="1:2" ht="12.75" hidden="1" customHeight="1" x14ac:dyDescent="0.2">
      <c r="A2268" s="10" t="s">
        <v>1809</v>
      </c>
      <c r="B2268" s="9">
        <v>0</v>
      </c>
    </row>
    <row r="2269" spans="1:2" ht="12.75" customHeight="1" x14ac:dyDescent="0.2">
      <c r="A2269" s="10" t="s">
        <v>1810</v>
      </c>
      <c r="B2269" s="11">
        <f>(B2263*6)/4</f>
        <v>12</v>
      </c>
    </row>
    <row r="2270" spans="1:2" ht="12.75" hidden="1" customHeight="1" x14ac:dyDescent="0.2">
      <c r="A2270" s="10" t="s">
        <v>1810</v>
      </c>
      <c r="B2270" s="9">
        <v>0</v>
      </c>
    </row>
    <row r="2271" spans="1:2" ht="12.75" hidden="1" customHeight="1" x14ac:dyDescent="0.2">
      <c r="A2271" s="10" t="s">
        <v>1810</v>
      </c>
      <c r="B2271" s="9">
        <v>0</v>
      </c>
    </row>
    <row r="2272" spans="1:2" ht="12.75" customHeight="1" x14ac:dyDescent="0.2">
      <c r="A2272" s="10" t="s">
        <v>1811</v>
      </c>
      <c r="B2272" s="11">
        <f>B2263</f>
        <v>8</v>
      </c>
    </row>
    <row r="2273" spans="1:2" ht="12.75" hidden="1" customHeight="1" x14ac:dyDescent="0.2">
      <c r="A2273" s="10" t="s">
        <v>1811</v>
      </c>
      <c r="B2273" s="9">
        <v>0</v>
      </c>
    </row>
    <row r="2274" spans="1:2" ht="12.75" hidden="1" customHeight="1" x14ac:dyDescent="0.2">
      <c r="A2274" s="10" t="s">
        <v>1811</v>
      </c>
      <c r="B2274" s="9">
        <v>0</v>
      </c>
    </row>
    <row r="2275" spans="1:2" ht="12.75" customHeight="1" x14ac:dyDescent="0.2">
      <c r="A2275" s="10" t="s">
        <v>1812</v>
      </c>
      <c r="B2275" s="11">
        <f>B2373+8</f>
        <v>1107.4000000000001</v>
      </c>
    </row>
    <row r="2276" spans="1:2" ht="12.75" hidden="1" customHeight="1" x14ac:dyDescent="0.2">
      <c r="A2276" s="10" t="s">
        <v>1812</v>
      </c>
      <c r="B2276" s="9">
        <v>0</v>
      </c>
    </row>
    <row r="2277" spans="1:2" ht="12.75" hidden="1" customHeight="1" x14ac:dyDescent="0.2">
      <c r="A2277" s="10" t="s">
        <v>1812</v>
      </c>
      <c r="B2277" s="9">
        <v>0</v>
      </c>
    </row>
    <row r="2278" spans="1:2" ht="12.75" customHeight="1" x14ac:dyDescent="0.2">
      <c r="A2278" s="10" t="s">
        <v>1813</v>
      </c>
      <c r="B2278" s="11">
        <f>B1048+1</f>
        <v>120.5</v>
      </c>
    </row>
    <row r="2279" spans="1:2" ht="12.75" hidden="1" customHeight="1" x14ac:dyDescent="0.2">
      <c r="A2279" s="10" t="s">
        <v>1813</v>
      </c>
      <c r="B2279" s="9">
        <v>0</v>
      </c>
    </row>
    <row r="2280" spans="1:2" ht="12.75" hidden="1" customHeight="1" x14ac:dyDescent="0.2">
      <c r="A2280" s="10" t="s">
        <v>1813</v>
      </c>
      <c r="B2280" s="9">
        <v>0</v>
      </c>
    </row>
    <row r="2281" spans="1:2" ht="12.75" customHeight="1" x14ac:dyDescent="0.2">
      <c r="A2281" s="10" t="s">
        <v>1814</v>
      </c>
      <c r="B2281" s="11">
        <f>(B2278*6)/16</f>
        <v>45.1875</v>
      </c>
    </row>
    <row r="2282" spans="1:2" ht="12.75" hidden="1" customHeight="1" x14ac:dyDescent="0.2">
      <c r="A2282" s="10" t="s">
        <v>1814</v>
      </c>
      <c r="B2282" s="9">
        <v>0</v>
      </c>
    </row>
    <row r="2283" spans="1:2" ht="12.75" hidden="1" customHeight="1" x14ac:dyDescent="0.2">
      <c r="A2283" s="10" t="s">
        <v>1814</v>
      </c>
      <c r="B2283" s="9">
        <v>0</v>
      </c>
    </row>
    <row r="2284" spans="1:2" ht="12.75" customHeight="1" x14ac:dyDescent="0.2">
      <c r="A2284" s="10" t="s">
        <v>1815</v>
      </c>
      <c r="B2284" s="11">
        <f>B2292/4</f>
        <v>12.75</v>
      </c>
    </row>
    <row r="2285" spans="1:2" ht="12.75" hidden="1" customHeight="1" x14ac:dyDescent="0.2">
      <c r="A2285" s="10" t="s">
        <v>1815</v>
      </c>
      <c r="B2285" s="9">
        <v>0</v>
      </c>
    </row>
    <row r="2286" spans="1:2" ht="12.75" customHeight="1" x14ac:dyDescent="0.2">
      <c r="A2286" s="10" t="s">
        <v>1822</v>
      </c>
      <c r="B2286" s="11">
        <f>B2284*9</f>
        <v>114.75</v>
      </c>
    </row>
    <row r="2287" spans="1:2" ht="12.75" hidden="1" customHeight="1" x14ac:dyDescent="0.2">
      <c r="A2287" s="10" t="s">
        <v>1822</v>
      </c>
      <c r="B2287" s="9">
        <v>0</v>
      </c>
    </row>
    <row r="2288" spans="1:2" ht="12.75" hidden="1" customHeight="1" x14ac:dyDescent="0.2">
      <c r="A2288" s="10" t="s">
        <v>1822</v>
      </c>
      <c r="B2288" s="9">
        <v>0</v>
      </c>
    </row>
    <row r="2289" spans="1:2" ht="12.75" customHeight="1" x14ac:dyDescent="0.2">
      <c r="A2289" s="10" t="s">
        <v>1823</v>
      </c>
      <c r="B2289" s="11">
        <f>(B2284*4)+B1061</f>
        <v>120.77222222222221</v>
      </c>
    </row>
    <row r="2290" spans="1:2" ht="12.75" hidden="1" customHeight="1" x14ac:dyDescent="0.2">
      <c r="A2290" s="10" t="s">
        <v>1823</v>
      </c>
      <c r="B2290" s="9">
        <v>0</v>
      </c>
    </row>
    <row r="2291" spans="1:2" ht="12.75" hidden="1" customHeight="1" x14ac:dyDescent="0.2">
      <c r="A2291" s="10" t="s">
        <v>1823</v>
      </c>
      <c r="B2291" s="9">
        <v>0</v>
      </c>
    </row>
    <row r="2292" spans="1:2" ht="12.75" customHeight="1" x14ac:dyDescent="0.2">
      <c r="A2292" s="10" t="s">
        <v>1824</v>
      </c>
      <c r="B2292" s="11">
        <f>B1309*3</f>
        <v>51</v>
      </c>
    </row>
    <row r="2293" spans="1:2" ht="12.75" hidden="1" customHeight="1" x14ac:dyDescent="0.2">
      <c r="A2293" s="10" t="s">
        <v>1824</v>
      </c>
      <c r="B2293" s="9">
        <v>0</v>
      </c>
    </row>
    <row r="2294" spans="1:2" ht="12.75" hidden="1" customHeight="1" x14ac:dyDescent="0.2">
      <c r="A2294" s="10" t="s">
        <v>1824</v>
      </c>
      <c r="B2294" s="9">
        <v>0</v>
      </c>
    </row>
    <row r="2295" spans="1:2" ht="12.75" customHeight="1" x14ac:dyDescent="0.2">
      <c r="A2295" s="10" t="s">
        <v>1825</v>
      </c>
      <c r="B2295" s="11">
        <f>B2284+B2533</f>
        <v>13.75</v>
      </c>
    </row>
    <row r="2296" spans="1:2" ht="12.75" hidden="1" customHeight="1" x14ac:dyDescent="0.2">
      <c r="A2296" s="10" t="s">
        <v>1825</v>
      </c>
      <c r="B2296" s="9">
        <v>0</v>
      </c>
    </row>
    <row r="2297" spans="1:2" ht="12.75" hidden="1" customHeight="1" x14ac:dyDescent="0.2">
      <c r="A2297" s="10" t="s">
        <v>1825</v>
      </c>
      <c r="B2297" s="9">
        <v>0</v>
      </c>
    </row>
    <row r="2298" spans="1:2" ht="12.75" customHeight="1" x14ac:dyDescent="0.2">
      <c r="A2298" s="10" t="s">
        <v>1826</v>
      </c>
      <c r="B2298" s="9">
        <v>0</v>
      </c>
    </row>
    <row r="2299" spans="1:2" ht="12.75" customHeight="1" x14ac:dyDescent="0.2">
      <c r="A2299" s="10" t="s">
        <v>2363</v>
      </c>
      <c r="B2299" s="9">
        <v>0</v>
      </c>
    </row>
    <row r="2300" spans="1:2" ht="12.75" customHeight="1" x14ac:dyDescent="0.2">
      <c r="A2300" s="10" t="s">
        <v>1827</v>
      </c>
      <c r="B2300" s="11">
        <f>B2639+1</f>
        <v>51</v>
      </c>
    </row>
    <row r="2301" spans="1:2" ht="12.75" hidden="1" customHeight="1" x14ac:dyDescent="0.2">
      <c r="A2301" s="10" t="s">
        <v>1827</v>
      </c>
      <c r="B2301" s="9">
        <v>0</v>
      </c>
    </row>
    <row r="2302" spans="1:2" ht="12.75" hidden="1" customHeight="1" x14ac:dyDescent="0.2">
      <c r="A2302" s="10" t="s">
        <v>1827</v>
      </c>
      <c r="B2302" s="9">
        <v>0</v>
      </c>
    </row>
    <row r="2303" spans="1:2" ht="12.75" customHeight="1" x14ac:dyDescent="0.2">
      <c r="A2303" s="10" t="s">
        <v>1828</v>
      </c>
      <c r="B2303" s="11">
        <v>5</v>
      </c>
    </row>
    <row r="2304" spans="1:2" ht="12.75" hidden="1" customHeight="1" x14ac:dyDescent="0.2">
      <c r="A2304" s="10" t="s">
        <v>1828</v>
      </c>
      <c r="B2304" s="9">
        <v>0</v>
      </c>
    </row>
    <row r="2305" spans="1:2" ht="12.75" hidden="1" customHeight="1" x14ac:dyDescent="0.2">
      <c r="A2305" s="10" t="s">
        <v>1828</v>
      </c>
      <c r="B2305" s="9">
        <v>0</v>
      </c>
    </row>
    <row r="2306" spans="1:2" ht="12.75" customHeight="1" x14ac:dyDescent="0.2">
      <c r="A2306" s="10" t="s">
        <v>1829</v>
      </c>
      <c r="B2306" s="9">
        <v>0</v>
      </c>
    </row>
    <row r="2307" spans="1:2" ht="12.75" customHeight="1" x14ac:dyDescent="0.2">
      <c r="A2307" s="10" t="s">
        <v>1830</v>
      </c>
      <c r="B2307" s="11">
        <f>B2862+1</f>
        <v>6</v>
      </c>
    </row>
    <row r="2308" spans="1:2" ht="12.75" hidden="1" customHeight="1" x14ac:dyDescent="0.2">
      <c r="A2308" s="10" t="s">
        <v>1830</v>
      </c>
      <c r="B2308" s="9">
        <v>0</v>
      </c>
    </row>
    <row r="2309" spans="1:2" ht="12.75" hidden="1" customHeight="1" x14ac:dyDescent="0.2">
      <c r="A2309" s="10" t="s">
        <v>1830</v>
      </c>
      <c r="B2309" s="9">
        <v>0</v>
      </c>
    </row>
    <row r="2310" spans="1:2" ht="12.75" customHeight="1" x14ac:dyDescent="0.2">
      <c r="A2310" s="10" t="s">
        <v>1831</v>
      </c>
      <c r="B2310" s="11">
        <v>2.5</v>
      </c>
    </row>
    <row r="2311" spans="1:2" ht="12.75" customHeight="1" x14ac:dyDescent="0.2">
      <c r="A2311" s="10" t="s">
        <v>1832</v>
      </c>
      <c r="B2311" s="11">
        <f>(B2295*2)+B2284+(B2538*3)</f>
        <v>94.956249999999997</v>
      </c>
    </row>
    <row r="2312" spans="1:2" ht="12.75" hidden="1" customHeight="1" x14ac:dyDescent="0.2">
      <c r="A2312" s="10" t="s">
        <v>1832</v>
      </c>
      <c r="B2312" s="9">
        <v>0</v>
      </c>
    </row>
    <row r="2313" spans="1:2" ht="12.75" hidden="1" customHeight="1" x14ac:dyDescent="0.2">
      <c r="A2313" s="10" t="s">
        <v>1832</v>
      </c>
      <c r="B2313" s="9">
        <v>0</v>
      </c>
    </row>
    <row r="2314" spans="1:2" ht="12.75" customHeight="1" x14ac:dyDescent="0.2">
      <c r="A2314" s="10" t="s">
        <v>1834</v>
      </c>
      <c r="B2314" s="9">
        <v>0</v>
      </c>
    </row>
    <row r="2315" spans="1:2" ht="12.75" hidden="1" customHeight="1" x14ac:dyDescent="0.2">
      <c r="A2315" s="10" t="s">
        <v>1834</v>
      </c>
      <c r="B2315" s="9">
        <v>0</v>
      </c>
    </row>
    <row r="2316" spans="1:2" ht="12.75" customHeight="1" x14ac:dyDescent="0.2">
      <c r="A2316" s="10" t="s">
        <v>1836</v>
      </c>
      <c r="B2316" s="11">
        <f>(B638*6)+B1070</f>
        <v>530</v>
      </c>
    </row>
    <row r="2317" spans="1:2" ht="12.75" hidden="1" customHeight="1" x14ac:dyDescent="0.2">
      <c r="A2317" s="10" t="s">
        <v>1836</v>
      </c>
      <c r="B2317" s="9">
        <v>0</v>
      </c>
    </row>
    <row r="2318" spans="1:2" ht="12.75" hidden="1" customHeight="1" x14ac:dyDescent="0.2">
      <c r="A2318" s="10" t="s">
        <v>1836</v>
      </c>
      <c r="B2318" s="9">
        <v>0</v>
      </c>
    </row>
    <row r="2319" spans="1:2" ht="12.75" customHeight="1" x14ac:dyDescent="0.2">
      <c r="A2319" s="10" t="s">
        <v>1838</v>
      </c>
      <c r="B2319" s="9">
        <v>0</v>
      </c>
    </row>
    <row r="2320" spans="1:2" ht="12.75" hidden="1" customHeight="1" x14ac:dyDescent="0.2">
      <c r="A2320" s="10" t="s">
        <v>1838</v>
      </c>
      <c r="B2320" s="9">
        <v>0</v>
      </c>
    </row>
    <row r="2321" spans="1:2" ht="12.75" customHeight="1" x14ac:dyDescent="0.2">
      <c r="A2321" s="10" t="s">
        <v>1840</v>
      </c>
      <c r="B2321" s="11">
        <v>8</v>
      </c>
    </row>
    <row r="2322" spans="1:2" ht="12.75" hidden="1" customHeight="1" x14ac:dyDescent="0.2">
      <c r="A2322" s="10" t="s">
        <v>1840</v>
      </c>
      <c r="B2322" s="9">
        <v>0</v>
      </c>
    </row>
    <row r="2323" spans="1:2" ht="12.75" hidden="1" customHeight="1" x14ac:dyDescent="0.2">
      <c r="A2323" s="10" t="s">
        <v>1840</v>
      </c>
      <c r="B2323" s="9">
        <v>0</v>
      </c>
    </row>
    <row r="2324" spans="1:2" ht="12.75" customHeight="1" x14ac:dyDescent="0.2">
      <c r="A2324" s="10" t="s">
        <v>1842</v>
      </c>
      <c r="B2324" s="11">
        <v>0.5</v>
      </c>
    </row>
    <row r="2325" spans="1:2" ht="12.75" hidden="1" customHeight="1" x14ac:dyDescent="0.2">
      <c r="A2325" s="10" t="s">
        <v>1842</v>
      </c>
      <c r="B2325" s="9">
        <v>0</v>
      </c>
    </row>
    <row r="2326" spans="1:2" ht="12.75" customHeight="1" x14ac:dyDescent="0.2">
      <c r="A2326" s="10" t="s">
        <v>1843</v>
      </c>
      <c r="B2326" s="11">
        <f>B926*3</f>
        <v>178.5</v>
      </c>
    </row>
    <row r="2327" spans="1:2" ht="12.75" hidden="1" customHeight="1" x14ac:dyDescent="0.2">
      <c r="A2327" s="10" t="s">
        <v>1843</v>
      </c>
      <c r="B2327" s="9">
        <v>0</v>
      </c>
    </row>
    <row r="2328" spans="1:2" ht="12.75" customHeight="1" x14ac:dyDescent="0.2">
      <c r="A2328" s="10" t="s">
        <v>1844</v>
      </c>
      <c r="B2328" s="11">
        <v>4</v>
      </c>
    </row>
    <row r="2329" spans="1:2" ht="12.75" hidden="1" customHeight="1" x14ac:dyDescent="0.2">
      <c r="A2329" s="10" t="s">
        <v>1844</v>
      </c>
      <c r="B2329" s="9">
        <v>0</v>
      </c>
    </row>
    <row r="2330" spans="1:2" ht="12.75" customHeight="1" x14ac:dyDescent="0.2">
      <c r="A2330" s="10" t="s">
        <v>1847</v>
      </c>
      <c r="B2330" s="11">
        <f>B2328+B387</f>
        <v>24</v>
      </c>
    </row>
    <row r="2331" spans="1:2" ht="12.75" hidden="1" customHeight="1" x14ac:dyDescent="0.2">
      <c r="A2331" s="10" t="s">
        <v>1847</v>
      </c>
      <c r="B2331" s="9">
        <v>0</v>
      </c>
    </row>
    <row r="2332" spans="1:2" ht="12.75" customHeight="1" x14ac:dyDescent="0.2">
      <c r="A2332" s="10" t="s">
        <v>1848</v>
      </c>
      <c r="B2332" s="9">
        <v>0</v>
      </c>
    </row>
    <row r="2333" spans="1:2" ht="12.75" customHeight="1" x14ac:dyDescent="0.2">
      <c r="A2333" s="10" t="s">
        <v>1849</v>
      </c>
      <c r="B2333" s="11">
        <v>2</v>
      </c>
    </row>
    <row r="2334" spans="1:2" ht="12.75" hidden="1" customHeight="1" x14ac:dyDescent="0.2">
      <c r="A2334" s="10" t="s">
        <v>1849</v>
      </c>
      <c r="B2334" s="9">
        <v>0</v>
      </c>
    </row>
    <row r="2335" spans="1:2" ht="12.75" hidden="1" customHeight="1" x14ac:dyDescent="0.2">
      <c r="A2335" s="10" t="s">
        <v>1849</v>
      </c>
      <c r="B2335" s="9">
        <v>0</v>
      </c>
    </row>
    <row r="2336" spans="1:2" ht="12.75" customHeight="1" x14ac:dyDescent="0.2">
      <c r="A2336" s="10" t="s">
        <v>1850</v>
      </c>
      <c r="B2336" s="11">
        <f>B2333*4</f>
        <v>8</v>
      </c>
    </row>
    <row r="2337" spans="1:2" ht="12.75" hidden="1" customHeight="1" x14ac:dyDescent="0.2">
      <c r="A2337" s="10" t="s">
        <v>1850</v>
      </c>
      <c r="B2337" s="9">
        <v>0</v>
      </c>
    </row>
    <row r="2338" spans="1:2" ht="12.75" hidden="1" customHeight="1" x14ac:dyDescent="0.2">
      <c r="A2338" s="10" t="s">
        <v>1850</v>
      </c>
      <c r="B2338" s="9">
        <v>0</v>
      </c>
    </row>
    <row r="2339" spans="1:2" ht="12.75" customHeight="1" x14ac:dyDescent="0.2">
      <c r="A2339" s="10" t="s">
        <v>1854</v>
      </c>
      <c r="B2339" s="11">
        <f>B2336/2</f>
        <v>4</v>
      </c>
    </row>
    <row r="2340" spans="1:2" ht="12.75" hidden="1" customHeight="1" x14ac:dyDescent="0.2">
      <c r="A2340" s="10" t="s">
        <v>1854</v>
      </c>
      <c r="B2340" s="9">
        <v>0</v>
      </c>
    </row>
    <row r="2341" spans="1:2" ht="12.75" hidden="1" customHeight="1" x14ac:dyDescent="0.2">
      <c r="A2341" s="10" t="s">
        <v>1854</v>
      </c>
      <c r="B2341" s="9">
        <v>0</v>
      </c>
    </row>
    <row r="2342" spans="1:2" ht="12.75" customHeight="1" x14ac:dyDescent="0.2">
      <c r="A2342" s="10" t="s">
        <v>1855</v>
      </c>
      <c r="B2342" s="11">
        <f>(B2336*6)/4</f>
        <v>12</v>
      </c>
    </row>
    <row r="2343" spans="1:2" ht="12.75" hidden="1" customHeight="1" x14ac:dyDescent="0.2">
      <c r="A2343" s="10" t="s">
        <v>1855</v>
      </c>
      <c r="B2343" s="9">
        <v>0</v>
      </c>
    </row>
    <row r="2344" spans="1:2" ht="12.75" hidden="1" customHeight="1" x14ac:dyDescent="0.2">
      <c r="A2344" s="10" t="s">
        <v>1855</v>
      </c>
      <c r="B2344" s="9">
        <v>0</v>
      </c>
    </row>
    <row r="2345" spans="1:2" ht="12.75" customHeight="1" x14ac:dyDescent="0.2">
      <c r="A2345" s="10" t="s">
        <v>1856</v>
      </c>
      <c r="B2345" s="11">
        <f>B2336</f>
        <v>8</v>
      </c>
    </row>
    <row r="2346" spans="1:2" ht="12.75" hidden="1" customHeight="1" x14ac:dyDescent="0.2">
      <c r="A2346" s="10" t="s">
        <v>1856</v>
      </c>
      <c r="B2346" s="9">
        <v>0</v>
      </c>
    </row>
    <row r="2347" spans="1:2" ht="12.75" hidden="1" customHeight="1" x14ac:dyDescent="0.2">
      <c r="A2347" s="10" t="s">
        <v>1856</v>
      </c>
      <c r="B2347" s="9">
        <v>0</v>
      </c>
    </row>
    <row r="2348" spans="1:2" ht="12.75" customHeight="1" x14ac:dyDescent="0.2">
      <c r="A2348" s="10" t="s">
        <v>1857</v>
      </c>
      <c r="B2348" s="11">
        <f>(B98*6)+B2581</f>
        <v>24</v>
      </c>
    </row>
    <row r="2349" spans="1:2" ht="12.75" hidden="1" customHeight="1" x14ac:dyDescent="0.2">
      <c r="A2349" s="10" t="s">
        <v>1857</v>
      </c>
      <c r="B2349" s="9">
        <v>0</v>
      </c>
    </row>
    <row r="2350" spans="1:2" ht="12.75" hidden="1" customHeight="1" x14ac:dyDescent="0.2">
      <c r="A2350" s="10" t="s">
        <v>1857</v>
      </c>
      <c r="B2350" s="9">
        <v>0</v>
      </c>
    </row>
    <row r="2351" spans="1:2" ht="12.75" customHeight="1" x14ac:dyDescent="0.2">
      <c r="A2351" s="10" t="s">
        <v>1859</v>
      </c>
      <c r="B2351" s="9">
        <v>0</v>
      </c>
    </row>
    <row r="2352" spans="1:2" ht="12.75" hidden="1" customHeight="1" x14ac:dyDescent="0.2">
      <c r="A2352" s="10" t="s">
        <v>1859</v>
      </c>
      <c r="B2352" s="9">
        <v>0</v>
      </c>
    </row>
    <row r="2353" spans="1:2" ht="12.75" customHeight="1" x14ac:dyDescent="0.2">
      <c r="A2353" s="10" t="s">
        <v>1860</v>
      </c>
      <c r="B2353" s="11">
        <f>B926</f>
        <v>59.5</v>
      </c>
    </row>
    <row r="2354" spans="1:2" ht="12.75" hidden="1" customHeight="1" x14ac:dyDescent="0.2">
      <c r="A2354" s="10" t="s">
        <v>1860</v>
      </c>
      <c r="B2354" s="9">
        <v>0</v>
      </c>
    </row>
    <row r="2355" spans="1:2" ht="12.75" customHeight="1" x14ac:dyDescent="0.2">
      <c r="A2355" s="10" t="s">
        <v>1863</v>
      </c>
      <c r="B2355" s="11">
        <f>B1126</f>
        <v>1.5</v>
      </c>
    </row>
    <row r="2356" spans="1:2" ht="12.75" hidden="1" customHeight="1" x14ac:dyDescent="0.2">
      <c r="A2356" s="10" t="s">
        <v>1863</v>
      </c>
      <c r="B2356" s="9">
        <v>0</v>
      </c>
    </row>
    <row r="2357" spans="1:2" ht="12.75" hidden="1" customHeight="1" x14ac:dyDescent="0.2">
      <c r="A2357" s="10" t="s">
        <v>1863</v>
      </c>
      <c r="B2357" s="9">
        <v>0</v>
      </c>
    </row>
    <row r="2358" spans="1:2" ht="12.75" customHeight="1" x14ac:dyDescent="0.2">
      <c r="A2358" s="10" t="s">
        <v>1864</v>
      </c>
      <c r="B2358" s="11">
        <f>(B2090*4)+(B2088*5)</f>
        <v>130</v>
      </c>
    </row>
    <row r="2359" spans="1:2" ht="12.75" hidden="1" customHeight="1" x14ac:dyDescent="0.2">
      <c r="A2359" s="10" t="s">
        <v>1864</v>
      </c>
      <c r="B2359" s="9">
        <v>0</v>
      </c>
    </row>
    <row r="2360" spans="1:2" ht="12.75" hidden="1" customHeight="1" x14ac:dyDescent="0.2">
      <c r="A2360" s="10" t="s">
        <v>1864</v>
      </c>
      <c r="B2360" s="9">
        <v>0</v>
      </c>
    </row>
    <row r="2361" spans="1:2" ht="12.75" customHeight="1" x14ac:dyDescent="0.2">
      <c r="A2361" s="10" t="s">
        <v>1865</v>
      </c>
      <c r="B2361" s="11">
        <v>6</v>
      </c>
    </row>
    <row r="2362" spans="1:2" ht="12.75" hidden="1" customHeight="1" x14ac:dyDescent="0.2">
      <c r="A2362" s="10" t="s">
        <v>1865</v>
      </c>
      <c r="B2362" s="9">
        <v>0</v>
      </c>
    </row>
    <row r="2363" spans="1:2" ht="12.75" hidden="1" customHeight="1" x14ac:dyDescent="0.2">
      <c r="A2363" s="10" t="s">
        <v>1865</v>
      </c>
      <c r="B2363" s="9">
        <v>0</v>
      </c>
    </row>
    <row r="2364" spans="1:2" ht="12.75" customHeight="1" x14ac:dyDescent="0.2">
      <c r="A2364" s="10" t="s">
        <v>1866</v>
      </c>
      <c r="B2364" s="11">
        <f>B1303*3</f>
        <v>53.25</v>
      </c>
    </row>
    <row r="2365" spans="1:2" ht="12.75" hidden="1" customHeight="1" x14ac:dyDescent="0.2">
      <c r="A2365" s="10" t="s">
        <v>1866</v>
      </c>
      <c r="B2365" s="9">
        <v>0</v>
      </c>
    </row>
    <row r="2366" spans="1:2" ht="12.75" customHeight="1" x14ac:dyDescent="0.2">
      <c r="A2366" s="10" t="s">
        <v>1868</v>
      </c>
      <c r="B2366" s="11">
        <v>0</v>
      </c>
    </row>
    <row r="2367" spans="1:2" ht="12.75" hidden="1" customHeight="1" x14ac:dyDescent="0.2">
      <c r="A2367" s="10" t="s">
        <v>1868</v>
      </c>
      <c r="B2367" s="9">
        <v>0</v>
      </c>
    </row>
    <row r="2368" spans="1:2" ht="12.75" customHeight="1" x14ac:dyDescent="0.2">
      <c r="A2368" s="10" t="s">
        <v>1869</v>
      </c>
      <c r="B2368" s="11">
        <f>(B1787*6)+B1303</f>
        <v>29.75</v>
      </c>
    </row>
    <row r="2369" spans="1:2" ht="12.75" hidden="1" customHeight="1" x14ac:dyDescent="0.2">
      <c r="A2369" s="10" t="s">
        <v>1869</v>
      </c>
      <c r="B2369" s="9">
        <v>0</v>
      </c>
    </row>
    <row r="2370" spans="1:2" ht="12.75" customHeight="1" x14ac:dyDescent="0.2">
      <c r="A2370" s="10" t="s">
        <v>1870</v>
      </c>
      <c r="B2370" s="11">
        <f>B1108</f>
        <v>34</v>
      </c>
    </row>
    <row r="2371" spans="1:2" ht="12.75" hidden="1" customHeight="1" x14ac:dyDescent="0.2">
      <c r="A2371" s="10" t="s">
        <v>1870</v>
      </c>
      <c r="B2371" s="9">
        <v>0</v>
      </c>
    </row>
    <row r="2372" spans="1:2" ht="12.75" hidden="1" customHeight="1" x14ac:dyDescent="0.2">
      <c r="A2372" s="10" t="s">
        <v>1870</v>
      </c>
      <c r="B2372" s="9">
        <v>0</v>
      </c>
    </row>
    <row r="2373" spans="1:2" ht="12.75" customHeight="1" x14ac:dyDescent="0.2">
      <c r="A2373" s="10" t="s">
        <v>1874</v>
      </c>
      <c r="B2373" s="11">
        <f>(B2376*2)+B442</f>
        <v>1099.4000000000001</v>
      </c>
    </row>
    <row r="2374" spans="1:2" ht="12.75" hidden="1" customHeight="1" x14ac:dyDescent="0.2">
      <c r="A2374" s="10" t="s">
        <v>1874</v>
      </c>
      <c r="B2374" s="9">
        <v>0</v>
      </c>
    </row>
    <row r="2375" spans="1:2" ht="12.75" hidden="1" customHeight="1" x14ac:dyDescent="0.2">
      <c r="A2375" s="10" t="s">
        <v>1874</v>
      </c>
      <c r="B2375" s="9">
        <v>0</v>
      </c>
    </row>
    <row r="2376" spans="1:2" ht="12.75" customHeight="1" x14ac:dyDescent="0.2">
      <c r="A2376" s="10" t="s">
        <v>1875</v>
      </c>
      <c r="B2376" s="11">
        <v>500</v>
      </c>
    </row>
    <row r="2377" spans="1:2" ht="12.75" hidden="1" customHeight="1" x14ac:dyDescent="0.2">
      <c r="A2377" s="10" t="s">
        <v>1875</v>
      </c>
      <c r="B2377" s="9">
        <v>0</v>
      </c>
    </row>
    <row r="2378" spans="1:2" ht="12.75" customHeight="1" x14ac:dyDescent="0.2">
      <c r="A2378" s="10" t="s">
        <v>1876</v>
      </c>
      <c r="B2378" s="11">
        <v>0</v>
      </c>
    </row>
    <row r="2379" spans="1:2" ht="12.75" hidden="1" customHeight="1" x14ac:dyDescent="0.2">
      <c r="A2379" s="10" t="s">
        <v>1876</v>
      </c>
      <c r="B2379" s="9">
        <v>0</v>
      </c>
    </row>
    <row r="2380" spans="1:2" ht="12.75" customHeight="1" x14ac:dyDescent="0.2">
      <c r="A2380" s="10" t="s">
        <v>1877</v>
      </c>
      <c r="B2380" s="11">
        <f>(B1787*6)+B2533</f>
        <v>13</v>
      </c>
    </row>
    <row r="2381" spans="1:2" ht="12.75" customHeight="1" x14ac:dyDescent="0.2">
      <c r="A2381" s="10" t="s">
        <v>1880</v>
      </c>
      <c r="B2381" s="11">
        <v>0</v>
      </c>
    </row>
    <row r="2382" spans="1:2" ht="12.75" hidden="1" customHeight="1" x14ac:dyDescent="0.2">
      <c r="A2382" s="10" t="s">
        <v>1880</v>
      </c>
      <c r="B2382" s="9">
        <v>0</v>
      </c>
    </row>
    <row r="2383" spans="1:2" ht="12.75" customHeight="1" x14ac:dyDescent="0.2">
      <c r="A2383" s="10" t="s">
        <v>1881</v>
      </c>
      <c r="B2383" s="11">
        <f>B2373+8</f>
        <v>1107.4000000000001</v>
      </c>
    </row>
    <row r="2384" spans="1:2" ht="12.75" customHeight="1" x14ac:dyDescent="0.2">
      <c r="A2384" s="10" t="s">
        <v>1886</v>
      </c>
      <c r="B2384" s="11">
        <v>0</v>
      </c>
    </row>
    <row r="2385" spans="1:2" ht="12.75" hidden="1" customHeight="1" x14ac:dyDescent="0.2">
      <c r="A2385" s="10" t="s">
        <v>1886</v>
      </c>
      <c r="B2385" s="9">
        <v>0</v>
      </c>
    </row>
    <row r="2386" spans="1:2" ht="12.75" customHeight="1" x14ac:dyDescent="0.2">
      <c r="A2386" s="10" t="s">
        <v>1887</v>
      </c>
      <c r="B2386" s="11">
        <v>200</v>
      </c>
    </row>
    <row r="2387" spans="1:2" ht="12.75" hidden="1" customHeight="1" x14ac:dyDescent="0.2">
      <c r="A2387" s="10" t="s">
        <v>1887</v>
      </c>
      <c r="B2387" s="9">
        <v>0</v>
      </c>
    </row>
    <row r="2388" spans="1:2" ht="12.75" hidden="1" customHeight="1" x14ac:dyDescent="0.2">
      <c r="A2388" s="10" t="s">
        <v>1887</v>
      </c>
      <c r="B2388" s="9">
        <v>0</v>
      </c>
    </row>
    <row r="2389" spans="1:2" ht="12.75" customHeight="1" x14ac:dyDescent="0.2">
      <c r="A2389" s="10" t="s">
        <v>1888</v>
      </c>
      <c r="B2389" s="11">
        <v>0</v>
      </c>
    </row>
    <row r="2390" spans="1:2" ht="12.75" hidden="1" customHeight="1" x14ac:dyDescent="0.2">
      <c r="A2390" s="10" t="s">
        <v>1888</v>
      </c>
      <c r="B2390" s="9">
        <v>0</v>
      </c>
    </row>
    <row r="2391" spans="1:2" ht="12.75" customHeight="1" x14ac:dyDescent="0.2">
      <c r="A2391" s="10" t="s">
        <v>1889</v>
      </c>
      <c r="B2391" s="9">
        <v>0</v>
      </c>
    </row>
    <row r="2392" spans="1:2" ht="12.75" customHeight="1" x14ac:dyDescent="0.2">
      <c r="A2392" s="10" t="s">
        <v>1891</v>
      </c>
      <c r="B2392" s="9">
        <v>0</v>
      </c>
    </row>
    <row r="2393" spans="1:2" ht="12.75" customHeight="1" x14ac:dyDescent="0.2">
      <c r="A2393" s="10" t="s">
        <v>1895</v>
      </c>
      <c r="B2393" s="11">
        <v>15</v>
      </c>
    </row>
    <row r="2394" spans="1:2" ht="12.75" hidden="1" customHeight="1" x14ac:dyDescent="0.2">
      <c r="A2394" s="10" t="s">
        <v>1895</v>
      </c>
      <c r="B2394" s="9">
        <v>0</v>
      </c>
    </row>
    <row r="2395" spans="1:2" ht="12.75" customHeight="1" x14ac:dyDescent="0.2">
      <c r="A2395" s="10" t="s">
        <v>1896</v>
      </c>
      <c r="B2395" s="11">
        <f>B2393*9</f>
        <v>135</v>
      </c>
    </row>
    <row r="2396" spans="1:2" ht="12.75" hidden="1" customHeight="1" x14ac:dyDescent="0.2">
      <c r="A2396" s="10" t="s">
        <v>1896</v>
      </c>
      <c r="B2396" s="9">
        <v>0</v>
      </c>
    </row>
    <row r="2397" spans="1:2" ht="12.75" hidden="1" customHeight="1" x14ac:dyDescent="0.2">
      <c r="A2397" s="10" t="s">
        <v>1896</v>
      </c>
      <c r="B2397" s="9">
        <v>0</v>
      </c>
    </row>
    <row r="2398" spans="1:2" ht="12.75" customHeight="1" x14ac:dyDescent="0.2">
      <c r="A2398" s="10" t="s">
        <v>1897</v>
      </c>
      <c r="B2398" s="11">
        <v>0</v>
      </c>
    </row>
    <row r="2399" spans="1:2" ht="12.75" hidden="1" customHeight="1" x14ac:dyDescent="0.2">
      <c r="A2399" s="10" t="s">
        <v>1897</v>
      </c>
      <c r="B2399" s="9">
        <v>0</v>
      </c>
    </row>
    <row r="2400" spans="1:2" ht="12.75" customHeight="1" x14ac:dyDescent="0.2">
      <c r="A2400" s="10" t="s">
        <v>1900</v>
      </c>
      <c r="B2400" s="9">
        <v>0</v>
      </c>
    </row>
    <row r="2401" spans="1:2" ht="12.75" hidden="1" customHeight="1" x14ac:dyDescent="0.2">
      <c r="A2401" s="10" t="s">
        <v>1900</v>
      </c>
      <c r="B2401" s="9">
        <v>0</v>
      </c>
    </row>
    <row r="2402" spans="1:2" ht="12.75" customHeight="1" x14ac:dyDescent="0.2">
      <c r="A2402" s="10" t="s">
        <v>1901</v>
      </c>
      <c r="B2402" s="9">
        <v>0</v>
      </c>
    </row>
    <row r="2403" spans="1:2" ht="12.75" hidden="1" customHeight="1" x14ac:dyDescent="0.2">
      <c r="A2403" s="10" t="s">
        <v>1901</v>
      </c>
      <c r="B2403" s="9">
        <v>0</v>
      </c>
    </row>
    <row r="2404" spans="1:2" ht="12.75" customHeight="1" x14ac:dyDescent="0.2">
      <c r="A2404" s="10" t="s">
        <v>1903</v>
      </c>
      <c r="B2404" s="11">
        <f>(B1787*4)+(B1303*2)</f>
        <v>43.5</v>
      </c>
    </row>
    <row r="2405" spans="1:2" ht="12.75" hidden="1" customHeight="1" x14ac:dyDescent="0.2">
      <c r="A2405" s="10" t="s">
        <v>1903</v>
      </c>
      <c r="B2405" s="9">
        <v>0</v>
      </c>
    </row>
    <row r="2406" spans="1:2" ht="12.75" hidden="1" customHeight="1" x14ac:dyDescent="0.2">
      <c r="A2406" s="10" t="s">
        <v>1903</v>
      </c>
      <c r="B2406" s="9">
        <v>0</v>
      </c>
    </row>
    <row r="2407" spans="1:2" ht="12.75" customHeight="1" x14ac:dyDescent="0.2">
      <c r="A2407" s="10" t="s">
        <v>1904</v>
      </c>
      <c r="B2407" s="11">
        <f>B1039+(B1784*4)</f>
        <v>37</v>
      </c>
    </row>
    <row r="2408" spans="1:2" ht="12.75" hidden="1" customHeight="1" x14ac:dyDescent="0.2">
      <c r="A2408" s="10" t="s">
        <v>1904</v>
      </c>
      <c r="B2408" s="9">
        <v>0</v>
      </c>
    </row>
    <row r="2409" spans="1:2" ht="12.75" hidden="1" customHeight="1" x14ac:dyDescent="0.2">
      <c r="A2409" s="10" t="s">
        <v>1904</v>
      </c>
      <c r="B2409" s="9">
        <v>0</v>
      </c>
    </row>
    <row r="2410" spans="1:2" ht="12.75" customHeight="1" x14ac:dyDescent="0.2">
      <c r="A2410" s="10" t="s">
        <v>1917</v>
      </c>
      <c r="B2410" s="11">
        <f>B108+(B490/8)</f>
        <v>8</v>
      </c>
    </row>
    <row r="2411" spans="1:2" ht="12.75" hidden="1" customHeight="1" x14ac:dyDescent="0.2">
      <c r="A2411" s="10" t="s">
        <v>1917</v>
      </c>
      <c r="B2411" s="9">
        <v>0</v>
      </c>
    </row>
    <row r="2412" spans="1:2" ht="12.75" hidden="1" customHeight="1" x14ac:dyDescent="0.2">
      <c r="A2412" s="10" t="s">
        <v>1917</v>
      </c>
      <c r="B2412" s="9">
        <v>0</v>
      </c>
    </row>
    <row r="2413" spans="1:2" ht="12.75" customHeight="1" x14ac:dyDescent="0.2">
      <c r="A2413" s="10" t="s">
        <v>1918</v>
      </c>
      <c r="B2413" s="11">
        <f>B2167+(153/8)</f>
        <v>75.125</v>
      </c>
    </row>
    <row r="2414" spans="1:2" ht="12.75" hidden="1" customHeight="1" x14ac:dyDescent="0.2">
      <c r="A2414" s="10" t="s">
        <v>1918</v>
      </c>
      <c r="B2414" s="9">
        <v>0</v>
      </c>
    </row>
    <row r="2415" spans="1:2" ht="12.75" hidden="1" customHeight="1" x14ac:dyDescent="0.2">
      <c r="A2415" s="10" t="s">
        <v>1918</v>
      </c>
      <c r="B2415" s="9">
        <v>0</v>
      </c>
    </row>
    <row r="2416" spans="1:2" ht="12.75" customHeight="1" x14ac:dyDescent="0.2">
      <c r="A2416" s="10" t="s">
        <v>1919</v>
      </c>
      <c r="B2416" s="11">
        <f>B2413/2</f>
        <v>37.5625</v>
      </c>
    </row>
    <row r="2417" spans="1:2" ht="12.75" hidden="1" customHeight="1" x14ac:dyDescent="0.2">
      <c r="A2417" s="10" t="s">
        <v>1919</v>
      </c>
      <c r="B2417" s="9">
        <v>0</v>
      </c>
    </row>
    <row r="2418" spans="1:2" ht="12.75" hidden="1" customHeight="1" x14ac:dyDescent="0.2">
      <c r="A2418" s="10" t="s">
        <v>1919</v>
      </c>
      <c r="B2418" s="9">
        <v>0</v>
      </c>
    </row>
    <row r="2419" spans="1:2" ht="12.75" customHeight="1" x14ac:dyDescent="0.2">
      <c r="A2419" s="10" t="s">
        <v>1920</v>
      </c>
      <c r="B2419" s="11">
        <f>(B2413*6)/4</f>
        <v>112.6875</v>
      </c>
    </row>
    <row r="2420" spans="1:2" ht="12.75" hidden="1" customHeight="1" x14ac:dyDescent="0.2">
      <c r="A2420" s="10" t="s">
        <v>1920</v>
      </c>
      <c r="B2420" s="9">
        <v>0</v>
      </c>
    </row>
    <row r="2421" spans="1:2" ht="12.75" hidden="1" customHeight="1" x14ac:dyDescent="0.2">
      <c r="A2421" s="10" t="s">
        <v>1920</v>
      </c>
      <c r="B2421" s="9">
        <v>0</v>
      </c>
    </row>
    <row r="2422" spans="1:2" ht="12.75" customHeight="1" x14ac:dyDescent="0.2">
      <c r="A2422" s="10" t="s">
        <v>1921</v>
      </c>
      <c r="B2422" s="11">
        <f>B2260+(B488/8)</f>
        <v>18.985416666666666</v>
      </c>
    </row>
    <row r="2423" spans="1:2" ht="12.75" hidden="1" customHeight="1" x14ac:dyDescent="0.2">
      <c r="A2423" s="10" t="s">
        <v>1921</v>
      </c>
      <c r="B2423" s="9">
        <v>0</v>
      </c>
    </row>
    <row r="2424" spans="1:2" ht="12.75" hidden="1" customHeight="1" x14ac:dyDescent="0.2">
      <c r="A2424" s="10" t="s">
        <v>1921</v>
      </c>
      <c r="B2424" s="9">
        <v>0</v>
      </c>
    </row>
    <row r="2425" spans="1:2" ht="12.75" customHeight="1" x14ac:dyDescent="0.2">
      <c r="A2425" s="10" t="s">
        <v>1922</v>
      </c>
      <c r="B2425" s="11">
        <f>B2422/2</f>
        <v>9.4927083333333329</v>
      </c>
    </row>
    <row r="2426" spans="1:2" ht="12.75" hidden="1" customHeight="1" x14ac:dyDescent="0.2">
      <c r="A2426" s="10" t="s">
        <v>1922</v>
      </c>
      <c r="B2426" s="9">
        <v>0</v>
      </c>
    </row>
    <row r="2427" spans="1:2" ht="12.75" hidden="1" customHeight="1" x14ac:dyDescent="0.2">
      <c r="A2427" s="10" t="s">
        <v>1922</v>
      </c>
      <c r="B2427" s="9">
        <v>0</v>
      </c>
    </row>
    <row r="2428" spans="1:2" ht="12.75" customHeight="1" x14ac:dyDescent="0.2">
      <c r="A2428" s="10" t="s">
        <v>1923</v>
      </c>
      <c r="B2428" s="11">
        <f>(B2422*6)/4</f>
        <v>28.478124999999999</v>
      </c>
    </row>
    <row r="2429" spans="1:2" ht="12.75" hidden="1" customHeight="1" x14ac:dyDescent="0.2">
      <c r="A2429" s="10" t="s">
        <v>1923</v>
      </c>
      <c r="B2429" s="9">
        <v>0</v>
      </c>
    </row>
    <row r="2430" spans="1:2" ht="12.75" hidden="1" customHeight="1" x14ac:dyDescent="0.2">
      <c r="A2430" s="10" t="s">
        <v>1923</v>
      </c>
      <c r="B2430" s="9">
        <v>0</v>
      </c>
    </row>
    <row r="2431" spans="1:2" ht="12.75" customHeight="1" x14ac:dyDescent="0.2">
      <c r="A2431" s="10" t="s">
        <v>1924</v>
      </c>
      <c r="B2431" s="11">
        <f>B2339+(B488/8)</f>
        <v>20.985416666666666</v>
      </c>
    </row>
    <row r="2432" spans="1:2" ht="12.75" hidden="1" customHeight="1" x14ac:dyDescent="0.2">
      <c r="A2432" s="10" t="s">
        <v>1924</v>
      </c>
      <c r="B2432" s="9">
        <v>0</v>
      </c>
    </row>
    <row r="2433" spans="1:2" ht="12.75" hidden="1" customHeight="1" x14ac:dyDescent="0.2">
      <c r="A2433" s="10" t="s">
        <v>1924</v>
      </c>
      <c r="B2433" s="9">
        <v>0</v>
      </c>
    </row>
    <row r="2434" spans="1:2" ht="12.75" customHeight="1" x14ac:dyDescent="0.2">
      <c r="A2434" s="10" t="s">
        <v>1925</v>
      </c>
      <c r="B2434" s="11">
        <f>B2431/2</f>
        <v>10.492708333333333</v>
      </c>
    </row>
    <row r="2435" spans="1:2" ht="12.75" hidden="1" customHeight="1" x14ac:dyDescent="0.2">
      <c r="A2435" s="10" t="s">
        <v>1925</v>
      </c>
      <c r="B2435" s="9">
        <v>0</v>
      </c>
    </row>
    <row r="2436" spans="1:2" ht="12.75" hidden="1" customHeight="1" x14ac:dyDescent="0.2">
      <c r="A2436" s="10" t="s">
        <v>1925</v>
      </c>
      <c r="B2436" s="9">
        <v>0</v>
      </c>
    </row>
    <row r="2437" spans="1:2" ht="12.75" customHeight="1" x14ac:dyDescent="0.2">
      <c r="A2437" s="10" t="s">
        <v>1926</v>
      </c>
      <c r="B2437" s="11">
        <f>(B2431*6)/4</f>
        <v>31.478124999999999</v>
      </c>
    </row>
    <row r="2438" spans="1:2" ht="12.75" hidden="1" customHeight="1" x14ac:dyDescent="0.2">
      <c r="A2438" s="10" t="s">
        <v>1926</v>
      </c>
      <c r="B2438" s="9">
        <v>0</v>
      </c>
    </row>
    <row r="2439" spans="1:2" ht="12.75" hidden="1" customHeight="1" x14ac:dyDescent="0.2">
      <c r="A2439" s="10" t="s">
        <v>1926</v>
      </c>
      <c r="B2439" s="9">
        <v>0</v>
      </c>
    </row>
    <row r="2440" spans="1:2" ht="12.75" customHeight="1" x14ac:dyDescent="0.2">
      <c r="A2440" s="10" t="s">
        <v>1927</v>
      </c>
      <c r="B2440" s="11">
        <f>B2538+(B488/8)</f>
        <v>35.220833333333331</v>
      </c>
    </row>
    <row r="2441" spans="1:2" ht="12.75" hidden="1" customHeight="1" x14ac:dyDescent="0.2">
      <c r="A2441" s="10" t="s">
        <v>1927</v>
      </c>
      <c r="B2441" s="9">
        <v>0</v>
      </c>
    </row>
    <row r="2442" spans="1:2" ht="12.75" hidden="1" customHeight="1" x14ac:dyDescent="0.2">
      <c r="A2442" s="10" t="s">
        <v>1927</v>
      </c>
      <c r="B2442" s="9">
        <v>0</v>
      </c>
    </row>
    <row r="2443" spans="1:2" ht="12.75" customHeight="1" x14ac:dyDescent="0.2">
      <c r="A2443" s="10" t="s">
        <v>1928</v>
      </c>
      <c r="B2443" s="11">
        <f>B2440/2</f>
        <v>17.610416666666666</v>
      </c>
    </row>
    <row r="2444" spans="1:2" ht="12.75" hidden="1" customHeight="1" x14ac:dyDescent="0.2">
      <c r="A2444" s="10" t="s">
        <v>1928</v>
      </c>
      <c r="B2444" s="9">
        <v>0</v>
      </c>
    </row>
    <row r="2445" spans="1:2" ht="12.75" hidden="1" customHeight="1" x14ac:dyDescent="0.2">
      <c r="A2445" s="10" t="s">
        <v>1928</v>
      </c>
      <c r="B2445" s="9">
        <v>0</v>
      </c>
    </row>
    <row r="2446" spans="1:2" ht="12.75" customHeight="1" x14ac:dyDescent="0.2">
      <c r="A2446" s="10" t="s">
        <v>1929</v>
      </c>
      <c r="B2446" s="11">
        <f>B2451/2</f>
        <v>2</v>
      </c>
    </row>
    <row r="2447" spans="1:2" ht="12.75" hidden="1" customHeight="1" x14ac:dyDescent="0.2">
      <c r="A2447" s="10" t="s">
        <v>1929</v>
      </c>
      <c r="B2447" s="9">
        <v>0</v>
      </c>
    </row>
    <row r="2448" spans="1:2" ht="12.75" hidden="1" customHeight="1" x14ac:dyDescent="0.2">
      <c r="A2448" s="10" t="s">
        <v>1929</v>
      </c>
      <c r="B2448" s="9">
        <v>0</v>
      </c>
    </row>
    <row r="2449" spans="1:2" ht="12.75" customHeight="1" x14ac:dyDescent="0.2">
      <c r="A2449" s="10" t="s">
        <v>1931</v>
      </c>
      <c r="B2449" s="11">
        <f>B2451/4</f>
        <v>1</v>
      </c>
    </row>
    <row r="2450" spans="1:2" ht="12.75" hidden="1" customHeight="1" x14ac:dyDescent="0.2">
      <c r="A2450" s="10" t="s">
        <v>1931</v>
      </c>
      <c r="B2450" s="9">
        <v>0</v>
      </c>
    </row>
    <row r="2451" spans="1:2" ht="12.75" customHeight="1" x14ac:dyDescent="0.2">
      <c r="A2451" s="10" t="s">
        <v>1932</v>
      </c>
      <c r="B2451" s="11">
        <v>4</v>
      </c>
    </row>
    <row r="2452" spans="1:2" ht="12.75" hidden="1" customHeight="1" x14ac:dyDescent="0.2">
      <c r="A2452" s="10" t="s">
        <v>1932</v>
      </c>
      <c r="B2452" s="9">
        <v>0</v>
      </c>
    </row>
    <row r="2453" spans="1:2" ht="12.75" hidden="1" customHeight="1" x14ac:dyDescent="0.2">
      <c r="A2453" s="10" t="s">
        <v>1932</v>
      </c>
      <c r="B2453" s="9">
        <v>0</v>
      </c>
    </row>
    <row r="2454" spans="1:2" ht="12.75" customHeight="1" x14ac:dyDescent="0.2">
      <c r="A2454" s="10" t="s">
        <v>1940</v>
      </c>
      <c r="B2454" s="11">
        <f>(B2533*3)+B2461+(B1809*3)</f>
        <v>49</v>
      </c>
    </row>
    <row r="2455" spans="1:2" ht="12.75" hidden="1" customHeight="1" x14ac:dyDescent="0.2">
      <c r="A2455" s="10" t="s">
        <v>1940</v>
      </c>
      <c r="B2455" s="9">
        <v>0</v>
      </c>
    </row>
    <row r="2456" spans="1:2" ht="12.75" hidden="1" customHeight="1" x14ac:dyDescent="0.2">
      <c r="A2456" s="10" t="s">
        <v>1940</v>
      </c>
      <c r="B2456" s="9">
        <v>0</v>
      </c>
    </row>
    <row r="2457" spans="1:2" ht="12.75" customHeight="1" x14ac:dyDescent="0.2">
      <c r="A2457" s="10" t="s">
        <v>1941</v>
      </c>
      <c r="B2457" s="9">
        <v>0</v>
      </c>
    </row>
    <row r="2458" spans="1:2" ht="12.75" customHeight="1" x14ac:dyDescent="0.2">
      <c r="A2458" s="10" t="s">
        <v>1942</v>
      </c>
      <c r="B2458" s="9">
        <v>0</v>
      </c>
    </row>
    <row r="2459" spans="1:2" ht="12.75" hidden="1" customHeight="1" x14ac:dyDescent="0.2">
      <c r="A2459" s="10" t="s">
        <v>1942</v>
      </c>
      <c r="B2459" s="9">
        <v>0</v>
      </c>
    </row>
    <row r="2460" spans="1:2" ht="12.75" customHeight="1" x14ac:dyDescent="0.2">
      <c r="A2460" s="10" t="s">
        <v>2364</v>
      </c>
      <c r="B2460" s="11">
        <f>(B1307*8)+B2467</f>
        <v>166.6611111111111</v>
      </c>
    </row>
    <row r="2461" spans="1:2" ht="12.75" customHeight="1" x14ac:dyDescent="0.2">
      <c r="A2461" s="10" t="s">
        <v>1943</v>
      </c>
      <c r="B2461" s="11">
        <v>14</v>
      </c>
    </row>
    <row r="2462" spans="1:2" ht="12.75" hidden="1" customHeight="1" x14ac:dyDescent="0.2">
      <c r="A2462" s="10" t="s">
        <v>1943</v>
      </c>
      <c r="B2462" s="9">
        <v>0</v>
      </c>
    </row>
    <row r="2463" spans="1:2" ht="12.75" hidden="1" customHeight="1" x14ac:dyDescent="0.2">
      <c r="A2463" s="10" t="s">
        <v>1943</v>
      </c>
      <c r="B2463" s="9">
        <v>0</v>
      </c>
    </row>
    <row r="2464" spans="1:2" ht="12.75" customHeight="1" x14ac:dyDescent="0.2">
      <c r="A2464" s="10" t="s">
        <v>1944</v>
      </c>
      <c r="B2464" s="11">
        <f>B2461</f>
        <v>14</v>
      </c>
    </row>
    <row r="2465" spans="1:2" ht="12.75" hidden="1" customHeight="1" x14ac:dyDescent="0.2">
      <c r="A2465" s="10" t="s">
        <v>1944</v>
      </c>
      <c r="B2465" s="9">
        <v>0</v>
      </c>
    </row>
    <row r="2466" spans="1:2" ht="12.75" hidden="1" customHeight="1" x14ac:dyDescent="0.2">
      <c r="A2466" s="10" t="s">
        <v>1944</v>
      </c>
      <c r="B2466" s="9">
        <v>0</v>
      </c>
    </row>
    <row r="2467" spans="1:2" ht="12.75" customHeight="1" x14ac:dyDescent="0.2">
      <c r="A2467" s="10" t="s">
        <v>1945</v>
      </c>
      <c r="B2467" s="11">
        <f>B2461+B2533+B488</f>
        <v>150.88333333333333</v>
      </c>
    </row>
    <row r="2468" spans="1:2" ht="12.75" hidden="1" customHeight="1" x14ac:dyDescent="0.2">
      <c r="A2468" s="10" t="s">
        <v>1945</v>
      </c>
      <c r="B2468" s="9">
        <v>0</v>
      </c>
    </row>
    <row r="2469" spans="1:2" ht="12.75" hidden="1" customHeight="1" x14ac:dyDescent="0.2">
      <c r="A2469" s="10" t="s">
        <v>1945</v>
      </c>
      <c r="B2469" s="9">
        <v>0</v>
      </c>
    </row>
    <row r="2470" spans="1:2" ht="12.75" customHeight="1" x14ac:dyDescent="0.2">
      <c r="A2470" s="10" t="s">
        <v>1946</v>
      </c>
      <c r="B2470" s="9">
        <v>0</v>
      </c>
    </row>
    <row r="2471" spans="1:2" ht="12.75" customHeight="1" x14ac:dyDescent="0.2">
      <c r="A2471" s="10" t="s">
        <v>1947</v>
      </c>
      <c r="B2471" s="9">
        <v>0</v>
      </c>
    </row>
    <row r="2472" spans="1:2" ht="12.75" hidden="1" customHeight="1" x14ac:dyDescent="0.2">
      <c r="A2472" s="10" t="s">
        <v>1947</v>
      </c>
      <c r="B2472" s="9">
        <v>0</v>
      </c>
    </row>
    <row r="2473" spans="1:2" ht="12.75" customHeight="1" x14ac:dyDescent="0.2">
      <c r="A2473" s="10" t="s">
        <v>1949</v>
      </c>
      <c r="B2473" s="11">
        <f>(B1073*4)+B82</f>
        <v>81.25</v>
      </c>
    </row>
    <row r="2474" spans="1:2" ht="12.75" hidden="1" customHeight="1" x14ac:dyDescent="0.2">
      <c r="A2474" s="10" t="s">
        <v>1949</v>
      </c>
      <c r="B2474" s="9">
        <v>0</v>
      </c>
    </row>
    <row r="2475" spans="1:2" ht="12.75" customHeight="1" x14ac:dyDescent="0.2">
      <c r="A2475" s="10" t="s">
        <v>1952</v>
      </c>
      <c r="B2475" s="11">
        <v>4</v>
      </c>
    </row>
    <row r="2476" spans="1:2" ht="12.75" hidden="1" customHeight="1" x14ac:dyDescent="0.2">
      <c r="A2476" s="10" t="s">
        <v>1952</v>
      </c>
      <c r="B2476" s="9">
        <v>0</v>
      </c>
    </row>
    <row r="2477" spans="1:2" ht="12.75" customHeight="1" x14ac:dyDescent="0.2">
      <c r="A2477" s="10" t="s">
        <v>1953</v>
      </c>
      <c r="B2477" s="11">
        <v>0</v>
      </c>
    </row>
    <row r="2478" spans="1:2" ht="12.75" hidden="1" customHeight="1" x14ac:dyDescent="0.2">
      <c r="A2478" s="10" t="s">
        <v>1953</v>
      </c>
      <c r="B2478" s="9">
        <v>0</v>
      </c>
    </row>
    <row r="2479" spans="1:2" ht="12.75" customHeight="1" x14ac:dyDescent="0.2">
      <c r="A2479" s="10" t="s">
        <v>1955</v>
      </c>
      <c r="B2479" s="11">
        <f>B2037+B1214</f>
        <v>43</v>
      </c>
    </row>
    <row r="2480" spans="1:2" ht="12.75" hidden="1" customHeight="1" x14ac:dyDescent="0.2">
      <c r="A2480" s="10" t="s">
        <v>1955</v>
      </c>
      <c r="B2480" s="9">
        <v>0</v>
      </c>
    </row>
    <row r="2481" spans="1:2" ht="12.75" customHeight="1" x14ac:dyDescent="0.2">
      <c r="A2481" s="10" t="s">
        <v>1956</v>
      </c>
      <c r="B2481" s="11">
        <f>B2358*2</f>
        <v>260</v>
      </c>
    </row>
    <row r="2482" spans="1:2" ht="12.75" hidden="1" customHeight="1" x14ac:dyDescent="0.2">
      <c r="A2482" s="10" t="s">
        <v>1956</v>
      </c>
      <c r="B2482" s="9">
        <v>0</v>
      </c>
    </row>
    <row r="2483" spans="1:2" ht="12.75" hidden="1" customHeight="1" x14ac:dyDescent="0.2">
      <c r="A2483" s="10" t="s">
        <v>1956</v>
      </c>
      <c r="B2483" s="9">
        <v>0</v>
      </c>
    </row>
    <row r="2484" spans="1:2" ht="12.75" customHeight="1" x14ac:dyDescent="0.2">
      <c r="A2484" s="10" t="s">
        <v>1958</v>
      </c>
      <c r="B2484" s="9">
        <v>0</v>
      </c>
    </row>
    <row r="2485" spans="1:2" ht="12.75" hidden="1" customHeight="1" x14ac:dyDescent="0.2">
      <c r="A2485" s="10" t="s">
        <v>1958</v>
      </c>
      <c r="B2485" s="9">
        <v>0</v>
      </c>
    </row>
    <row r="2486" spans="1:2" ht="12.75" customHeight="1" x14ac:dyDescent="0.2">
      <c r="A2486" s="10" t="s">
        <v>1975</v>
      </c>
      <c r="B2486" s="11">
        <f>B2506*5</f>
        <v>12.5</v>
      </c>
    </row>
    <row r="2487" spans="1:2" ht="12.75" hidden="1" customHeight="1" x14ac:dyDescent="0.2">
      <c r="A2487" s="10" t="s">
        <v>1975</v>
      </c>
      <c r="B2487" s="9">
        <v>0</v>
      </c>
    </row>
    <row r="2488" spans="1:2" ht="12.75" customHeight="1" x14ac:dyDescent="0.2">
      <c r="A2488" s="10" t="s">
        <v>1976</v>
      </c>
      <c r="B2488" s="11">
        <f>B2506</f>
        <v>2.5</v>
      </c>
    </row>
    <row r="2489" spans="1:2" ht="12.75" hidden="1" customHeight="1" x14ac:dyDescent="0.2">
      <c r="A2489" s="10" t="s">
        <v>1976</v>
      </c>
      <c r="B2489" s="9">
        <v>0</v>
      </c>
    </row>
    <row r="2490" spans="1:2" ht="12.75" hidden="1" customHeight="1" x14ac:dyDescent="0.2">
      <c r="A2490" s="10" t="s">
        <v>1976</v>
      </c>
      <c r="B2490" s="9">
        <v>0</v>
      </c>
    </row>
    <row r="2491" spans="1:2" ht="12.75" customHeight="1" x14ac:dyDescent="0.2">
      <c r="A2491" s="10" t="s">
        <v>1977</v>
      </c>
      <c r="B2491" s="11">
        <f>B2506*6</f>
        <v>15</v>
      </c>
    </row>
    <row r="2492" spans="1:2" ht="12.75" hidden="1" customHeight="1" x14ac:dyDescent="0.2">
      <c r="A2492" s="10" t="s">
        <v>1977</v>
      </c>
      <c r="B2492" s="9">
        <v>0</v>
      </c>
    </row>
    <row r="2493" spans="1:2" ht="12.75" hidden="1" customHeight="1" x14ac:dyDescent="0.2">
      <c r="A2493" s="10" t="s">
        <v>1977</v>
      </c>
      <c r="B2493" s="9">
        <v>0</v>
      </c>
    </row>
    <row r="2494" spans="1:2" ht="12.75" customHeight="1" x14ac:dyDescent="0.2">
      <c r="A2494" s="10" t="s">
        <v>1978</v>
      </c>
      <c r="B2494" s="11">
        <f>(B2506*4)+(B2533*2)</f>
        <v>12</v>
      </c>
    </row>
    <row r="2495" spans="1:2" ht="12.75" hidden="1" customHeight="1" x14ac:dyDescent="0.2">
      <c r="A2495" s="10" t="s">
        <v>1978</v>
      </c>
      <c r="B2495" s="9">
        <v>0</v>
      </c>
    </row>
    <row r="2496" spans="1:2" ht="12.75" hidden="1" customHeight="1" x14ac:dyDescent="0.2">
      <c r="A2496" s="10" t="s">
        <v>1978</v>
      </c>
      <c r="B2496" s="9">
        <v>0</v>
      </c>
    </row>
    <row r="2497" spans="1:2" ht="12.75" customHeight="1" x14ac:dyDescent="0.2">
      <c r="A2497" s="10" t="s">
        <v>1979</v>
      </c>
      <c r="B2497" s="11">
        <f>(B2506*2)+(B2533*4)</f>
        <v>9</v>
      </c>
    </row>
    <row r="2498" spans="1:2" ht="12.75" hidden="1" customHeight="1" x14ac:dyDescent="0.2">
      <c r="A2498" s="10" t="s">
        <v>1979</v>
      </c>
      <c r="B2498" s="9">
        <v>0</v>
      </c>
    </row>
    <row r="2499" spans="1:2" ht="12.75" hidden="1" customHeight="1" x14ac:dyDescent="0.2">
      <c r="A2499" s="10" t="s">
        <v>1979</v>
      </c>
      <c r="B2499" s="9">
        <v>0</v>
      </c>
    </row>
    <row r="2500" spans="1:2" ht="12.75" customHeight="1" x14ac:dyDescent="0.2">
      <c r="A2500" s="10" t="s">
        <v>1980</v>
      </c>
      <c r="B2500" s="11">
        <v>1</v>
      </c>
    </row>
    <row r="2501" spans="1:2" ht="12.75" hidden="1" customHeight="1" x14ac:dyDescent="0.2">
      <c r="A2501" s="10" t="s">
        <v>1980</v>
      </c>
      <c r="B2501" s="9">
        <v>0</v>
      </c>
    </row>
    <row r="2502" spans="1:2" ht="12.75" hidden="1" customHeight="1" x14ac:dyDescent="0.2">
      <c r="A2502" s="10" t="s">
        <v>1980</v>
      </c>
      <c r="B2502" s="9">
        <v>0</v>
      </c>
    </row>
    <row r="2503" spans="1:2" ht="12.75" customHeight="1" x14ac:dyDescent="0.2">
      <c r="A2503" s="10" t="s">
        <v>1981</v>
      </c>
      <c r="B2503" s="11">
        <v>10</v>
      </c>
    </row>
    <row r="2504" spans="1:2" ht="12.75" hidden="1" customHeight="1" x14ac:dyDescent="0.2">
      <c r="A2504" s="10" t="s">
        <v>1981</v>
      </c>
      <c r="B2504" s="9">
        <v>0</v>
      </c>
    </row>
    <row r="2505" spans="1:2" ht="12.75" hidden="1" customHeight="1" x14ac:dyDescent="0.2">
      <c r="A2505" s="10" t="s">
        <v>1981</v>
      </c>
      <c r="B2505" s="9">
        <v>0</v>
      </c>
    </row>
    <row r="2506" spans="1:2" ht="12.75" customHeight="1" x14ac:dyDescent="0.2">
      <c r="A2506" s="10" t="s">
        <v>1982</v>
      </c>
      <c r="B2506" s="11">
        <f>B2503/4</f>
        <v>2.5</v>
      </c>
    </row>
    <row r="2507" spans="1:2" ht="12.75" hidden="1" customHeight="1" x14ac:dyDescent="0.2">
      <c r="A2507" s="10" t="s">
        <v>1982</v>
      </c>
      <c r="B2507" s="9">
        <v>0</v>
      </c>
    </row>
    <row r="2508" spans="1:2" ht="12.75" hidden="1" customHeight="1" x14ac:dyDescent="0.2">
      <c r="A2508" s="10" t="s">
        <v>1982</v>
      </c>
      <c r="B2508" s="9">
        <v>0</v>
      </c>
    </row>
    <row r="2509" spans="1:2" ht="12.75" customHeight="1" x14ac:dyDescent="0.2">
      <c r="A2509" s="10" t="s">
        <v>1983</v>
      </c>
      <c r="B2509" s="11">
        <f>B2506*2</f>
        <v>5</v>
      </c>
    </row>
    <row r="2510" spans="1:2" ht="12.75" hidden="1" customHeight="1" x14ac:dyDescent="0.2">
      <c r="A2510" s="10" t="s">
        <v>1983</v>
      </c>
      <c r="B2510" s="9">
        <v>0</v>
      </c>
    </row>
    <row r="2511" spans="1:2" ht="12.75" hidden="1" customHeight="1" x14ac:dyDescent="0.2">
      <c r="A2511" s="10" t="s">
        <v>1983</v>
      </c>
      <c r="B2511" s="9">
        <v>0</v>
      </c>
    </row>
    <row r="2512" spans="1:2" ht="12.75" customHeight="1" x14ac:dyDescent="0.2">
      <c r="A2512" s="10" t="s">
        <v>1984</v>
      </c>
      <c r="B2512" s="11">
        <f>B2503*3</f>
        <v>30</v>
      </c>
    </row>
    <row r="2513" spans="1:2" ht="12.75" hidden="1" customHeight="1" x14ac:dyDescent="0.2">
      <c r="A2513" s="10" t="s">
        <v>1984</v>
      </c>
      <c r="B2513" s="9">
        <v>0</v>
      </c>
    </row>
    <row r="2514" spans="1:2" ht="12.75" hidden="1" customHeight="1" x14ac:dyDescent="0.2">
      <c r="A2514" s="10" t="s">
        <v>1984</v>
      </c>
      <c r="B2514" s="9">
        <v>0</v>
      </c>
    </row>
    <row r="2515" spans="1:2" ht="12.75" customHeight="1" x14ac:dyDescent="0.2">
      <c r="A2515" s="10" t="s">
        <v>1985</v>
      </c>
      <c r="B2515" s="11">
        <f>(B2506*6)+(B2533)</f>
        <v>16</v>
      </c>
    </row>
    <row r="2516" spans="1:2" ht="12.75" hidden="1" customHeight="1" x14ac:dyDescent="0.2">
      <c r="A2516" s="10" t="s">
        <v>1985</v>
      </c>
      <c r="B2516" s="9">
        <v>0</v>
      </c>
    </row>
    <row r="2517" spans="1:2" ht="12.75" hidden="1" customHeight="1" x14ac:dyDescent="0.2">
      <c r="A2517" s="10" t="s">
        <v>1985</v>
      </c>
      <c r="B2517" s="9">
        <v>0</v>
      </c>
    </row>
    <row r="2518" spans="1:2" ht="12.75" customHeight="1" x14ac:dyDescent="0.2">
      <c r="A2518" s="10" t="s">
        <v>1986</v>
      </c>
      <c r="B2518" s="11">
        <f>B2506/2</f>
        <v>1.25</v>
      </c>
    </row>
    <row r="2519" spans="1:2" ht="12.75" hidden="1" customHeight="1" x14ac:dyDescent="0.2">
      <c r="A2519" s="10" t="s">
        <v>1986</v>
      </c>
      <c r="B2519" s="9">
        <v>0</v>
      </c>
    </row>
    <row r="2520" spans="1:2" ht="12.75" hidden="1" customHeight="1" x14ac:dyDescent="0.2">
      <c r="A2520" s="10" t="s">
        <v>1986</v>
      </c>
      <c r="B2520" s="9">
        <v>0</v>
      </c>
    </row>
    <row r="2521" spans="1:2" ht="12.75" customHeight="1" x14ac:dyDescent="0.2">
      <c r="A2521" s="10" t="s">
        <v>1987</v>
      </c>
      <c r="B2521" s="11">
        <f>(B2506*6)/4</f>
        <v>3.75</v>
      </c>
    </row>
    <row r="2522" spans="1:2" ht="12.75" hidden="1" customHeight="1" x14ac:dyDescent="0.2">
      <c r="A2522" s="10" t="s">
        <v>1987</v>
      </c>
      <c r="B2522" s="9">
        <v>0</v>
      </c>
    </row>
    <row r="2523" spans="1:2" ht="12.75" hidden="1" customHeight="1" x14ac:dyDescent="0.2">
      <c r="A2523" s="10" t="s">
        <v>1987</v>
      </c>
      <c r="B2523" s="9">
        <v>0</v>
      </c>
    </row>
    <row r="2524" spans="1:2" ht="12.75" customHeight="1" x14ac:dyDescent="0.2">
      <c r="A2524" s="10" t="s">
        <v>1988</v>
      </c>
      <c r="B2524" s="11">
        <f>(B2506*6)/2</f>
        <v>7.5</v>
      </c>
    </row>
    <row r="2525" spans="1:2" ht="12.75" hidden="1" customHeight="1" x14ac:dyDescent="0.2">
      <c r="A2525" s="10" t="s">
        <v>1988</v>
      </c>
      <c r="B2525" s="9">
        <v>0</v>
      </c>
    </row>
    <row r="2526" spans="1:2" ht="12.75" hidden="1" customHeight="1" x14ac:dyDescent="0.2">
      <c r="A2526" s="10" t="s">
        <v>1988</v>
      </c>
      <c r="B2526" s="9">
        <v>0</v>
      </c>
    </row>
    <row r="2527" spans="1:2" ht="12.75" customHeight="1" x14ac:dyDescent="0.2">
      <c r="A2527" s="10" t="s">
        <v>1989</v>
      </c>
      <c r="B2527" s="9">
        <v>0</v>
      </c>
    </row>
    <row r="2528" spans="1:2" ht="12.75" customHeight="1" x14ac:dyDescent="0.2">
      <c r="A2528" s="10" t="s">
        <v>1990</v>
      </c>
      <c r="B2528" s="11">
        <f>(B2503*4)/3</f>
        <v>13.333333333333334</v>
      </c>
    </row>
    <row r="2529" spans="1:2" ht="12.75" hidden="1" customHeight="1" x14ac:dyDescent="0.2">
      <c r="A2529" s="10" t="s">
        <v>1990</v>
      </c>
      <c r="B2529" s="9">
        <v>0</v>
      </c>
    </row>
    <row r="2530" spans="1:2" ht="12.75" hidden="1" customHeight="1" x14ac:dyDescent="0.2">
      <c r="A2530" s="10" t="s">
        <v>1990</v>
      </c>
      <c r="B2530" s="9">
        <v>0</v>
      </c>
    </row>
    <row r="2531" spans="1:2" ht="12.75" customHeight="1" x14ac:dyDescent="0.2">
      <c r="A2531" s="10" t="s">
        <v>1991</v>
      </c>
      <c r="B2531" s="9">
        <v>0</v>
      </c>
    </row>
    <row r="2532" spans="1:2" ht="12.75" customHeight="1" x14ac:dyDescent="0.2">
      <c r="A2532" s="10" t="s">
        <v>1993</v>
      </c>
      <c r="B2532" s="9">
        <v>0</v>
      </c>
    </row>
    <row r="2533" spans="1:2" ht="12.75" customHeight="1" x14ac:dyDescent="0.2">
      <c r="A2533" s="10" t="s">
        <v>1994</v>
      </c>
      <c r="B2533" s="11">
        <f>(B1787*2)/4</f>
        <v>1</v>
      </c>
    </row>
    <row r="2534" spans="1:2" ht="12.75" hidden="1" customHeight="1" x14ac:dyDescent="0.2">
      <c r="A2534" s="10" t="s">
        <v>1994</v>
      </c>
      <c r="B2534" s="9">
        <v>0</v>
      </c>
    </row>
    <row r="2535" spans="1:2" ht="12.75" customHeight="1" x14ac:dyDescent="0.2">
      <c r="A2535" s="10" t="s">
        <v>1996</v>
      </c>
      <c r="B2535" s="11">
        <f>B1943+B2284</f>
        <v>339.5</v>
      </c>
    </row>
    <row r="2536" spans="1:2" ht="12.75" hidden="1" customHeight="1" x14ac:dyDescent="0.2">
      <c r="A2536" s="10" t="s">
        <v>1996</v>
      </c>
      <c r="B2536" s="9">
        <v>0</v>
      </c>
    </row>
    <row r="2537" spans="1:2" ht="12.75" hidden="1" customHeight="1" x14ac:dyDescent="0.2">
      <c r="A2537" s="10" t="s">
        <v>1996</v>
      </c>
      <c r="B2537" s="9">
        <v>0</v>
      </c>
    </row>
    <row r="2538" spans="1:2" ht="12.75" customHeight="1" x14ac:dyDescent="0.2">
      <c r="A2538" s="10" t="s">
        <v>1997</v>
      </c>
      <c r="B2538" s="11">
        <f>B498+(B488/8)</f>
        <v>18.235416666666666</v>
      </c>
    </row>
    <row r="2539" spans="1:2" ht="12.75" hidden="1" customHeight="1" x14ac:dyDescent="0.2">
      <c r="A2539" s="10" t="s">
        <v>1997</v>
      </c>
      <c r="B2539" s="9">
        <v>0</v>
      </c>
    </row>
    <row r="2540" spans="1:2" ht="12.75" hidden="1" customHeight="1" x14ac:dyDescent="0.2">
      <c r="A2540" s="10" t="s">
        <v>1997</v>
      </c>
      <c r="B2540" s="9">
        <v>0</v>
      </c>
    </row>
    <row r="2541" spans="1:2" ht="12.75" customHeight="1" x14ac:dyDescent="0.2">
      <c r="A2541" s="10" t="s">
        <v>2011</v>
      </c>
      <c r="B2541" s="11">
        <f>(B509*3)+(B2533*2)</f>
        <v>24.5</v>
      </c>
    </row>
    <row r="2542" spans="1:2" ht="12.75" hidden="1" customHeight="1" x14ac:dyDescent="0.2">
      <c r="A2542" s="10" t="s">
        <v>2011</v>
      </c>
      <c r="B2542" s="9">
        <v>0</v>
      </c>
    </row>
    <row r="2543" spans="1:2" ht="12.75" customHeight="1" x14ac:dyDescent="0.2">
      <c r="A2543" s="10" t="s">
        <v>2012</v>
      </c>
      <c r="B2543" s="11">
        <f>B2538</f>
        <v>18.235416666666666</v>
      </c>
    </row>
    <row r="2544" spans="1:2" ht="12.75" hidden="1" customHeight="1" x14ac:dyDescent="0.2">
      <c r="A2544" s="10" t="s">
        <v>2012</v>
      </c>
      <c r="B2544" s="9">
        <v>0</v>
      </c>
    </row>
    <row r="2545" spans="1:2" ht="12.75" hidden="1" customHeight="1" x14ac:dyDescent="0.2">
      <c r="A2545" s="10" t="s">
        <v>2012</v>
      </c>
      <c r="B2545" s="9">
        <v>0</v>
      </c>
    </row>
    <row r="2546" spans="1:2" ht="12.75" customHeight="1" x14ac:dyDescent="0.2">
      <c r="A2546" s="10" t="s">
        <v>2013</v>
      </c>
      <c r="B2546" s="11">
        <f>(B2543*3)/6</f>
        <v>9.1177083333333329</v>
      </c>
    </row>
    <row r="2547" spans="1:2" ht="12.75" hidden="1" customHeight="1" x14ac:dyDescent="0.2">
      <c r="A2547" s="10" t="s">
        <v>2013</v>
      </c>
      <c r="B2547" s="9">
        <v>0</v>
      </c>
    </row>
    <row r="2548" spans="1:2" ht="12.75" hidden="1" customHeight="1" x14ac:dyDescent="0.2">
      <c r="A2548" s="10" t="s">
        <v>2013</v>
      </c>
      <c r="B2548" s="9">
        <v>0</v>
      </c>
    </row>
    <row r="2549" spans="1:2" ht="12.75" customHeight="1" x14ac:dyDescent="0.2">
      <c r="A2549" s="10" t="s">
        <v>2014</v>
      </c>
      <c r="B2549" s="11">
        <f>(B2543*6)/4</f>
        <v>27.353124999999999</v>
      </c>
    </row>
    <row r="2550" spans="1:2" ht="12.75" hidden="1" customHeight="1" x14ac:dyDescent="0.2">
      <c r="A2550" s="10" t="s">
        <v>2014</v>
      </c>
      <c r="B2550" s="9">
        <v>0</v>
      </c>
    </row>
    <row r="2551" spans="1:2" ht="12.75" hidden="1" customHeight="1" x14ac:dyDescent="0.2">
      <c r="A2551" s="10" t="s">
        <v>2014</v>
      </c>
      <c r="B2551" s="9">
        <v>0</v>
      </c>
    </row>
    <row r="2552" spans="1:2" ht="12.75" customHeight="1" x14ac:dyDescent="0.2">
      <c r="A2552" s="10" t="s">
        <v>2015</v>
      </c>
      <c r="B2552" s="11">
        <f>(B2543*6)/6</f>
        <v>18.235416666666666</v>
      </c>
    </row>
    <row r="2553" spans="1:2" ht="12.75" hidden="1" customHeight="1" x14ac:dyDescent="0.2">
      <c r="A2553" s="10" t="s">
        <v>2015</v>
      </c>
      <c r="B2553" s="9">
        <v>0</v>
      </c>
    </row>
    <row r="2554" spans="1:2" ht="12.75" hidden="1" customHeight="1" x14ac:dyDescent="0.2">
      <c r="A2554" s="10" t="s">
        <v>2015</v>
      </c>
      <c r="B2554" s="9">
        <v>0</v>
      </c>
    </row>
    <row r="2555" spans="1:2" ht="12.75" customHeight="1" x14ac:dyDescent="0.2">
      <c r="A2555" s="10" t="s">
        <v>2016</v>
      </c>
      <c r="B2555" s="11">
        <f>B2538</f>
        <v>18.235416666666666</v>
      </c>
    </row>
    <row r="2556" spans="1:2" ht="12.75" hidden="1" customHeight="1" x14ac:dyDescent="0.2">
      <c r="A2556" s="10" t="s">
        <v>2016</v>
      </c>
      <c r="B2556" s="9">
        <v>0</v>
      </c>
    </row>
    <row r="2557" spans="1:2" ht="12.75" hidden="1" customHeight="1" x14ac:dyDescent="0.2">
      <c r="A2557" s="10" t="s">
        <v>2016</v>
      </c>
      <c r="B2557" s="9">
        <v>0</v>
      </c>
    </row>
    <row r="2558" spans="1:2" ht="12.75" customHeight="1" x14ac:dyDescent="0.2">
      <c r="A2558" s="10" t="s">
        <v>2017</v>
      </c>
      <c r="B2558" s="11">
        <f>(B2538*3)+B1303</f>
        <v>72.456249999999997</v>
      </c>
    </row>
    <row r="2559" spans="1:2" ht="12.75" hidden="1" customHeight="1" x14ac:dyDescent="0.2">
      <c r="A2559" s="10" t="s">
        <v>2017</v>
      </c>
      <c r="B2559" s="9">
        <v>0</v>
      </c>
    </row>
    <row r="2560" spans="1:2" ht="12.75" hidden="1" customHeight="1" x14ac:dyDescent="0.2">
      <c r="A2560" s="10" t="s">
        <v>2017</v>
      </c>
      <c r="B2560" s="9">
        <v>0</v>
      </c>
    </row>
    <row r="2561" spans="1:2" ht="12.75" customHeight="1" x14ac:dyDescent="0.2">
      <c r="A2561" s="10" t="s">
        <v>2018</v>
      </c>
      <c r="B2561" s="11">
        <f>(B509*2)+(B2533*2)</f>
        <v>17</v>
      </c>
    </row>
    <row r="2562" spans="1:2" ht="12.75" hidden="1" customHeight="1" x14ac:dyDescent="0.2">
      <c r="A2562" s="10" t="s">
        <v>2018</v>
      </c>
      <c r="B2562" s="9">
        <v>0</v>
      </c>
    </row>
    <row r="2563" spans="1:2" ht="12.75" customHeight="1" x14ac:dyDescent="0.2">
      <c r="A2563" s="10" t="s">
        <v>2019</v>
      </c>
      <c r="B2563" s="11">
        <f>(B509*3)+(B2533*2)</f>
        <v>24.5</v>
      </c>
    </row>
    <row r="2564" spans="1:2" ht="12.75" hidden="1" customHeight="1" x14ac:dyDescent="0.2">
      <c r="A2564" s="10" t="s">
        <v>2019</v>
      </c>
      <c r="B2564" s="9">
        <v>0</v>
      </c>
    </row>
    <row r="2565" spans="1:2" ht="12.75" customHeight="1" x14ac:dyDescent="0.2">
      <c r="A2565" s="10" t="s">
        <v>2020</v>
      </c>
      <c r="B2565" s="11">
        <f>B2538*2</f>
        <v>36.470833333333331</v>
      </c>
    </row>
    <row r="2566" spans="1:2" ht="12.75" hidden="1" customHeight="1" x14ac:dyDescent="0.2">
      <c r="A2566" s="10" t="s">
        <v>2020</v>
      </c>
      <c r="B2566" s="9">
        <v>0</v>
      </c>
    </row>
    <row r="2567" spans="1:2" ht="12.75" hidden="1" customHeight="1" x14ac:dyDescent="0.2">
      <c r="A2567" s="10" t="s">
        <v>2020</v>
      </c>
      <c r="B2567" s="9">
        <v>0</v>
      </c>
    </row>
    <row r="2568" spans="1:2" ht="12.75" customHeight="1" x14ac:dyDescent="0.2">
      <c r="A2568" s="10" t="s">
        <v>2021</v>
      </c>
      <c r="B2568" s="11">
        <f>B509+(B2533*2)</f>
        <v>9.5</v>
      </c>
    </row>
    <row r="2569" spans="1:2" ht="12.75" hidden="1" customHeight="1" x14ac:dyDescent="0.2">
      <c r="A2569" s="10" t="s">
        <v>2021</v>
      </c>
      <c r="B2569" s="9">
        <v>0</v>
      </c>
    </row>
    <row r="2570" spans="1:2" ht="12.75" customHeight="1" x14ac:dyDescent="0.2">
      <c r="A2570" s="10" t="s">
        <v>2022</v>
      </c>
      <c r="B2570" s="11">
        <f>B2538/2</f>
        <v>9.1177083333333329</v>
      </c>
    </row>
    <row r="2571" spans="1:2" ht="12.75" hidden="1" customHeight="1" x14ac:dyDescent="0.2">
      <c r="A2571" s="10" t="s">
        <v>2022</v>
      </c>
      <c r="B2571" s="9">
        <v>0</v>
      </c>
    </row>
    <row r="2572" spans="1:2" ht="12.75" hidden="1" customHeight="1" x14ac:dyDescent="0.2">
      <c r="A2572" s="10" t="s">
        <v>2022</v>
      </c>
      <c r="B2572" s="9">
        <v>0</v>
      </c>
    </row>
    <row r="2573" spans="1:2" ht="12.75" customHeight="1" x14ac:dyDescent="0.2">
      <c r="A2573" s="10" t="s">
        <v>2023</v>
      </c>
      <c r="B2573" s="11">
        <f>(B2538*6)/4</f>
        <v>27.353124999999999</v>
      </c>
    </row>
    <row r="2574" spans="1:2" ht="12.75" hidden="1" customHeight="1" x14ac:dyDescent="0.2">
      <c r="A2574" s="10" t="s">
        <v>2023</v>
      </c>
      <c r="B2574" s="9">
        <v>0</v>
      </c>
    </row>
    <row r="2575" spans="1:2" ht="12.75" hidden="1" customHeight="1" x14ac:dyDescent="0.2">
      <c r="A2575" s="10" t="s">
        <v>2023</v>
      </c>
      <c r="B2575" s="9">
        <v>0</v>
      </c>
    </row>
    <row r="2576" spans="1:2" ht="12.75" customHeight="1" x14ac:dyDescent="0.2">
      <c r="A2576" s="10" t="s">
        <v>2024</v>
      </c>
      <c r="B2576" s="11">
        <f>(B509*2)+B2533</f>
        <v>16</v>
      </c>
    </row>
    <row r="2577" spans="1:2" ht="12.75" hidden="1" customHeight="1" x14ac:dyDescent="0.2">
      <c r="A2577" s="10" t="s">
        <v>2024</v>
      </c>
      <c r="B2577" s="9">
        <v>0</v>
      </c>
    </row>
    <row r="2578" spans="1:2" ht="12.75" customHeight="1" x14ac:dyDescent="0.2">
      <c r="A2578" s="10" t="s">
        <v>2026</v>
      </c>
      <c r="B2578" s="11">
        <v>0</v>
      </c>
    </row>
    <row r="2579" spans="1:2" ht="12.75" hidden="1" customHeight="1" x14ac:dyDescent="0.2">
      <c r="A2579" s="10" t="s">
        <v>2026</v>
      </c>
      <c r="B2579" s="9">
        <v>0</v>
      </c>
    </row>
    <row r="2580" spans="1:2" ht="12.75" customHeight="1" x14ac:dyDescent="0.2">
      <c r="A2580" s="10" t="s">
        <v>2028</v>
      </c>
      <c r="B2580" s="9">
        <v>0</v>
      </c>
    </row>
    <row r="2581" spans="1:2" ht="12.75" customHeight="1" x14ac:dyDescent="0.2">
      <c r="A2581" s="10" t="s">
        <v>2029</v>
      </c>
      <c r="B2581" s="11">
        <v>1.5</v>
      </c>
    </row>
    <row r="2582" spans="1:2" ht="12.75" hidden="1" customHeight="1" x14ac:dyDescent="0.2">
      <c r="A2582" s="10" t="s">
        <v>2029</v>
      </c>
      <c r="B2582" s="9">
        <v>0</v>
      </c>
    </row>
    <row r="2583" spans="1:2" ht="12.75" customHeight="1" x14ac:dyDescent="0.2">
      <c r="A2583" s="10" t="s">
        <v>2046</v>
      </c>
      <c r="B2583" s="11">
        <f>B16</f>
        <v>1</v>
      </c>
    </row>
    <row r="2584" spans="1:2" ht="12.75" hidden="1" customHeight="1" x14ac:dyDescent="0.2">
      <c r="A2584" s="10" t="s">
        <v>2046</v>
      </c>
      <c r="B2584" s="9">
        <v>0</v>
      </c>
    </row>
    <row r="2585" spans="1:2" ht="12.75" hidden="1" customHeight="1" x14ac:dyDescent="0.2">
      <c r="A2585" s="10" t="s">
        <v>2046</v>
      </c>
      <c r="B2585" s="9">
        <v>0</v>
      </c>
    </row>
    <row r="2586" spans="1:2" ht="12.75" customHeight="1" x14ac:dyDescent="0.2">
      <c r="A2586" s="10" t="s">
        <v>2047</v>
      </c>
      <c r="B2586" s="11">
        <f>B40</f>
        <v>10.5</v>
      </c>
    </row>
    <row r="2587" spans="1:2" ht="12.75" hidden="1" customHeight="1" x14ac:dyDescent="0.2">
      <c r="A2587" s="10" t="s">
        <v>2047</v>
      </c>
      <c r="B2587" s="9">
        <v>0</v>
      </c>
    </row>
    <row r="2588" spans="1:2" ht="12.75" hidden="1" customHeight="1" x14ac:dyDescent="0.2">
      <c r="A2588" s="10" t="s">
        <v>2047</v>
      </c>
      <c r="B2588" s="9">
        <v>0</v>
      </c>
    </row>
    <row r="2589" spans="1:2" ht="12.75" customHeight="1" x14ac:dyDescent="0.2">
      <c r="A2589" s="10" t="s">
        <v>2048</v>
      </c>
      <c r="B2589" s="11">
        <f>B158</f>
        <v>10</v>
      </c>
    </row>
    <row r="2590" spans="1:2" ht="12.75" hidden="1" customHeight="1" x14ac:dyDescent="0.2">
      <c r="A2590" s="10" t="s">
        <v>2048</v>
      </c>
      <c r="B2590" s="9">
        <v>0</v>
      </c>
    </row>
    <row r="2591" spans="1:2" ht="12.75" hidden="1" customHeight="1" x14ac:dyDescent="0.2">
      <c r="A2591" s="10" t="s">
        <v>2048</v>
      </c>
      <c r="B2591" s="9">
        <v>0</v>
      </c>
    </row>
    <row r="2592" spans="1:2" ht="12.75" customHeight="1" x14ac:dyDescent="0.2">
      <c r="A2592" s="10" t="s">
        <v>2049</v>
      </c>
      <c r="B2592" s="11">
        <f>B183</f>
        <v>13.333333333333334</v>
      </c>
    </row>
    <row r="2593" spans="1:2" ht="12.75" hidden="1" customHeight="1" x14ac:dyDescent="0.2">
      <c r="A2593" s="10" t="s">
        <v>2049</v>
      </c>
      <c r="B2593" s="9">
        <v>0</v>
      </c>
    </row>
    <row r="2594" spans="1:2" ht="12.75" hidden="1" customHeight="1" x14ac:dyDescent="0.2">
      <c r="A2594" s="10" t="s">
        <v>2049</v>
      </c>
      <c r="B2594" s="9">
        <v>0</v>
      </c>
    </row>
    <row r="2595" spans="1:2" ht="12.75" customHeight="1" x14ac:dyDescent="0.2">
      <c r="A2595" s="10" t="s">
        <v>2050</v>
      </c>
      <c r="B2595" s="9">
        <v>0</v>
      </c>
    </row>
    <row r="2596" spans="1:2" ht="12.75" hidden="1" customHeight="1" x14ac:dyDescent="0.2">
      <c r="A2596" s="10" t="s">
        <v>2050</v>
      </c>
      <c r="B2596" s="9">
        <v>0</v>
      </c>
    </row>
    <row r="2597" spans="1:2" ht="12.75" customHeight="1" x14ac:dyDescent="0.2">
      <c r="A2597" s="10" t="s">
        <v>2051</v>
      </c>
      <c r="B2597" s="9">
        <v>0</v>
      </c>
    </row>
    <row r="2598" spans="1:2" ht="12.75" hidden="1" customHeight="1" x14ac:dyDescent="0.2">
      <c r="A2598" s="10" t="s">
        <v>2051</v>
      </c>
      <c r="B2598" s="9">
        <v>0</v>
      </c>
    </row>
    <row r="2599" spans="1:2" ht="12.75" customHeight="1" x14ac:dyDescent="0.2">
      <c r="A2599" s="10" t="s">
        <v>2052</v>
      </c>
      <c r="B2599" s="11">
        <f>B718</f>
        <v>16</v>
      </c>
    </row>
    <row r="2600" spans="1:2" ht="12.75" hidden="1" customHeight="1" x14ac:dyDescent="0.2">
      <c r="A2600" s="10" t="s">
        <v>2052</v>
      </c>
      <c r="B2600" s="9">
        <v>0</v>
      </c>
    </row>
    <row r="2601" spans="1:2" ht="12.75" hidden="1" customHeight="1" x14ac:dyDescent="0.2">
      <c r="A2601" s="10" t="s">
        <v>2052</v>
      </c>
      <c r="B2601" s="9">
        <v>0</v>
      </c>
    </row>
    <row r="2602" spans="1:2" ht="12.75" customHeight="1" x14ac:dyDescent="0.2">
      <c r="A2602" s="10" t="s">
        <v>2053</v>
      </c>
      <c r="B2602" s="11">
        <f>B743</f>
        <v>21.333333333333332</v>
      </c>
    </row>
    <row r="2603" spans="1:2" ht="12.75" hidden="1" customHeight="1" x14ac:dyDescent="0.2">
      <c r="A2603" s="10" t="s">
        <v>2053</v>
      </c>
      <c r="B2603" s="9">
        <v>0</v>
      </c>
    </row>
    <row r="2604" spans="1:2" ht="12.75" hidden="1" customHeight="1" x14ac:dyDescent="0.2">
      <c r="A2604" s="10" t="s">
        <v>2053</v>
      </c>
      <c r="B2604" s="9">
        <v>0</v>
      </c>
    </row>
    <row r="2605" spans="1:2" ht="12.75" customHeight="1" x14ac:dyDescent="0.2">
      <c r="A2605" s="10" t="s">
        <v>2054</v>
      </c>
      <c r="B2605" s="11">
        <f>B1348</f>
        <v>12</v>
      </c>
    </row>
    <row r="2606" spans="1:2" ht="12.75" hidden="1" customHeight="1" x14ac:dyDescent="0.2">
      <c r="A2606" s="10" t="s">
        <v>2054</v>
      </c>
      <c r="B2606" s="9">
        <v>0</v>
      </c>
    </row>
    <row r="2607" spans="1:2" ht="12.75" hidden="1" customHeight="1" x14ac:dyDescent="0.2">
      <c r="A2607" s="10" t="s">
        <v>2054</v>
      </c>
      <c r="B2607" s="9">
        <v>0</v>
      </c>
    </row>
    <row r="2608" spans="1:2" ht="12.75" customHeight="1" x14ac:dyDescent="0.2">
      <c r="A2608" s="10" t="s">
        <v>2055</v>
      </c>
      <c r="B2608" s="11">
        <f>B1373</f>
        <v>16</v>
      </c>
    </row>
    <row r="2609" spans="1:2" ht="12.75" hidden="1" customHeight="1" x14ac:dyDescent="0.2">
      <c r="A2609" s="10" t="s">
        <v>2055</v>
      </c>
      <c r="B2609" s="9">
        <v>0</v>
      </c>
    </row>
    <row r="2610" spans="1:2" ht="12.75" hidden="1" customHeight="1" x14ac:dyDescent="0.2">
      <c r="A2610" s="10" t="s">
        <v>2055</v>
      </c>
      <c r="B2610" s="9">
        <v>0</v>
      </c>
    </row>
    <row r="2611" spans="1:2" ht="12.75" customHeight="1" x14ac:dyDescent="0.2">
      <c r="A2611" s="10" t="s">
        <v>2056</v>
      </c>
      <c r="B2611" s="11">
        <f>B1787</f>
        <v>2</v>
      </c>
    </row>
    <row r="2612" spans="1:2" ht="12.75" hidden="1" customHeight="1" x14ac:dyDescent="0.2">
      <c r="A2612" s="10" t="s">
        <v>2056</v>
      </c>
      <c r="B2612" s="9">
        <v>0</v>
      </c>
    </row>
    <row r="2613" spans="1:2" ht="12.75" hidden="1" customHeight="1" x14ac:dyDescent="0.2">
      <c r="A2613" s="10" t="s">
        <v>2056</v>
      </c>
      <c r="B2613" s="9">
        <v>0</v>
      </c>
    </row>
    <row r="2614" spans="1:2" ht="12.75" customHeight="1" x14ac:dyDescent="0.2">
      <c r="A2614" s="10" t="s">
        <v>2057</v>
      </c>
      <c r="B2614" s="11">
        <f>B1812</f>
        <v>84.5</v>
      </c>
    </row>
    <row r="2615" spans="1:2" ht="12.75" hidden="1" customHeight="1" x14ac:dyDescent="0.2">
      <c r="A2615" s="10" t="s">
        <v>2057</v>
      </c>
      <c r="B2615" s="9">
        <v>0</v>
      </c>
    </row>
    <row r="2616" spans="1:2" ht="12.75" hidden="1" customHeight="1" x14ac:dyDescent="0.2">
      <c r="A2616" s="10" t="s">
        <v>2057</v>
      </c>
      <c r="B2616" s="9">
        <v>0</v>
      </c>
    </row>
    <row r="2617" spans="1:2" ht="12.75" customHeight="1" x14ac:dyDescent="0.2">
      <c r="A2617" s="10" t="s">
        <v>2058</v>
      </c>
      <c r="B2617" s="11">
        <f>B2503</f>
        <v>10</v>
      </c>
    </row>
    <row r="2618" spans="1:2" ht="12.75" hidden="1" customHeight="1" x14ac:dyDescent="0.2">
      <c r="A2618" s="10" t="s">
        <v>2058</v>
      </c>
      <c r="B2618" s="9">
        <v>0</v>
      </c>
    </row>
    <row r="2619" spans="1:2" ht="12.75" hidden="1" customHeight="1" x14ac:dyDescent="0.2">
      <c r="A2619" s="10" t="s">
        <v>2058</v>
      </c>
      <c r="B2619" s="9">
        <v>0</v>
      </c>
    </row>
    <row r="2620" spans="1:2" ht="12.75" customHeight="1" x14ac:dyDescent="0.2">
      <c r="A2620" s="10" t="s">
        <v>2059</v>
      </c>
      <c r="B2620" s="11">
        <f>B2528</f>
        <v>13.333333333333334</v>
      </c>
    </row>
    <row r="2621" spans="1:2" ht="12.75" hidden="1" customHeight="1" x14ac:dyDescent="0.2">
      <c r="A2621" s="10" t="s">
        <v>2059</v>
      </c>
      <c r="B2621" s="9">
        <v>0</v>
      </c>
    </row>
    <row r="2622" spans="1:2" ht="12.75" hidden="1" customHeight="1" x14ac:dyDescent="0.2">
      <c r="A2622" s="10" t="s">
        <v>2059</v>
      </c>
      <c r="B2622" s="9">
        <v>0</v>
      </c>
    </row>
    <row r="2623" spans="1:2" ht="12.75" customHeight="1" x14ac:dyDescent="0.2">
      <c r="A2623" s="10" t="s">
        <v>2060</v>
      </c>
      <c r="B2623" s="9">
        <v>0</v>
      </c>
    </row>
    <row r="2624" spans="1:2" ht="12.75" hidden="1" customHeight="1" x14ac:dyDescent="0.2">
      <c r="A2624" s="10" t="s">
        <v>2060</v>
      </c>
      <c r="B2624" s="9">
        <v>0</v>
      </c>
    </row>
    <row r="2625" spans="1:2" ht="12.75" customHeight="1" x14ac:dyDescent="0.2">
      <c r="A2625" s="10" t="s">
        <v>2061</v>
      </c>
      <c r="B2625" s="9">
        <v>0</v>
      </c>
    </row>
    <row r="2626" spans="1:2" ht="12.75" hidden="1" customHeight="1" x14ac:dyDescent="0.2">
      <c r="A2626" s="10" t="s">
        <v>2061</v>
      </c>
      <c r="B2626" s="9">
        <v>0</v>
      </c>
    </row>
    <row r="2627" spans="1:2" ht="12.75" customHeight="1" x14ac:dyDescent="0.2">
      <c r="A2627" s="10" t="s">
        <v>2064</v>
      </c>
      <c r="B2627" s="9">
        <v>0</v>
      </c>
    </row>
    <row r="2628" spans="1:2" ht="12.75" hidden="1" customHeight="1" x14ac:dyDescent="0.2">
      <c r="A2628" s="10" t="s">
        <v>2064</v>
      </c>
      <c r="B2628" s="9">
        <v>0</v>
      </c>
    </row>
    <row r="2629" spans="1:2" ht="12.75" customHeight="1" x14ac:dyDescent="0.2">
      <c r="A2629" s="10" t="s">
        <v>2065</v>
      </c>
      <c r="B2629" s="9">
        <v>0</v>
      </c>
    </row>
    <row r="2630" spans="1:2" ht="12.75" hidden="1" customHeight="1" x14ac:dyDescent="0.2">
      <c r="A2630" s="10" t="s">
        <v>2065</v>
      </c>
      <c r="B2630" s="9">
        <v>0</v>
      </c>
    </row>
    <row r="2631" spans="1:2" ht="12.75" customHeight="1" x14ac:dyDescent="0.2">
      <c r="A2631" s="10" t="s">
        <v>2066</v>
      </c>
      <c r="B2631" s="11">
        <f>B2633</f>
        <v>1.5</v>
      </c>
    </row>
    <row r="2632" spans="1:2" ht="12.75" hidden="1" customHeight="1" x14ac:dyDescent="0.2">
      <c r="A2632" s="10" t="s">
        <v>2066</v>
      </c>
      <c r="B2632" s="9">
        <v>0</v>
      </c>
    </row>
    <row r="2633" spans="1:2" ht="12.75" customHeight="1" x14ac:dyDescent="0.2">
      <c r="A2633" s="10" t="s">
        <v>2068</v>
      </c>
      <c r="B2633" s="11">
        <v>1.5</v>
      </c>
    </row>
    <row r="2634" spans="1:2" ht="12.75" hidden="1" customHeight="1" x14ac:dyDescent="0.2">
      <c r="A2634" s="10" t="s">
        <v>2068</v>
      </c>
      <c r="B2634" s="9">
        <v>0</v>
      </c>
    </row>
    <row r="2635" spans="1:2" ht="12.75" hidden="1" customHeight="1" x14ac:dyDescent="0.2">
      <c r="A2635" s="10" t="s">
        <v>2068</v>
      </c>
      <c r="B2635" s="9">
        <v>0</v>
      </c>
    </row>
    <row r="2636" spans="1:2" ht="12.75" customHeight="1" x14ac:dyDescent="0.2">
      <c r="A2636" s="10" t="s">
        <v>2069</v>
      </c>
      <c r="B2636" s="11">
        <v>8</v>
      </c>
    </row>
    <row r="2637" spans="1:2" ht="12.75" hidden="1" customHeight="1" x14ac:dyDescent="0.2">
      <c r="A2637" s="10" t="s">
        <v>2069</v>
      </c>
      <c r="B2637" s="9">
        <v>0</v>
      </c>
    </row>
    <row r="2638" spans="1:2" ht="12.75" hidden="1" customHeight="1" x14ac:dyDescent="0.2">
      <c r="A2638" s="10" t="s">
        <v>2069</v>
      </c>
      <c r="B2638" s="9">
        <v>0</v>
      </c>
    </row>
    <row r="2639" spans="1:2" ht="12.75" customHeight="1" x14ac:dyDescent="0.2">
      <c r="A2639" s="10" t="s">
        <v>2071</v>
      </c>
      <c r="B2639" s="11">
        <f>B99+B1407+B2942+10</f>
        <v>50</v>
      </c>
    </row>
    <row r="2640" spans="1:2" ht="12.75" hidden="1" customHeight="1" x14ac:dyDescent="0.2">
      <c r="A2640" s="10" t="s">
        <v>2071</v>
      </c>
      <c r="B2640" s="9">
        <v>0</v>
      </c>
    </row>
    <row r="2641" spans="1:2" ht="12.75" customHeight="1" x14ac:dyDescent="0.2">
      <c r="A2641" s="10" t="s">
        <v>2074</v>
      </c>
      <c r="B2641" s="11">
        <v>0.5</v>
      </c>
    </row>
    <row r="2642" spans="1:2" ht="12.75" hidden="1" customHeight="1" x14ac:dyDescent="0.2">
      <c r="A2642" s="10" t="s">
        <v>2074</v>
      </c>
      <c r="B2642" s="9">
        <v>0</v>
      </c>
    </row>
    <row r="2643" spans="1:2" ht="12.75" customHeight="1" x14ac:dyDescent="0.2">
      <c r="A2643" s="10" t="s">
        <v>2075</v>
      </c>
      <c r="B2643" s="9">
        <v>0</v>
      </c>
    </row>
    <row r="2644" spans="1:2" ht="12.75" customHeight="1" x14ac:dyDescent="0.2">
      <c r="A2644" s="10" t="s">
        <v>2078</v>
      </c>
      <c r="B2644" s="9">
        <v>0</v>
      </c>
    </row>
    <row r="2645" spans="1:2" ht="12.75" hidden="1" customHeight="1" x14ac:dyDescent="0.2">
      <c r="A2645" s="10" t="s">
        <v>2078</v>
      </c>
      <c r="B2645" s="9">
        <v>0</v>
      </c>
    </row>
    <row r="2646" spans="1:2" ht="12.75" customHeight="1" x14ac:dyDescent="0.2">
      <c r="A2646" s="10" t="s">
        <v>2079</v>
      </c>
      <c r="B2646" s="9">
        <v>0</v>
      </c>
    </row>
    <row r="2647" spans="1:2" ht="12.75" customHeight="1" x14ac:dyDescent="0.2">
      <c r="A2647" s="10" t="s">
        <v>2080</v>
      </c>
      <c r="B2647" s="11">
        <f>(B2284*4)+B1218</f>
        <v>69</v>
      </c>
    </row>
    <row r="2648" spans="1:2" ht="12.75" hidden="1" customHeight="1" x14ac:dyDescent="0.2">
      <c r="A2648" s="10" t="s">
        <v>2080</v>
      </c>
      <c r="B2648" s="9">
        <v>0</v>
      </c>
    </row>
    <row r="2649" spans="1:2" ht="12.75" hidden="1" customHeight="1" x14ac:dyDescent="0.2">
      <c r="A2649" s="10" t="s">
        <v>2080</v>
      </c>
      <c r="B2649" s="9">
        <v>0</v>
      </c>
    </row>
    <row r="2650" spans="1:2" ht="12.75" customHeight="1" x14ac:dyDescent="0.2">
      <c r="A2650" s="10" t="s">
        <v>2081</v>
      </c>
      <c r="B2650" s="11">
        <f>B483+(B492/8)</f>
        <v>12</v>
      </c>
    </row>
    <row r="2651" spans="1:2" ht="12.75" hidden="1" customHeight="1" x14ac:dyDescent="0.2">
      <c r="A2651" s="10" t="s">
        <v>2081</v>
      </c>
      <c r="B2651" s="9">
        <v>0</v>
      </c>
    </row>
    <row r="2652" spans="1:2" ht="12.75" hidden="1" customHeight="1" x14ac:dyDescent="0.2">
      <c r="A2652" s="10" t="s">
        <v>2081</v>
      </c>
      <c r="B2652" s="9">
        <v>0</v>
      </c>
    </row>
    <row r="2653" spans="1:2" ht="12.75" customHeight="1" x14ac:dyDescent="0.2">
      <c r="A2653" s="10" t="s">
        <v>2083</v>
      </c>
      <c r="B2653" s="9">
        <v>0</v>
      </c>
    </row>
    <row r="2654" spans="1:2" ht="12.75" hidden="1" customHeight="1" x14ac:dyDescent="0.2">
      <c r="A2654" s="10" t="s">
        <v>2083</v>
      </c>
      <c r="B2654" s="9">
        <v>0</v>
      </c>
    </row>
    <row r="2655" spans="1:2" ht="12.75" customHeight="1" x14ac:dyDescent="0.2">
      <c r="A2655" s="10" t="s">
        <v>2085</v>
      </c>
      <c r="B2655" s="11">
        <f>((B82*8)+B1555)/8</f>
        <v>18.125</v>
      </c>
    </row>
    <row r="2656" spans="1:2" ht="12.75" hidden="1" customHeight="1" x14ac:dyDescent="0.2">
      <c r="A2656" s="10" t="s">
        <v>2085</v>
      </c>
      <c r="B2656" s="9">
        <v>0</v>
      </c>
    </row>
    <row r="2657" spans="1:2" ht="12.75" customHeight="1" x14ac:dyDescent="0.2">
      <c r="A2657" s="10" t="s">
        <v>2086</v>
      </c>
      <c r="B2657" s="11">
        <f>(B2336*4)+(B1214*5)</f>
        <v>72</v>
      </c>
    </row>
    <row r="2658" spans="1:2" ht="12.75" hidden="1" customHeight="1" x14ac:dyDescent="0.2">
      <c r="A2658" s="10" t="s">
        <v>2086</v>
      </c>
      <c r="B2658" s="9">
        <v>0</v>
      </c>
    </row>
    <row r="2659" spans="1:2" ht="12.75" hidden="1" customHeight="1" x14ac:dyDescent="0.2">
      <c r="A2659" s="10" t="s">
        <v>2086</v>
      </c>
      <c r="B2659" s="9">
        <v>0</v>
      </c>
    </row>
    <row r="2660" spans="1:2" ht="12.75" customHeight="1" x14ac:dyDescent="0.2">
      <c r="A2660" s="10" t="s">
        <v>2088</v>
      </c>
      <c r="B2660" s="11">
        <f>B2657+B1630</f>
        <v>72</v>
      </c>
    </row>
    <row r="2661" spans="1:2" ht="12.75" hidden="1" customHeight="1" x14ac:dyDescent="0.2">
      <c r="A2661" s="10" t="s">
        <v>2088</v>
      </c>
      <c r="B2661" s="9">
        <v>0</v>
      </c>
    </row>
    <row r="2662" spans="1:2" ht="12.75" customHeight="1" x14ac:dyDescent="0.2">
      <c r="A2662" s="10" t="s">
        <v>2089</v>
      </c>
      <c r="B2662" s="11">
        <f>B2533+B490</f>
        <v>5</v>
      </c>
    </row>
    <row r="2663" spans="1:2" ht="12.75" hidden="1" customHeight="1" x14ac:dyDescent="0.2">
      <c r="A2663" s="10" t="s">
        <v>2089</v>
      </c>
      <c r="B2663" s="9">
        <v>0</v>
      </c>
    </row>
    <row r="2664" spans="1:2" ht="12.75" hidden="1" customHeight="1" x14ac:dyDescent="0.2">
      <c r="A2664" s="10" t="s">
        <v>2089</v>
      </c>
      <c r="B2664" s="9">
        <v>0</v>
      </c>
    </row>
    <row r="2665" spans="1:2" ht="12.75" customHeight="1" x14ac:dyDescent="0.2">
      <c r="A2665" s="10" t="s">
        <v>2091</v>
      </c>
      <c r="B2665" s="11">
        <f>B847*10</f>
        <v>1195</v>
      </c>
    </row>
    <row r="2666" spans="1:2" ht="12.75" hidden="1" customHeight="1" x14ac:dyDescent="0.2">
      <c r="A2666" s="10" t="s">
        <v>2091</v>
      </c>
      <c r="B2666" s="9">
        <v>0</v>
      </c>
    </row>
    <row r="2667" spans="1:2" ht="12.75" customHeight="1" x14ac:dyDescent="0.2">
      <c r="A2667" s="10" t="s">
        <v>2093</v>
      </c>
      <c r="B2667" s="11">
        <v>0</v>
      </c>
    </row>
    <row r="2668" spans="1:2" ht="12.75" hidden="1" customHeight="1" x14ac:dyDescent="0.2">
      <c r="A2668" s="10" t="s">
        <v>2093</v>
      </c>
      <c r="B2668" s="9">
        <v>0</v>
      </c>
    </row>
    <row r="2669" spans="1:2" ht="12.75" customHeight="1" x14ac:dyDescent="0.2">
      <c r="A2669" s="10" t="s">
        <v>2094</v>
      </c>
      <c r="B2669" s="11">
        <v>6</v>
      </c>
    </row>
    <row r="2670" spans="1:2" ht="12.75" customHeight="1" x14ac:dyDescent="0.2">
      <c r="A2670" s="10" t="s">
        <v>2096</v>
      </c>
      <c r="B2670" s="11">
        <f>B446+B2676</f>
        <v>37.25</v>
      </c>
    </row>
    <row r="2671" spans="1:2" ht="12.75" hidden="1" customHeight="1" x14ac:dyDescent="0.2">
      <c r="A2671" s="10" t="s">
        <v>2096</v>
      </c>
      <c r="B2671" s="9">
        <v>0</v>
      </c>
    </row>
    <row r="2672" spans="1:2" ht="12.75" hidden="1" customHeight="1" x14ac:dyDescent="0.2">
      <c r="A2672" s="10" t="s">
        <v>2096</v>
      </c>
      <c r="B2672" s="9">
        <v>0</v>
      </c>
    </row>
    <row r="2673" spans="1:2" ht="12.75" customHeight="1" x14ac:dyDescent="0.2">
      <c r="A2673" s="10" t="s">
        <v>2097</v>
      </c>
      <c r="B2673" s="11">
        <f>B847*5</f>
        <v>597.5</v>
      </c>
    </row>
    <row r="2674" spans="1:2" ht="12.75" hidden="1" customHeight="1" x14ac:dyDescent="0.2">
      <c r="A2674" s="10" t="s">
        <v>2097</v>
      </c>
      <c r="B2674" s="9">
        <v>0</v>
      </c>
    </row>
    <row r="2675" spans="1:2" ht="12.75" customHeight="1" x14ac:dyDescent="0.2">
      <c r="A2675" s="10" t="s">
        <v>2098</v>
      </c>
      <c r="B2675" s="9">
        <v>0</v>
      </c>
    </row>
    <row r="2676" spans="1:2" ht="12.75" customHeight="1" x14ac:dyDescent="0.2">
      <c r="A2676" s="10" t="s">
        <v>2100</v>
      </c>
      <c r="B2676" s="11">
        <f>B1303+B2581+B1787</f>
        <v>21.25</v>
      </c>
    </row>
    <row r="2677" spans="1:2" ht="12.75" hidden="1" customHeight="1" x14ac:dyDescent="0.2">
      <c r="A2677" s="10" t="s">
        <v>2100</v>
      </c>
      <c r="B2677" s="9">
        <v>0</v>
      </c>
    </row>
    <row r="2678" spans="1:2" ht="12.75" hidden="1" customHeight="1" x14ac:dyDescent="0.2">
      <c r="A2678" s="10" t="s">
        <v>2100</v>
      </c>
      <c r="B2678" s="9">
        <v>0</v>
      </c>
    </row>
    <row r="2679" spans="1:2" ht="12.75" customHeight="1" x14ac:dyDescent="0.2">
      <c r="A2679" s="10" t="s">
        <v>2104</v>
      </c>
      <c r="B2679" s="11">
        <v>6</v>
      </c>
    </row>
    <row r="2680" spans="1:2" ht="12.75" hidden="1" customHeight="1" x14ac:dyDescent="0.2">
      <c r="A2680" s="10" t="s">
        <v>2104</v>
      </c>
      <c r="B2680" s="9">
        <v>0</v>
      </c>
    </row>
    <row r="2681" spans="1:2" ht="12.75" customHeight="1" x14ac:dyDescent="0.2">
      <c r="A2681" s="10" t="s">
        <v>2105</v>
      </c>
      <c r="B2681" s="11">
        <f>B2679+B391</f>
        <v>59.25</v>
      </c>
    </row>
    <row r="2682" spans="1:2" ht="12.75" hidden="1" customHeight="1" x14ac:dyDescent="0.2">
      <c r="A2682" s="10" t="s">
        <v>2105</v>
      </c>
      <c r="B2682" s="9">
        <v>0</v>
      </c>
    </row>
    <row r="2683" spans="1:2" ht="12.75" customHeight="1" x14ac:dyDescent="0.2">
      <c r="A2683" s="10" t="s">
        <v>2106</v>
      </c>
      <c r="B2683" s="9">
        <v>0</v>
      </c>
    </row>
    <row r="2684" spans="1:2" ht="12.75" customHeight="1" x14ac:dyDescent="0.2">
      <c r="A2684" s="10" t="s">
        <v>2111</v>
      </c>
      <c r="B2684" s="11">
        <v>20</v>
      </c>
    </row>
    <row r="2685" spans="1:2" ht="12.75" hidden="1" customHeight="1" x14ac:dyDescent="0.2">
      <c r="A2685" s="10" t="s">
        <v>2111</v>
      </c>
      <c r="B2685" s="9">
        <v>0</v>
      </c>
    </row>
    <row r="2686" spans="1:2" ht="12.75" hidden="1" customHeight="1" x14ac:dyDescent="0.2">
      <c r="A2686" s="10" t="s">
        <v>2111</v>
      </c>
      <c r="B2686" s="9">
        <v>0</v>
      </c>
    </row>
    <row r="2687" spans="1:2" ht="12.75" customHeight="1" x14ac:dyDescent="0.2">
      <c r="A2687" s="10" t="s">
        <v>2112</v>
      </c>
      <c r="B2687" s="11">
        <v>70</v>
      </c>
    </row>
    <row r="2688" spans="1:2" ht="12.75" hidden="1" customHeight="1" x14ac:dyDescent="0.2">
      <c r="A2688" s="10" t="s">
        <v>2112</v>
      </c>
      <c r="B2688" s="9">
        <v>0</v>
      </c>
    </row>
    <row r="2689" spans="1:2" ht="12.75" hidden="1" customHeight="1" x14ac:dyDescent="0.2">
      <c r="A2689" s="10" t="s">
        <v>2112</v>
      </c>
      <c r="B2689" s="9">
        <v>0</v>
      </c>
    </row>
    <row r="2690" spans="1:2" ht="12.75" customHeight="1" x14ac:dyDescent="0.2">
      <c r="A2690" s="10" t="s">
        <v>2113</v>
      </c>
      <c r="B2690" s="11">
        <v>20</v>
      </c>
    </row>
    <row r="2691" spans="1:2" ht="12.75" hidden="1" customHeight="1" x14ac:dyDescent="0.2">
      <c r="A2691" s="10" t="s">
        <v>2113</v>
      </c>
      <c r="B2691" s="9">
        <v>0</v>
      </c>
    </row>
    <row r="2692" spans="1:2" ht="12.75" hidden="1" customHeight="1" x14ac:dyDescent="0.2">
      <c r="A2692" s="10" t="s">
        <v>2113</v>
      </c>
      <c r="B2692" s="9">
        <v>0</v>
      </c>
    </row>
    <row r="2693" spans="1:2" ht="12.75" customHeight="1" x14ac:dyDescent="0.2">
      <c r="A2693" s="10" t="s">
        <v>2114</v>
      </c>
      <c r="B2693" s="9">
        <v>0</v>
      </c>
    </row>
    <row r="2694" spans="1:2" ht="12.75" customHeight="1" x14ac:dyDescent="0.2">
      <c r="A2694" s="10" t="s">
        <v>2115</v>
      </c>
      <c r="B2694" s="9">
        <v>0</v>
      </c>
    </row>
    <row r="2695" spans="1:2" ht="12.75" hidden="1" customHeight="1" x14ac:dyDescent="0.2">
      <c r="A2695" s="10" t="s">
        <v>2115</v>
      </c>
      <c r="B2695" s="9">
        <v>0</v>
      </c>
    </row>
    <row r="2696" spans="1:2" ht="12.75" customHeight="1" x14ac:dyDescent="0.2">
      <c r="A2696" s="10" t="s">
        <v>2338</v>
      </c>
      <c r="B2696" s="11">
        <v>4</v>
      </c>
    </row>
    <row r="2697" spans="1:2" ht="12.75" customHeight="1" x14ac:dyDescent="0.2">
      <c r="A2697" s="10" t="s">
        <v>2339</v>
      </c>
      <c r="B2697" s="11">
        <v>4</v>
      </c>
    </row>
    <row r="2698" spans="1:2" ht="12.75" customHeight="1" x14ac:dyDescent="0.2">
      <c r="A2698" s="10" t="s">
        <v>2340</v>
      </c>
      <c r="B2698" s="11">
        <v>4</v>
      </c>
    </row>
    <row r="2699" spans="1:2" ht="12.75" customHeight="1" x14ac:dyDescent="0.2">
      <c r="A2699" s="10" t="s">
        <v>2341</v>
      </c>
      <c r="B2699" s="11">
        <v>4</v>
      </c>
    </row>
    <row r="2700" spans="1:2" ht="12.75" customHeight="1" x14ac:dyDescent="0.2">
      <c r="A2700" s="10" t="s">
        <v>2119</v>
      </c>
      <c r="B2700" s="11">
        <v>20</v>
      </c>
    </row>
    <row r="2701" spans="1:2" ht="12.75" hidden="1" customHeight="1" x14ac:dyDescent="0.2">
      <c r="A2701" s="10" t="s">
        <v>2119</v>
      </c>
      <c r="B2701" s="9">
        <v>0</v>
      </c>
    </row>
    <row r="2702" spans="1:2" ht="12.75" hidden="1" customHeight="1" x14ac:dyDescent="0.2">
      <c r="A2702" s="10" t="s">
        <v>2119</v>
      </c>
      <c r="B2702" s="9">
        <v>0</v>
      </c>
    </row>
    <row r="2703" spans="1:2" ht="12.75" customHeight="1" x14ac:dyDescent="0.2">
      <c r="A2703" s="10" t="s">
        <v>2120</v>
      </c>
      <c r="B2703" s="11">
        <f>B2353*5</f>
        <v>297.5</v>
      </c>
    </row>
    <row r="2704" spans="1:2" ht="12.75" hidden="1" customHeight="1" x14ac:dyDescent="0.2">
      <c r="A2704" s="10" t="s">
        <v>2120</v>
      </c>
      <c r="B2704" s="9">
        <v>0</v>
      </c>
    </row>
    <row r="2705" spans="1:2" ht="12.75" customHeight="1" x14ac:dyDescent="0.2">
      <c r="A2705" s="10" t="s">
        <v>2121</v>
      </c>
      <c r="B2705" s="11">
        <v>0</v>
      </c>
    </row>
    <row r="2706" spans="1:2" ht="12.75" hidden="1" customHeight="1" x14ac:dyDescent="0.2">
      <c r="A2706" s="10" t="s">
        <v>2121</v>
      </c>
      <c r="B2706" s="9">
        <v>0</v>
      </c>
    </row>
    <row r="2707" spans="1:2" ht="12.75" customHeight="1" x14ac:dyDescent="0.2">
      <c r="A2707" s="10" t="s">
        <v>2123</v>
      </c>
      <c r="B2707" s="11">
        <v>3</v>
      </c>
    </row>
    <row r="2708" spans="1:2" ht="12.75" hidden="1" customHeight="1" x14ac:dyDescent="0.2">
      <c r="A2708" s="10" t="s">
        <v>2123</v>
      </c>
      <c r="B2708" s="9">
        <v>0</v>
      </c>
    </row>
    <row r="2709" spans="1:2" ht="12.75" hidden="1" customHeight="1" x14ac:dyDescent="0.2">
      <c r="A2709" s="10" t="s">
        <v>2123</v>
      </c>
      <c r="B2709" s="9">
        <v>0</v>
      </c>
    </row>
    <row r="2710" spans="1:2" ht="12.75" customHeight="1" x14ac:dyDescent="0.2">
      <c r="A2710" s="10" t="s">
        <v>2365</v>
      </c>
      <c r="B2710" s="9">
        <v>0</v>
      </c>
    </row>
    <row r="2711" spans="1:2" ht="12.75" customHeight="1" x14ac:dyDescent="0.2">
      <c r="A2711" s="10" t="s">
        <v>2125</v>
      </c>
      <c r="B2711" s="9">
        <v>0</v>
      </c>
    </row>
    <row r="2712" spans="1:2" ht="12.75" customHeight="1" x14ac:dyDescent="0.2">
      <c r="A2712" s="10" t="s">
        <v>2127</v>
      </c>
      <c r="B2712" s="11">
        <v>0</v>
      </c>
    </row>
    <row r="2713" spans="1:2" ht="12.75" hidden="1" customHeight="1" x14ac:dyDescent="0.2">
      <c r="A2713" s="10" t="s">
        <v>2127</v>
      </c>
      <c r="B2713" s="9">
        <v>0</v>
      </c>
    </row>
    <row r="2714" spans="1:2" ht="12.75" customHeight="1" x14ac:dyDescent="0.2">
      <c r="A2714" s="10" t="s">
        <v>2129</v>
      </c>
      <c r="B2714" s="11">
        <v>0</v>
      </c>
    </row>
    <row r="2715" spans="1:2" ht="12.75" hidden="1" customHeight="1" x14ac:dyDescent="0.2">
      <c r="A2715" s="10" t="s">
        <v>2129</v>
      </c>
      <c r="B2715" s="9">
        <v>0</v>
      </c>
    </row>
    <row r="2716" spans="1:2" ht="12.75" customHeight="1" x14ac:dyDescent="0.2">
      <c r="A2716" s="10" t="s">
        <v>2130</v>
      </c>
      <c r="B2716" s="11">
        <v>2</v>
      </c>
    </row>
    <row r="2717" spans="1:2" ht="12.75" hidden="1" customHeight="1" x14ac:dyDescent="0.2">
      <c r="A2717" s="10" t="s">
        <v>2130</v>
      </c>
      <c r="B2717" s="9">
        <v>0</v>
      </c>
    </row>
    <row r="2718" spans="1:2" ht="12.75" hidden="1" customHeight="1" x14ac:dyDescent="0.2">
      <c r="A2718" s="10" t="s">
        <v>2130</v>
      </c>
      <c r="B2718" s="9">
        <v>0</v>
      </c>
    </row>
    <row r="2719" spans="1:2" ht="12.75" customHeight="1" x14ac:dyDescent="0.2">
      <c r="A2719" s="10" t="s">
        <v>2132</v>
      </c>
      <c r="B2719" s="9">
        <v>0</v>
      </c>
    </row>
    <row r="2720" spans="1:2" ht="12.75" customHeight="1" x14ac:dyDescent="0.2">
      <c r="A2720" s="10" t="s">
        <v>2134</v>
      </c>
      <c r="B2720" s="9">
        <v>0</v>
      </c>
    </row>
    <row r="2721" spans="1:2" ht="12.75" customHeight="1" x14ac:dyDescent="0.2">
      <c r="A2721" s="10" t="s">
        <v>2136</v>
      </c>
      <c r="B2721" s="9">
        <v>0</v>
      </c>
    </row>
    <row r="2722" spans="1:2" ht="12.75" customHeight="1" x14ac:dyDescent="0.2">
      <c r="A2722" s="10" t="s">
        <v>2155</v>
      </c>
      <c r="B2722" s="11">
        <f>B2759</f>
        <v>12</v>
      </c>
    </row>
    <row r="2723" spans="1:2" ht="12.75" hidden="1" customHeight="1" x14ac:dyDescent="0.2">
      <c r="A2723" s="10" t="s">
        <v>2155</v>
      </c>
      <c r="B2723" s="9">
        <v>0</v>
      </c>
    </row>
    <row r="2724" spans="1:2" ht="12.75" hidden="1" customHeight="1" x14ac:dyDescent="0.2">
      <c r="A2724" s="10" t="s">
        <v>2155</v>
      </c>
      <c r="B2724" s="9">
        <v>0</v>
      </c>
    </row>
    <row r="2725" spans="1:2" ht="12.75" customHeight="1" x14ac:dyDescent="0.2">
      <c r="A2725" s="10" t="s">
        <v>2156</v>
      </c>
      <c r="B2725" s="9">
        <v>0</v>
      </c>
    </row>
    <row r="2726" spans="1:2" ht="12.75" hidden="1" customHeight="1" x14ac:dyDescent="0.2">
      <c r="A2726" s="10" t="s">
        <v>2156</v>
      </c>
      <c r="B2726" s="9">
        <v>0</v>
      </c>
    </row>
    <row r="2727" spans="1:2" ht="12.75" customHeight="1" x14ac:dyDescent="0.2">
      <c r="A2727" s="10" t="s">
        <v>2157</v>
      </c>
      <c r="B2727" s="9">
        <v>0</v>
      </c>
    </row>
    <row r="2728" spans="1:2" ht="12.75" hidden="1" customHeight="1" x14ac:dyDescent="0.2">
      <c r="A2728" s="10" t="s">
        <v>2157</v>
      </c>
      <c r="B2728" s="9">
        <v>0</v>
      </c>
    </row>
    <row r="2729" spans="1:2" ht="12.75" customHeight="1" x14ac:dyDescent="0.2">
      <c r="A2729" s="10" t="s">
        <v>2158</v>
      </c>
      <c r="B2729" s="9">
        <v>0</v>
      </c>
    </row>
    <row r="2730" spans="1:2" ht="12.75" hidden="1" customHeight="1" x14ac:dyDescent="0.2">
      <c r="A2730" s="10" t="s">
        <v>2158</v>
      </c>
      <c r="B2730" s="9">
        <v>0</v>
      </c>
    </row>
    <row r="2731" spans="1:2" ht="12.75" customHeight="1" x14ac:dyDescent="0.2">
      <c r="A2731" s="10" t="s">
        <v>2159</v>
      </c>
      <c r="B2731" s="11">
        <f>B358</f>
        <v>4</v>
      </c>
    </row>
    <row r="2732" spans="1:2" ht="12.75" hidden="1" customHeight="1" x14ac:dyDescent="0.2">
      <c r="A2732" s="10" t="s">
        <v>2159</v>
      </c>
      <c r="B2732" s="9">
        <v>0</v>
      </c>
    </row>
    <row r="2733" spans="1:2" ht="12.75" hidden="1" customHeight="1" x14ac:dyDescent="0.2">
      <c r="A2733" s="10" t="s">
        <v>2159</v>
      </c>
      <c r="B2733" s="9">
        <v>0</v>
      </c>
    </row>
    <row r="2734" spans="1:2" ht="12.75" customHeight="1" x14ac:dyDescent="0.2">
      <c r="A2734" s="10" t="s">
        <v>2160</v>
      </c>
      <c r="B2734" s="11">
        <f>B1020+B2731</f>
        <v>9</v>
      </c>
    </row>
    <row r="2735" spans="1:2" ht="12.75" hidden="1" customHeight="1" x14ac:dyDescent="0.2">
      <c r="A2735" s="10" t="s">
        <v>2160</v>
      </c>
      <c r="B2735" s="9">
        <v>0</v>
      </c>
    </row>
    <row r="2736" spans="1:2" ht="12.75" customHeight="1" x14ac:dyDescent="0.2">
      <c r="A2736" s="10" t="s">
        <v>2161</v>
      </c>
      <c r="B2736" s="11">
        <f>(B2759*4)/3</f>
        <v>16</v>
      </c>
    </row>
    <row r="2737" spans="1:2" ht="12.75" hidden="1" customHeight="1" x14ac:dyDescent="0.2">
      <c r="A2737" s="10" t="s">
        <v>2161</v>
      </c>
      <c r="B2737" s="9">
        <v>0</v>
      </c>
    </row>
    <row r="2738" spans="1:2" ht="12.75" hidden="1" customHeight="1" x14ac:dyDescent="0.2">
      <c r="A2738" s="10" t="s">
        <v>2161</v>
      </c>
      <c r="B2738" s="9">
        <v>0</v>
      </c>
    </row>
    <row r="2739" spans="1:2" ht="12.75" customHeight="1" x14ac:dyDescent="0.2">
      <c r="A2739" s="10" t="s">
        <v>2162</v>
      </c>
      <c r="B2739" s="11">
        <f>B1750+B295</f>
        <v>7</v>
      </c>
    </row>
    <row r="2740" spans="1:2" ht="12.75" hidden="1" customHeight="1" x14ac:dyDescent="0.2">
      <c r="A2740" s="10" t="s">
        <v>2162</v>
      </c>
      <c r="B2740" s="9">
        <v>0</v>
      </c>
    </row>
    <row r="2741" spans="1:2" ht="12.75" hidden="1" customHeight="1" x14ac:dyDescent="0.2">
      <c r="A2741" s="10" t="s">
        <v>2162</v>
      </c>
      <c r="B2741" s="9">
        <v>0</v>
      </c>
    </row>
    <row r="2742" spans="1:2" ht="12.75" customHeight="1" x14ac:dyDescent="0.2">
      <c r="A2742" s="10" t="s">
        <v>2163</v>
      </c>
      <c r="B2742" s="11">
        <f>B2759/4</f>
        <v>3</v>
      </c>
    </row>
    <row r="2743" spans="1:2" ht="12.75" hidden="1" customHeight="1" x14ac:dyDescent="0.2">
      <c r="A2743" s="10" t="s">
        <v>2163</v>
      </c>
      <c r="B2743" s="9">
        <v>0</v>
      </c>
    </row>
    <row r="2744" spans="1:2" ht="12.75" hidden="1" customHeight="1" x14ac:dyDescent="0.2">
      <c r="A2744" s="10" t="s">
        <v>2163</v>
      </c>
      <c r="B2744" s="9">
        <v>0</v>
      </c>
    </row>
    <row r="2745" spans="1:2" ht="12.75" customHeight="1" x14ac:dyDescent="0.2">
      <c r="A2745" s="10" t="s">
        <v>2164</v>
      </c>
      <c r="B2745" s="11">
        <f>B2742/2</f>
        <v>1.5</v>
      </c>
    </row>
    <row r="2746" spans="1:2" ht="12.75" hidden="1" customHeight="1" x14ac:dyDescent="0.2">
      <c r="A2746" s="10" t="s">
        <v>2164</v>
      </c>
      <c r="B2746" s="9">
        <v>0</v>
      </c>
    </row>
    <row r="2747" spans="1:2" ht="12.75" hidden="1" customHeight="1" x14ac:dyDescent="0.2">
      <c r="A2747" s="10" t="s">
        <v>2164</v>
      </c>
      <c r="B2747" s="9">
        <v>0</v>
      </c>
    </row>
    <row r="2748" spans="1:2" ht="12.75" customHeight="1" x14ac:dyDescent="0.2">
      <c r="A2748" s="10" t="s">
        <v>2165</v>
      </c>
      <c r="B2748" s="11">
        <f>B1123</f>
        <v>0.3</v>
      </c>
    </row>
    <row r="2749" spans="1:2" ht="12.75" hidden="1" customHeight="1" x14ac:dyDescent="0.2">
      <c r="A2749" s="10" t="s">
        <v>2165</v>
      </c>
      <c r="B2749" s="9">
        <v>0</v>
      </c>
    </row>
    <row r="2750" spans="1:2" ht="12.75" hidden="1" customHeight="1" x14ac:dyDescent="0.2">
      <c r="A2750" s="10" t="s">
        <v>2165</v>
      </c>
      <c r="B2750" s="9">
        <v>0</v>
      </c>
    </row>
    <row r="2751" spans="1:2" ht="12.75" customHeight="1" x14ac:dyDescent="0.2">
      <c r="A2751" s="10" t="s">
        <v>2166</v>
      </c>
      <c r="B2751" s="9">
        <v>0</v>
      </c>
    </row>
    <row r="2752" spans="1:2" ht="12.75" hidden="1" customHeight="1" x14ac:dyDescent="0.2">
      <c r="A2752" s="10" t="s">
        <v>2166</v>
      </c>
      <c r="B2752" s="9">
        <v>0</v>
      </c>
    </row>
    <row r="2753" spans="1:2" ht="12.75" customHeight="1" x14ac:dyDescent="0.2">
      <c r="A2753" s="10" t="s">
        <v>2167</v>
      </c>
      <c r="B2753" s="11">
        <f>B2742/2</f>
        <v>1.5</v>
      </c>
    </row>
    <row r="2754" spans="1:2" ht="12.75" hidden="1" customHeight="1" x14ac:dyDescent="0.2">
      <c r="A2754" s="10" t="s">
        <v>2167</v>
      </c>
      <c r="B2754" s="9">
        <v>0</v>
      </c>
    </row>
    <row r="2755" spans="1:2" ht="12.75" hidden="1" customHeight="1" x14ac:dyDescent="0.2">
      <c r="A2755" s="10" t="s">
        <v>2167</v>
      </c>
      <c r="B2755" s="9">
        <v>0</v>
      </c>
    </row>
    <row r="2756" spans="1:2" ht="12.75" customHeight="1" x14ac:dyDescent="0.2">
      <c r="A2756" s="10" t="s">
        <v>2168</v>
      </c>
      <c r="B2756" s="11">
        <v>18</v>
      </c>
    </row>
    <row r="2757" spans="1:2" ht="12.75" hidden="1" customHeight="1" x14ac:dyDescent="0.2">
      <c r="A2757" s="10" t="s">
        <v>2168</v>
      </c>
      <c r="B2757" s="9">
        <v>0</v>
      </c>
    </row>
    <row r="2758" spans="1:2" ht="12.75" hidden="1" customHeight="1" x14ac:dyDescent="0.2">
      <c r="A2758" s="10" t="s">
        <v>2168</v>
      </c>
      <c r="B2758" s="9">
        <v>0</v>
      </c>
    </row>
    <row r="2759" spans="1:2" ht="12.75" customHeight="1" x14ac:dyDescent="0.2">
      <c r="A2759" s="10" t="s">
        <v>2169</v>
      </c>
      <c r="B2759" s="11">
        <v>12</v>
      </c>
    </row>
    <row r="2760" spans="1:2" ht="12.75" hidden="1" customHeight="1" x14ac:dyDescent="0.2">
      <c r="A2760" s="10" t="s">
        <v>2169</v>
      </c>
      <c r="B2760" s="9">
        <v>0</v>
      </c>
    </row>
    <row r="2761" spans="1:2" ht="12.75" hidden="1" customHeight="1" x14ac:dyDescent="0.2">
      <c r="A2761" s="10" t="s">
        <v>2169</v>
      </c>
      <c r="B2761" s="9">
        <v>0</v>
      </c>
    </row>
    <row r="2762" spans="1:2" ht="12.75" customHeight="1" x14ac:dyDescent="0.2">
      <c r="A2762" s="10" t="s">
        <v>2170</v>
      </c>
      <c r="B2762" s="9">
        <v>0</v>
      </c>
    </row>
    <row r="2763" spans="1:2" ht="12.75" hidden="1" customHeight="1" x14ac:dyDescent="0.2">
      <c r="A2763" s="10" t="s">
        <v>2170</v>
      </c>
      <c r="B2763" s="9">
        <v>0</v>
      </c>
    </row>
    <row r="2764" spans="1:2" ht="12.75" customHeight="1" x14ac:dyDescent="0.2">
      <c r="A2764" s="10" t="s">
        <v>2171</v>
      </c>
      <c r="B2764" s="9">
        <v>0</v>
      </c>
    </row>
    <row r="2765" spans="1:2" ht="12.75" customHeight="1" x14ac:dyDescent="0.2">
      <c r="A2765" s="10" t="s">
        <v>2172</v>
      </c>
      <c r="B2765" s="11">
        <f>B1761</f>
        <v>72</v>
      </c>
    </row>
    <row r="2766" spans="1:2" ht="12.75" hidden="1" customHeight="1" x14ac:dyDescent="0.2">
      <c r="A2766" s="10" t="s">
        <v>2172</v>
      </c>
      <c r="B2766" s="9">
        <v>0</v>
      </c>
    </row>
    <row r="2767" spans="1:2" ht="12.75" hidden="1" customHeight="1" x14ac:dyDescent="0.2">
      <c r="A2767" s="10" t="s">
        <v>2172</v>
      </c>
      <c r="B2767" s="9">
        <v>0</v>
      </c>
    </row>
    <row r="2768" spans="1:2" ht="12.75" customHeight="1" x14ac:dyDescent="0.2">
      <c r="A2768" s="10" t="s">
        <v>2173</v>
      </c>
      <c r="B2768" s="9">
        <v>0</v>
      </c>
    </row>
    <row r="2769" spans="1:2" ht="12.75" customHeight="1" x14ac:dyDescent="0.2">
      <c r="A2769" s="10" t="s">
        <v>2177</v>
      </c>
      <c r="B2769" s="11">
        <f>B1056</f>
        <v>24.5</v>
      </c>
    </row>
    <row r="2770" spans="1:2" ht="12.75" customHeight="1" x14ac:dyDescent="0.2">
      <c r="A2770" s="10" t="s">
        <v>2178</v>
      </c>
      <c r="B2770" s="11">
        <f>B391</f>
        <v>53.25</v>
      </c>
    </row>
    <row r="2771" spans="1:2" ht="12.75" hidden="1" customHeight="1" x14ac:dyDescent="0.2">
      <c r="A2771" s="10" t="s">
        <v>2178</v>
      </c>
      <c r="B2771" s="9">
        <v>0</v>
      </c>
    </row>
    <row r="2772" spans="1:2" ht="12.75" customHeight="1" x14ac:dyDescent="0.2">
      <c r="A2772" s="10" t="s">
        <v>2179</v>
      </c>
      <c r="B2772" s="9">
        <v>0</v>
      </c>
    </row>
    <row r="2773" spans="1:2" ht="12.75" customHeight="1" x14ac:dyDescent="0.2">
      <c r="A2773" s="10" t="s">
        <v>2180</v>
      </c>
      <c r="B2773" s="11">
        <v>3</v>
      </c>
    </row>
    <row r="2774" spans="1:2" ht="12.75" customHeight="1" x14ac:dyDescent="0.2">
      <c r="A2774" s="10" t="s">
        <v>2197</v>
      </c>
      <c r="B2774" s="9">
        <v>0</v>
      </c>
    </row>
    <row r="2775" spans="1:2" ht="12.75" hidden="1" customHeight="1" x14ac:dyDescent="0.2">
      <c r="A2775" s="10" t="s">
        <v>2197</v>
      </c>
      <c r="B2775" s="9">
        <v>0</v>
      </c>
    </row>
    <row r="2776" spans="1:2" ht="12.75" customHeight="1" x14ac:dyDescent="0.2">
      <c r="A2776" s="10" t="s">
        <v>2198</v>
      </c>
      <c r="B2776" s="9">
        <v>0</v>
      </c>
    </row>
    <row r="2777" spans="1:2" ht="12.75" hidden="1" customHeight="1" x14ac:dyDescent="0.2">
      <c r="A2777" s="10" t="s">
        <v>2198</v>
      </c>
      <c r="B2777" s="9">
        <v>0</v>
      </c>
    </row>
    <row r="2778" spans="1:2" ht="12.75" customHeight="1" x14ac:dyDescent="0.2">
      <c r="A2778" s="10" t="s">
        <v>2199</v>
      </c>
      <c r="B2778" s="9">
        <v>0</v>
      </c>
    </row>
    <row r="2779" spans="1:2" ht="12.75" hidden="1" customHeight="1" x14ac:dyDescent="0.2">
      <c r="A2779" s="10" t="s">
        <v>2199</v>
      </c>
      <c r="B2779" s="9">
        <v>0</v>
      </c>
    </row>
    <row r="2780" spans="1:2" ht="12.75" customHeight="1" x14ac:dyDescent="0.2">
      <c r="A2780" s="10" t="s">
        <v>2200</v>
      </c>
      <c r="B2780" s="9">
        <v>0</v>
      </c>
    </row>
    <row r="2781" spans="1:2" ht="12.75" hidden="1" customHeight="1" x14ac:dyDescent="0.2">
      <c r="A2781" s="10" t="s">
        <v>2200</v>
      </c>
      <c r="B2781" s="9">
        <v>0</v>
      </c>
    </row>
    <row r="2782" spans="1:2" ht="12.75" customHeight="1" x14ac:dyDescent="0.2">
      <c r="A2782" s="10" t="s">
        <v>2201</v>
      </c>
      <c r="B2782" s="9">
        <v>0</v>
      </c>
    </row>
    <row r="2783" spans="1:2" ht="12.75" hidden="1" customHeight="1" x14ac:dyDescent="0.2">
      <c r="A2783" s="10" t="s">
        <v>2201</v>
      </c>
      <c r="B2783" s="9">
        <v>0</v>
      </c>
    </row>
    <row r="2784" spans="1:2" ht="12.75" customHeight="1" x14ac:dyDescent="0.2">
      <c r="A2784" s="10" t="s">
        <v>2202</v>
      </c>
      <c r="B2784" s="9">
        <v>0</v>
      </c>
    </row>
    <row r="2785" spans="1:2" ht="12.75" hidden="1" customHeight="1" x14ac:dyDescent="0.2">
      <c r="A2785" s="10" t="s">
        <v>2202</v>
      </c>
      <c r="B2785" s="9">
        <v>0</v>
      </c>
    </row>
    <row r="2786" spans="1:2" ht="12.75" customHeight="1" x14ac:dyDescent="0.2">
      <c r="A2786" s="10" t="s">
        <v>2203</v>
      </c>
      <c r="B2786" s="9">
        <v>0</v>
      </c>
    </row>
    <row r="2787" spans="1:2" ht="12.75" hidden="1" customHeight="1" x14ac:dyDescent="0.2">
      <c r="A2787" s="10" t="s">
        <v>2203</v>
      </c>
      <c r="B2787" s="9">
        <v>0</v>
      </c>
    </row>
    <row r="2788" spans="1:2" ht="12.75" customHeight="1" x14ac:dyDescent="0.2">
      <c r="A2788" s="10" t="s">
        <v>2204</v>
      </c>
      <c r="B2788" s="9">
        <v>0</v>
      </c>
    </row>
    <row r="2789" spans="1:2" ht="12.75" hidden="1" customHeight="1" x14ac:dyDescent="0.2">
      <c r="A2789" s="10" t="s">
        <v>2204</v>
      </c>
      <c r="B2789" s="9">
        <v>0</v>
      </c>
    </row>
    <row r="2790" spans="1:2" ht="12.75" customHeight="1" x14ac:dyDescent="0.2">
      <c r="A2790" s="10" t="s">
        <v>2205</v>
      </c>
      <c r="B2790" s="9">
        <v>0</v>
      </c>
    </row>
    <row r="2791" spans="1:2" ht="12.75" hidden="1" customHeight="1" x14ac:dyDescent="0.2">
      <c r="A2791" s="10" t="s">
        <v>2205</v>
      </c>
      <c r="B2791" s="9">
        <v>0</v>
      </c>
    </row>
    <row r="2792" spans="1:2" ht="12.75" customHeight="1" x14ac:dyDescent="0.2">
      <c r="A2792" s="10" t="s">
        <v>2206</v>
      </c>
      <c r="B2792" s="9">
        <v>0</v>
      </c>
    </row>
    <row r="2793" spans="1:2" ht="12.75" hidden="1" customHeight="1" x14ac:dyDescent="0.2">
      <c r="A2793" s="10" t="s">
        <v>2206</v>
      </c>
      <c r="B2793" s="9">
        <v>0</v>
      </c>
    </row>
    <row r="2794" spans="1:2" ht="12.75" customHeight="1" x14ac:dyDescent="0.2">
      <c r="A2794" s="10" t="s">
        <v>2207</v>
      </c>
      <c r="B2794" s="9">
        <v>0</v>
      </c>
    </row>
    <row r="2795" spans="1:2" ht="12.75" hidden="1" customHeight="1" x14ac:dyDescent="0.2">
      <c r="A2795" s="10" t="s">
        <v>2207</v>
      </c>
      <c r="B2795" s="9">
        <v>0</v>
      </c>
    </row>
    <row r="2796" spans="1:2" ht="12.75" customHeight="1" x14ac:dyDescent="0.2">
      <c r="A2796" s="10" t="s">
        <v>2208</v>
      </c>
      <c r="B2796" s="9">
        <v>0</v>
      </c>
    </row>
    <row r="2797" spans="1:2" ht="12.75" hidden="1" customHeight="1" x14ac:dyDescent="0.2">
      <c r="A2797" s="10" t="s">
        <v>2208</v>
      </c>
      <c r="B2797" s="9">
        <v>0</v>
      </c>
    </row>
    <row r="2798" spans="1:2" ht="12.75" customHeight="1" x14ac:dyDescent="0.2">
      <c r="A2798" s="10" t="s">
        <v>2209</v>
      </c>
      <c r="B2798" s="9">
        <v>0</v>
      </c>
    </row>
    <row r="2799" spans="1:2" ht="12.75" hidden="1" customHeight="1" x14ac:dyDescent="0.2">
      <c r="A2799" s="10" t="s">
        <v>2209</v>
      </c>
      <c r="B2799" s="9">
        <v>0</v>
      </c>
    </row>
    <row r="2800" spans="1:2" ht="12.75" customHeight="1" x14ac:dyDescent="0.2">
      <c r="A2800" s="10" t="s">
        <v>2210</v>
      </c>
      <c r="B2800" s="9">
        <v>0</v>
      </c>
    </row>
    <row r="2801" spans="1:2" ht="12.75" hidden="1" customHeight="1" x14ac:dyDescent="0.2">
      <c r="A2801" s="10" t="s">
        <v>2210</v>
      </c>
      <c r="B2801" s="9">
        <v>0</v>
      </c>
    </row>
    <row r="2802" spans="1:2" ht="12.75" customHeight="1" x14ac:dyDescent="0.2">
      <c r="A2802" s="10" t="s">
        <v>2211</v>
      </c>
      <c r="B2802" s="9">
        <v>0</v>
      </c>
    </row>
    <row r="2803" spans="1:2" ht="12.75" hidden="1" customHeight="1" x14ac:dyDescent="0.2">
      <c r="A2803" s="10" t="s">
        <v>2211</v>
      </c>
      <c r="B2803" s="9">
        <v>0</v>
      </c>
    </row>
    <row r="2804" spans="1:2" ht="12.75" customHeight="1" x14ac:dyDescent="0.2">
      <c r="A2804" s="10" t="s">
        <v>2212</v>
      </c>
      <c r="B2804" s="9">
        <v>0</v>
      </c>
    </row>
    <row r="2805" spans="1:2" ht="12.75" hidden="1" customHeight="1" x14ac:dyDescent="0.2">
      <c r="A2805" s="10" t="s">
        <v>2212</v>
      </c>
      <c r="B2805" s="9">
        <v>0</v>
      </c>
    </row>
    <row r="2806" spans="1:2" ht="12.75" customHeight="1" x14ac:dyDescent="0.2">
      <c r="A2806" s="10" t="s">
        <v>2217</v>
      </c>
      <c r="B2806" s="9">
        <v>0</v>
      </c>
    </row>
    <row r="2807" spans="1:2" ht="12.75" hidden="1" customHeight="1" x14ac:dyDescent="0.2">
      <c r="A2807" s="10" t="s">
        <v>2217</v>
      </c>
      <c r="B2807" s="9">
        <v>0</v>
      </c>
    </row>
    <row r="2808" spans="1:2" ht="12.75" customHeight="1" x14ac:dyDescent="0.2">
      <c r="A2808" s="10" t="s">
        <v>2218</v>
      </c>
      <c r="B2808" s="9">
        <v>0</v>
      </c>
    </row>
    <row r="2809" spans="1:2" ht="12.75" hidden="1" customHeight="1" x14ac:dyDescent="0.2">
      <c r="A2809" s="10" t="s">
        <v>2218</v>
      </c>
      <c r="B2809" s="9">
        <v>0</v>
      </c>
    </row>
    <row r="2810" spans="1:2" ht="12.75" customHeight="1" x14ac:dyDescent="0.2">
      <c r="A2810" s="10" t="s">
        <v>2219</v>
      </c>
      <c r="B2810" s="9">
        <v>0</v>
      </c>
    </row>
    <row r="2811" spans="1:2" ht="12.75" hidden="1" customHeight="1" x14ac:dyDescent="0.2">
      <c r="A2811" s="10" t="s">
        <v>2219</v>
      </c>
      <c r="B2811" s="9">
        <v>0</v>
      </c>
    </row>
    <row r="2812" spans="1:2" ht="12.75" customHeight="1" x14ac:dyDescent="0.2">
      <c r="A2812" s="10" t="s">
        <v>2220</v>
      </c>
      <c r="B2812" s="9">
        <v>0</v>
      </c>
    </row>
    <row r="2813" spans="1:2" ht="12.75" hidden="1" customHeight="1" x14ac:dyDescent="0.2">
      <c r="A2813" s="10" t="s">
        <v>2220</v>
      </c>
      <c r="B2813" s="9">
        <v>0</v>
      </c>
    </row>
    <row r="2814" spans="1:2" ht="12.75" customHeight="1" x14ac:dyDescent="0.2">
      <c r="A2814" s="10" t="s">
        <v>2221</v>
      </c>
      <c r="B2814" s="11">
        <v>3</v>
      </c>
    </row>
    <row r="2815" spans="1:2" ht="12.75" customHeight="1" x14ac:dyDescent="0.2">
      <c r="A2815" s="10" t="s">
        <v>2224</v>
      </c>
      <c r="B2815" s="11">
        <f>B2707</f>
        <v>3</v>
      </c>
    </row>
    <row r="2816" spans="1:2" ht="12.75" hidden="1" customHeight="1" x14ac:dyDescent="0.2">
      <c r="A2816" s="10" t="s">
        <v>2224</v>
      </c>
      <c r="B2816" s="9">
        <v>0</v>
      </c>
    </row>
    <row r="2817" spans="1:2" ht="12.75" hidden="1" customHeight="1" x14ac:dyDescent="0.2">
      <c r="A2817" s="10" t="s">
        <v>2224</v>
      </c>
      <c r="B2817" s="9">
        <v>0</v>
      </c>
    </row>
    <row r="2818" spans="1:2" ht="12.75" customHeight="1" x14ac:dyDescent="0.2">
      <c r="A2818" s="10" t="s">
        <v>2366</v>
      </c>
      <c r="B2818" s="9">
        <v>0</v>
      </c>
    </row>
    <row r="2819" spans="1:2" ht="12.75" customHeight="1" x14ac:dyDescent="0.2">
      <c r="A2819" s="10" t="s">
        <v>2226</v>
      </c>
      <c r="B2819" s="11">
        <f>B2481</f>
        <v>260</v>
      </c>
    </row>
    <row r="2820" spans="1:2" ht="12.75" hidden="1" customHeight="1" x14ac:dyDescent="0.2">
      <c r="A2820" s="10" t="s">
        <v>2226</v>
      </c>
      <c r="B2820" s="9">
        <v>0</v>
      </c>
    </row>
    <row r="2821" spans="1:2" ht="12.75" hidden="1" customHeight="1" x14ac:dyDescent="0.2">
      <c r="A2821" s="10" t="s">
        <v>2226</v>
      </c>
      <c r="B2821" s="9">
        <v>0</v>
      </c>
    </row>
    <row r="2822" spans="1:2" ht="12.75" customHeight="1" x14ac:dyDescent="0.2">
      <c r="A2822" s="10" t="s">
        <v>2227</v>
      </c>
      <c r="B2822" s="11">
        <v>2</v>
      </c>
    </row>
    <row r="2823" spans="1:2" ht="12.75" hidden="1" customHeight="1" x14ac:dyDescent="0.2">
      <c r="A2823" s="10" t="s">
        <v>2227</v>
      </c>
      <c r="B2823" s="9">
        <v>0</v>
      </c>
    </row>
    <row r="2824" spans="1:2" ht="12.75" hidden="1" customHeight="1" x14ac:dyDescent="0.2">
      <c r="A2824" s="10" t="s">
        <v>2227</v>
      </c>
      <c r="B2824" s="9">
        <v>0</v>
      </c>
    </row>
    <row r="2825" spans="1:2" ht="12.75" customHeight="1" x14ac:dyDescent="0.2">
      <c r="A2825" s="10" t="s">
        <v>2229</v>
      </c>
      <c r="B2825" s="11">
        <v>0.5</v>
      </c>
    </row>
    <row r="2826" spans="1:2" ht="12.75" hidden="1" customHeight="1" x14ac:dyDescent="0.2">
      <c r="A2826" s="10" t="s">
        <v>2229</v>
      </c>
      <c r="B2826" s="9">
        <v>0</v>
      </c>
    </row>
    <row r="2827" spans="1:2" ht="12.75" customHeight="1" x14ac:dyDescent="0.2">
      <c r="A2827" s="10" t="s">
        <v>2246</v>
      </c>
      <c r="B2827" s="11">
        <f>B102+B2845</f>
        <v>27</v>
      </c>
    </row>
    <row r="2828" spans="1:2" ht="12.75" hidden="1" customHeight="1" x14ac:dyDescent="0.2">
      <c r="A2828" s="10" t="s">
        <v>2246</v>
      </c>
      <c r="B2828" s="9">
        <v>0</v>
      </c>
    </row>
    <row r="2829" spans="1:2" ht="12.75" hidden="1" customHeight="1" x14ac:dyDescent="0.2">
      <c r="A2829" s="10" t="s">
        <v>2246</v>
      </c>
      <c r="B2829" s="9">
        <v>0</v>
      </c>
    </row>
    <row r="2830" spans="1:2" ht="12.75" customHeight="1" x14ac:dyDescent="0.2">
      <c r="A2830" s="10" t="s">
        <v>2247</v>
      </c>
      <c r="B2830" s="11">
        <f>(B1790*3)+(B2866*3)</f>
        <v>24</v>
      </c>
    </row>
    <row r="2831" spans="1:2" ht="12.75" hidden="1" customHeight="1" x14ac:dyDescent="0.2">
      <c r="A2831" s="10" t="s">
        <v>2247</v>
      </c>
      <c r="B2831" s="9">
        <v>0</v>
      </c>
    </row>
    <row r="2832" spans="1:2" ht="12.75" hidden="1" customHeight="1" x14ac:dyDescent="0.2">
      <c r="A2832" s="10" t="s">
        <v>2247</v>
      </c>
      <c r="B2832" s="9">
        <v>0</v>
      </c>
    </row>
    <row r="2833" spans="1:2" ht="12.75" customHeight="1" x14ac:dyDescent="0.2">
      <c r="A2833" s="10" t="s">
        <v>2248</v>
      </c>
      <c r="B2833" s="9">
        <v>0</v>
      </c>
    </row>
    <row r="2834" spans="1:2" ht="12.75" hidden="1" customHeight="1" x14ac:dyDescent="0.2">
      <c r="A2834" s="10" t="s">
        <v>2248</v>
      </c>
      <c r="B2834" s="9">
        <v>0</v>
      </c>
    </row>
    <row r="2835" spans="1:2" ht="12.75" customHeight="1" x14ac:dyDescent="0.2">
      <c r="A2835" s="10" t="s">
        <v>2249</v>
      </c>
      <c r="B2835" s="9">
        <v>0</v>
      </c>
    </row>
    <row r="2836" spans="1:2" ht="12.75" customHeight="1" x14ac:dyDescent="0.2">
      <c r="A2836" s="10" t="s">
        <v>2250</v>
      </c>
      <c r="B2836" s="11">
        <f>(B2866*2)/3</f>
        <v>2.6666666666666665</v>
      </c>
    </row>
    <row r="2837" spans="1:2" ht="12.75" hidden="1" customHeight="1" x14ac:dyDescent="0.2">
      <c r="A2837" s="10" t="s">
        <v>2250</v>
      </c>
      <c r="B2837" s="9">
        <v>0</v>
      </c>
    </row>
    <row r="2838" spans="1:2" ht="12.75" hidden="1" customHeight="1" x14ac:dyDescent="0.2">
      <c r="A2838" s="10" t="s">
        <v>2250</v>
      </c>
      <c r="B2838" s="9">
        <v>0</v>
      </c>
    </row>
    <row r="2839" spans="1:2" ht="12.75" customHeight="1" x14ac:dyDescent="0.2">
      <c r="A2839" s="10" t="s">
        <v>2251</v>
      </c>
      <c r="B2839" s="11">
        <f>B2842</f>
        <v>22</v>
      </c>
    </row>
    <row r="2840" spans="1:2" ht="12.75" hidden="1" customHeight="1" x14ac:dyDescent="0.2">
      <c r="A2840" s="10" t="s">
        <v>2251</v>
      </c>
      <c r="B2840" s="9">
        <v>0</v>
      </c>
    </row>
    <row r="2841" spans="1:2" ht="12.75" hidden="1" customHeight="1" x14ac:dyDescent="0.2">
      <c r="A2841" s="10" t="s">
        <v>2251</v>
      </c>
      <c r="B2841" s="9">
        <v>0</v>
      </c>
    </row>
    <row r="2842" spans="1:2" ht="12.75" customHeight="1" x14ac:dyDescent="0.2">
      <c r="A2842" s="10" t="s">
        <v>2252</v>
      </c>
      <c r="B2842" s="11">
        <f>(B2333*4+(B1129*4)+B2845)</f>
        <v>22</v>
      </c>
    </row>
    <row r="2843" spans="1:2" ht="12.75" hidden="1" customHeight="1" x14ac:dyDescent="0.2">
      <c r="A2843" s="10" t="s">
        <v>2252</v>
      </c>
      <c r="B2843" s="9">
        <v>0</v>
      </c>
    </row>
    <row r="2844" spans="1:2" ht="12.75" hidden="1" customHeight="1" x14ac:dyDescent="0.2">
      <c r="A2844" s="10" t="s">
        <v>2252</v>
      </c>
      <c r="B2844" s="9">
        <v>0</v>
      </c>
    </row>
    <row r="2845" spans="1:2" ht="12.75" customHeight="1" x14ac:dyDescent="0.2">
      <c r="A2845" s="10" t="s">
        <v>2253</v>
      </c>
      <c r="B2845" s="11">
        <f>B295</f>
        <v>2</v>
      </c>
    </row>
    <row r="2846" spans="1:2" ht="12.75" hidden="1" customHeight="1" x14ac:dyDescent="0.2">
      <c r="A2846" s="10" t="s">
        <v>2253</v>
      </c>
      <c r="B2846" s="9">
        <v>0</v>
      </c>
    </row>
    <row r="2847" spans="1:2" ht="12.75" customHeight="1" x14ac:dyDescent="0.2">
      <c r="A2847" s="10" t="s">
        <v>2254</v>
      </c>
      <c r="B2847" s="11">
        <f>B2859+(B492/8)</f>
        <v>17.5</v>
      </c>
    </row>
    <row r="2848" spans="1:2" ht="12.75" hidden="1" customHeight="1" x14ac:dyDescent="0.2">
      <c r="A2848" s="10" t="s">
        <v>2254</v>
      </c>
      <c r="B2848" s="9">
        <v>0</v>
      </c>
    </row>
    <row r="2849" spans="1:2" ht="12.75" hidden="1" customHeight="1" x14ac:dyDescent="0.2">
      <c r="A2849" s="10" t="s">
        <v>2254</v>
      </c>
      <c r="B2849" s="9">
        <v>0</v>
      </c>
    </row>
    <row r="2850" spans="1:2" ht="12.75" customHeight="1" x14ac:dyDescent="0.2">
      <c r="A2850" s="10" t="s">
        <v>2255</v>
      </c>
      <c r="B2850" s="11">
        <f>B2376+8</f>
        <v>508</v>
      </c>
    </row>
    <row r="2851" spans="1:2" ht="12.75" hidden="1" customHeight="1" x14ac:dyDescent="0.2">
      <c r="A2851" s="10" t="s">
        <v>2255</v>
      </c>
      <c r="B2851" s="9">
        <v>0</v>
      </c>
    </row>
    <row r="2852" spans="1:2" ht="12.75" hidden="1" customHeight="1" x14ac:dyDescent="0.2">
      <c r="A2852" s="10" t="s">
        <v>2255</v>
      </c>
      <c r="B2852" s="9">
        <v>0</v>
      </c>
    </row>
    <row r="2853" spans="1:2" ht="12.75" customHeight="1" x14ac:dyDescent="0.2">
      <c r="A2853" s="10" t="s">
        <v>2256</v>
      </c>
      <c r="B2853" s="11">
        <f>B1056+1</f>
        <v>25.5</v>
      </c>
    </row>
    <row r="2854" spans="1:2" ht="12.75" hidden="1" customHeight="1" x14ac:dyDescent="0.2">
      <c r="A2854" s="10" t="s">
        <v>2256</v>
      </c>
      <c r="B2854" s="9">
        <v>0</v>
      </c>
    </row>
    <row r="2855" spans="1:2" ht="12.75" hidden="1" customHeight="1" x14ac:dyDescent="0.2">
      <c r="A2855" s="10" t="s">
        <v>2256</v>
      </c>
      <c r="B2855" s="9">
        <v>0</v>
      </c>
    </row>
    <row r="2856" spans="1:2" ht="12.75" customHeight="1" x14ac:dyDescent="0.2">
      <c r="A2856" s="10" t="s">
        <v>2257</v>
      </c>
      <c r="B2856" s="11">
        <f>(B2853*6)/16</f>
        <v>9.5625</v>
      </c>
    </row>
    <row r="2857" spans="1:2" ht="12.75" hidden="1" customHeight="1" x14ac:dyDescent="0.2">
      <c r="A2857" s="10" t="s">
        <v>2257</v>
      </c>
      <c r="B2857" s="9">
        <v>0</v>
      </c>
    </row>
    <row r="2858" spans="1:2" ht="12.75" hidden="1" customHeight="1" x14ac:dyDescent="0.2">
      <c r="A2858" s="10" t="s">
        <v>2257</v>
      </c>
      <c r="B2858" s="9">
        <v>0</v>
      </c>
    </row>
    <row r="2859" spans="1:2" ht="12.75" customHeight="1" x14ac:dyDescent="0.2">
      <c r="A2859" s="10" t="s">
        <v>2258</v>
      </c>
      <c r="B2859" s="11">
        <f>B2650+1</f>
        <v>13</v>
      </c>
    </row>
    <row r="2860" spans="1:2" ht="12.75" hidden="1" customHeight="1" x14ac:dyDescent="0.2">
      <c r="A2860" s="10" t="s">
        <v>2258</v>
      </c>
      <c r="B2860" s="9">
        <v>0</v>
      </c>
    </row>
    <row r="2861" spans="1:2" ht="12.75" hidden="1" customHeight="1" x14ac:dyDescent="0.2">
      <c r="A2861" s="10" t="s">
        <v>2258</v>
      </c>
      <c r="B2861" s="9">
        <v>0</v>
      </c>
    </row>
    <row r="2862" spans="1:2" ht="12.75" customHeight="1" x14ac:dyDescent="0.2">
      <c r="A2862" s="10" t="s">
        <v>2259</v>
      </c>
      <c r="B2862" s="11">
        <v>5</v>
      </c>
    </row>
    <row r="2863" spans="1:2" ht="12.75" hidden="1" customHeight="1" x14ac:dyDescent="0.2">
      <c r="A2863" s="10" t="s">
        <v>2259</v>
      </c>
      <c r="B2863" s="9">
        <v>0</v>
      </c>
    </row>
    <row r="2864" spans="1:2" ht="12.75" hidden="1" customHeight="1" x14ac:dyDescent="0.2">
      <c r="A2864" s="10" t="s">
        <v>2259</v>
      </c>
      <c r="B2864" s="9">
        <v>0</v>
      </c>
    </row>
    <row r="2865" spans="1:2" ht="12.75" customHeight="1" x14ac:dyDescent="0.2">
      <c r="A2865" s="10" t="s">
        <v>2260</v>
      </c>
      <c r="B2865" s="9">
        <v>0</v>
      </c>
    </row>
    <row r="2866" spans="1:2" ht="12.75" customHeight="1" x14ac:dyDescent="0.2">
      <c r="A2866" s="10" t="s">
        <v>2261</v>
      </c>
      <c r="B2866" s="11">
        <v>4</v>
      </c>
    </row>
    <row r="2867" spans="1:2" ht="12.75" hidden="1" customHeight="1" x14ac:dyDescent="0.2">
      <c r="A2867" s="10" t="s">
        <v>2261</v>
      </c>
      <c r="B2867" s="9">
        <v>0</v>
      </c>
    </row>
    <row r="2868" spans="1:2" ht="12.75" hidden="1" customHeight="1" x14ac:dyDescent="0.2">
      <c r="A2868" s="10" t="s">
        <v>2261</v>
      </c>
      <c r="B2868" s="9">
        <v>0</v>
      </c>
    </row>
    <row r="2869" spans="1:2" ht="12.75" customHeight="1" x14ac:dyDescent="0.2">
      <c r="A2869" s="10" t="s">
        <v>2263</v>
      </c>
      <c r="B2869" s="11">
        <v>0</v>
      </c>
    </row>
    <row r="2870" spans="1:2" ht="12.75" hidden="1" customHeight="1" x14ac:dyDescent="0.2">
      <c r="A2870" s="10" t="s">
        <v>2263</v>
      </c>
      <c r="B2870" s="9">
        <v>0</v>
      </c>
    </row>
    <row r="2871" spans="1:2" ht="12.75" customHeight="1" x14ac:dyDescent="0.2">
      <c r="A2871" s="10" t="s">
        <v>2268</v>
      </c>
      <c r="B2871" s="11">
        <f>B847</f>
        <v>119.5</v>
      </c>
    </row>
    <row r="2872" spans="1:2" ht="12.75" hidden="1" customHeight="1" x14ac:dyDescent="0.2">
      <c r="A2872" s="10" t="s">
        <v>2268</v>
      </c>
      <c r="B2872" s="9">
        <v>0</v>
      </c>
    </row>
    <row r="2873" spans="1:2" ht="12.75" hidden="1" customHeight="1" x14ac:dyDescent="0.2">
      <c r="A2873" s="10" t="s">
        <v>2268</v>
      </c>
      <c r="B2873" s="9">
        <v>0</v>
      </c>
    </row>
    <row r="2874" spans="1:2" ht="12.75" customHeight="1" x14ac:dyDescent="0.2">
      <c r="A2874" s="10" t="s">
        <v>2269</v>
      </c>
      <c r="B2874" s="11">
        <v>300</v>
      </c>
    </row>
    <row r="2875" spans="1:2" ht="12.75" hidden="1" customHeight="1" x14ac:dyDescent="0.2">
      <c r="A2875" s="10" t="s">
        <v>2269</v>
      </c>
      <c r="B2875" s="9">
        <v>0</v>
      </c>
    </row>
    <row r="2876" spans="1:2" ht="12.75" hidden="1" customHeight="1" x14ac:dyDescent="0.2">
      <c r="A2876" s="10" t="s">
        <v>2269</v>
      </c>
      <c r="B2876" s="9">
        <v>0</v>
      </c>
    </row>
    <row r="2877" spans="1:2" ht="12.75" customHeight="1" x14ac:dyDescent="0.2">
      <c r="A2877" s="10" t="s">
        <v>2270</v>
      </c>
      <c r="B2877" s="11">
        <v>0</v>
      </c>
    </row>
    <row r="2878" spans="1:2" ht="12.75" hidden="1" customHeight="1" x14ac:dyDescent="0.2">
      <c r="A2878" s="10" t="s">
        <v>2270</v>
      </c>
      <c r="B2878" s="9">
        <v>0</v>
      </c>
    </row>
    <row r="2879" spans="1:2" ht="12.75" customHeight="1" x14ac:dyDescent="0.2">
      <c r="A2879" s="10" t="s">
        <v>2271</v>
      </c>
      <c r="B2879" s="9">
        <v>0</v>
      </c>
    </row>
    <row r="2880" spans="1:2" ht="12.75" customHeight="1" x14ac:dyDescent="0.2">
      <c r="A2880" s="10" t="s">
        <v>2273</v>
      </c>
      <c r="B2880" s="11">
        <v>0</v>
      </c>
    </row>
    <row r="2881" spans="1:2" ht="12.75" hidden="1" customHeight="1" x14ac:dyDescent="0.2">
      <c r="A2881" s="10" t="s">
        <v>2273</v>
      </c>
      <c r="B2881" s="9">
        <v>0</v>
      </c>
    </row>
    <row r="2882" spans="1:2" ht="12.75" customHeight="1" x14ac:dyDescent="0.2">
      <c r="A2882" s="10" t="s">
        <v>2279</v>
      </c>
      <c r="B2882" s="11">
        <f>(B1790*3)+(B2524*2)</f>
        <v>27</v>
      </c>
    </row>
    <row r="2883" spans="1:2" ht="12.75" hidden="1" customHeight="1" x14ac:dyDescent="0.2">
      <c r="A2883" s="10" t="s">
        <v>2279</v>
      </c>
      <c r="B2883" s="9">
        <v>0</v>
      </c>
    </row>
    <row r="2884" spans="1:2" ht="12.75" customHeight="1" x14ac:dyDescent="0.2">
      <c r="A2884" s="10" t="s">
        <v>2280</v>
      </c>
      <c r="B2884" s="11">
        <f>(B1790*2)+(B2524*2)</f>
        <v>23</v>
      </c>
    </row>
    <row r="2885" spans="1:2" ht="12.75" hidden="1" customHeight="1" x14ac:dyDescent="0.2">
      <c r="A2885" s="10" t="s">
        <v>2280</v>
      </c>
      <c r="B2885" s="9">
        <v>0</v>
      </c>
    </row>
    <row r="2886" spans="1:2" ht="12.75" customHeight="1" x14ac:dyDescent="0.2">
      <c r="A2886" s="10" t="s">
        <v>2281</v>
      </c>
      <c r="B2886" s="11">
        <f>(B1790*3)+(B2524*2)</f>
        <v>27</v>
      </c>
    </row>
    <row r="2887" spans="1:2" ht="12.75" hidden="1" customHeight="1" x14ac:dyDescent="0.2">
      <c r="A2887" s="10" t="s">
        <v>2281</v>
      </c>
      <c r="B2887" s="9">
        <v>0</v>
      </c>
    </row>
    <row r="2888" spans="1:2" ht="12.75" customHeight="1" x14ac:dyDescent="0.2">
      <c r="A2888" s="10" t="s">
        <v>2282</v>
      </c>
      <c r="B2888" s="11">
        <f>(B1790)+(B2524*2)</f>
        <v>19</v>
      </c>
    </row>
    <row r="2889" spans="1:2" ht="12.75" hidden="1" customHeight="1" x14ac:dyDescent="0.2">
      <c r="A2889" s="10" t="s">
        <v>2282</v>
      </c>
      <c r="B2889" s="9">
        <v>0</v>
      </c>
    </row>
    <row r="2890" spans="1:2" ht="12.75" customHeight="1" x14ac:dyDescent="0.2">
      <c r="A2890" s="10" t="s">
        <v>2283</v>
      </c>
      <c r="B2890" s="11">
        <f>(B1790*2)+(B2524)</f>
        <v>15.5</v>
      </c>
    </row>
    <row r="2891" spans="1:2" ht="12.75" hidden="1" customHeight="1" x14ac:dyDescent="0.2">
      <c r="A2891" s="10" t="s">
        <v>2283</v>
      </c>
      <c r="B2891" s="9">
        <v>0</v>
      </c>
    </row>
    <row r="2892" spans="1:2" ht="12.75" customHeight="1" x14ac:dyDescent="0.2">
      <c r="A2892" s="10" t="s">
        <v>2285</v>
      </c>
      <c r="B2892" s="11">
        <f>B297+B1280+B991</f>
        <v>16</v>
      </c>
    </row>
    <row r="2893" spans="1:2" ht="12.75" hidden="1" customHeight="1" x14ac:dyDescent="0.2">
      <c r="A2893" s="10" t="s">
        <v>2285</v>
      </c>
      <c r="B2893" s="9">
        <v>0</v>
      </c>
    </row>
    <row r="2894" spans="1:2" ht="12.75" customHeight="1" x14ac:dyDescent="0.2">
      <c r="A2894" s="10" t="s">
        <v>2287</v>
      </c>
      <c r="B2894" s="9">
        <v>0</v>
      </c>
    </row>
    <row r="2895" spans="1:2" ht="12.75" customHeight="1" x14ac:dyDescent="0.2">
      <c r="A2895" s="10" t="s">
        <v>2304</v>
      </c>
      <c r="B2895" s="11">
        <f>B102+B2913</f>
        <v>29</v>
      </c>
    </row>
    <row r="2896" spans="1:2" ht="12.75" hidden="1" customHeight="1" x14ac:dyDescent="0.2">
      <c r="A2896" s="10" t="s">
        <v>2304</v>
      </c>
      <c r="B2896" s="9">
        <v>0</v>
      </c>
    </row>
    <row r="2897" spans="1:2" ht="12.75" hidden="1" customHeight="1" x14ac:dyDescent="0.2">
      <c r="A2897" s="10" t="s">
        <v>2304</v>
      </c>
      <c r="B2897" s="9">
        <v>0</v>
      </c>
    </row>
    <row r="2898" spans="1:2" ht="12.75" customHeight="1" x14ac:dyDescent="0.2">
      <c r="A2898" s="10" t="s">
        <v>2305</v>
      </c>
      <c r="B2898" s="11">
        <f>B116+B2913</f>
        <v>28</v>
      </c>
    </row>
    <row r="2899" spans="1:2" ht="12.75" hidden="1" customHeight="1" x14ac:dyDescent="0.2">
      <c r="A2899" s="10" t="s">
        <v>2305</v>
      </c>
      <c r="B2899" s="9">
        <v>0</v>
      </c>
    </row>
    <row r="2900" spans="1:2" ht="12.75" hidden="1" customHeight="1" x14ac:dyDescent="0.2">
      <c r="A2900" s="10" t="s">
        <v>2305</v>
      </c>
      <c r="B2900" s="9">
        <v>0</v>
      </c>
    </row>
    <row r="2901" spans="1:2" ht="12.75" customHeight="1" x14ac:dyDescent="0.2">
      <c r="A2901" s="10" t="s">
        <v>2306</v>
      </c>
      <c r="B2901" s="9">
        <v>0</v>
      </c>
    </row>
    <row r="2902" spans="1:2" ht="12.75" hidden="1" customHeight="1" x14ac:dyDescent="0.2">
      <c r="A2902" s="10" t="s">
        <v>2306</v>
      </c>
      <c r="B2902" s="9">
        <v>0</v>
      </c>
    </row>
    <row r="2903" spans="1:2" ht="12.75" customHeight="1" x14ac:dyDescent="0.2">
      <c r="A2903" s="10" t="s">
        <v>2307</v>
      </c>
      <c r="B2903" s="9">
        <v>0</v>
      </c>
    </row>
    <row r="2904" spans="1:2" ht="12.75" customHeight="1" x14ac:dyDescent="0.2">
      <c r="A2904" s="10" t="s">
        <v>2308</v>
      </c>
      <c r="B2904" s="11">
        <f>(B2932*2)/3</f>
        <v>3.3333333333333335</v>
      </c>
    </row>
    <row r="2905" spans="1:2" ht="12.75" hidden="1" customHeight="1" x14ac:dyDescent="0.2">
      <c r="A2905" s="10" t="s">
        <v>2308</v>
      </c>
      <c r="B2905" s="9">
        <v>0</v>
      </c>
    </row>
    <row r="2906" spans="1:2" ht="12.75" hidden="1" customHeight="1" x14ac:dyDescent="0.2">
      <c r="A2906" s="10" t="s">
        <v>2308</v>
      </c>
      <c r="B2906" s="9">
        <v>0</v>
      </c>
    </row>
    <row r="2907" spans="1:2" ht="12.75" customHeight="1" x14ac:dyDescent="0.2">
      <c r="A2907" s="10" t="s">
        <v>2309</v>
      </c>
      <c r="B2907" s="11">
        <f>B2910</f>
        <v>24</v>
      </c>
    </row>
    <row r="2908" spans="1:2" ht="12.75" hidden="1" customHeight="1" x14ac:dyDescent="0.2">
      <c r="A2908" s="10" t="s">
        <v>2309</v>
      </c>
      <c r="B2908" s="9">
        <v>0</v>
      </c>
    </row>
    <row r="2909" spans="1:2" ht="12.75" hidden="1" customHeight="1" x14ac:dyDescent="0.2">
      <c r="A2909" s="10" t="s">
        <v>2309</v>
      </c>
      <c r="B2909" s="9">
        <v>0</v>
      </c>
    </row>
    <row r="2910" spans="1:2" ht="12.75" customHeight="1" x14ac:dyDescent="0.2">
      <c r="A2910" s="10" t="s">
        <v>2310</v>
      </c>
      <c r="B2910" s="11">
        <f>(B2333*4+(B1129*4)+B2913)</f>
        <v>24</v>
      </c>
    </row>
    <row r="2911" spans="1:2" ht="12.75" hidden="1" customHeight="1" x14ac:dyDescent="0.2">
      <c r="A2911" s="10" t="s">
        <v>2310</v>
      </c>
      <c r="B2911" s="9">
        <v>0</v>
      </c>
    </row>
    <row r="2912" spans="1:2" ht="12.75" hidden="1" customHeight="1" x14ac:dyDescent="0.2">
      <c r="A2912" s="10" t="s">
        <v>2310</v>
      </c>
      <c r="B2912" s="9">
        <v>0</v>
      </c>
    </row>
    <row r="2913" spans="1:2" ht="12.75" customHeight="1" x14ac:dyDescent="0.2">
      <c r="A2913" s="10" t="s">
        <v>2311</v>
      </c>
      <c r="B2913" s="11">
        <f>B699</f>
        <v>4</v>
      </c>
    </row>
    <row r="2914" spans="1:2" ht="12.75" hidden="1" customHeight="1" x14ac:dyDescent="0.2">
      <c r="A2914" s="10" t="s">
        <v>2311</v>
      </c>
      <c r="B2914" s="9">
        <v>0</v>
      </c>
    </row>
    <row r="2915" spans="1:2" ht="12.75" customHeight="1" x14ac:dyDescent="0.2">
      <c r="A2915" s="10" t="s">
        <v>2312</v>
      </c>
      <c r="B2915" s="11">
        <v>5</v>
      </c>
    </row>
    <row r="2916" spans="1:2" ht="12.75" customHeight="1" x14ac:dyDescent="0.2">
      <c r="A2916" s="10" t="s">
        <v>2313</v>
      </c>
      <c r="B2916" s="11">
        <f>B2928+(B492/8)</f>
        <v>17.5</v>
      </c>
    </row>
    <row r="2917" spans="1:2" ht="12.75" hidden="1" customHeight="1" x14ac:dyDescent="0.2">
      <c r="A2917" s="10" t="s">
        <v>2313</v>
      </c>
      <c r="B2917" s="9">
        <v>0</v>
      </c>
    </row>
    <row r="2918" spans="1:2" ht="12.75" hidden="1" customHeight="1" x14ac:dyDescent="0.2">
      <c r="A2918" s="10" t="s">
        <v>2313</v>
      </c>
      <c r="B2918" s="9">
        <v>0</v>
      </c>
    </row>
    <row r="2919" spans="1:2" ht="12.75" customHeight="1" x14ac:dyDescent="0.2">
      <c r="A2919" s="10" t="s">
        <v>2314</v>
      </c>
      <c r="B2919" s="11">
        <f>B2376+8</f>
        <v>508</v>
      </c>
    </row>
    <row r="2920" spans="1:2" ht="12.75" hidden="1" customHeight="1" x14ac:dyDescent="0.2">
      <c r="A2920" s="10" t="s">
        <v>2314</v>
      </c>
      <c r="B2920" s="9">
        <v>0</v>
      </c>
    </row>
    <row r="2921" spans="1:2" ht="12.75" hidden="1" customHeight="1" x14ac:dyDescent="0.2">
      <c r="A2921" s="10" t="s">
        <v>2314</v>
      </c>
      <c r="B2921" s="9">
        <v>0</v>
      </c>
    </row>
    <row r="2922" spans="1:2" ht="12.75" customHeight="1" x14ac:dyDescent="0.2">
      <c r="A2922" s="10" t="s">
        <v>2315</v>
      </c>
      <c r="B2922" s="11">
        <f>B1056+1</f>
        <v>25.5</v>
      </c>
    </row>
    <row r="2923" spans="1:2" ht="12.75" hidden="1" customHeight="1" x14ac:dyDescent="0.2">
      <c r="A2923" s="10" t="s">
        <v>2315</v>
      </c>
      <c r="B2923" s="9">
        <v>0</v>
      </c>
    </row>
    <row r="2924" spans="1:2" ht="12.75" hidden="1" customHeight="1" x14ac:dyDescent="0.2">
      <c r="A2924" s="10" t="s">
        <v>2315</v>
      </c>
      <c r="B2924" s="9">
        <v>0</v>
      </c>
    </row>
    <row r="2925" spans="1:2" ht="12.75" customHeight="1" x14ac:dyDescent="0.2">
      <c r="A2925" s="10" t="s">
        <v>2316</v>
      </c>
      <c r="B2925" s="11">
        <f>(B2922*6)/16</f>
        <v>9.5625</v>
      </c>
    </row>
    <row r="2926" spans="1:2" ht="12.75" hidden="1" customHeight="1" x14ac:dyDescent="0.2">
      <c r="A2926" s="10" t="s">
        <v>2316</v>
      </c>
      <c r="B2926" s="9">
        <v>0</v>
      </c>
    </row>
    <row r="2927" spans="1:2" ht="12.75" hidden="1" customHeight="1" x14ac:dyDescent="0.2">
      <c r="A2927" s="10" t="s">
        <v>2316</v>
      </c>
      <c r="B2927" s="9">
        <v>0</v>
      </c>
    </row>
    <row r="2928" spans="1:2" ht="12.75" customHeight="1" x14ac:dyDescent="0.2">
      <c r="A2928" s="10" t="s">
        <v>2317</v>
      </c>
      <c r="B2928" s="11">
        <f>B2650+1</f>
        <v>13</v>
      </c>
    </row>
    <row r="2929" spans="1:2" ht="12.75" hidden="1" customHeight="1" x14ac:dyDescent="0.2">
      <c r="A2929" s="10" t="s">
        <v>2317</v>
      </c>
      <c r="B2929" s="9">
        <v>0</v>
      </c>
    </row>
    <row r="2930" spans="1:2" ht="12.75" hidden="1" customHeight="1" x14ac:dyDescent="0.2">
      <c r="A2930" s="10" t="s">
        <v>2317</v>
      </c>
      <c r="B2930" s="9">
        <v>0</v>
      </c>
    </row>
    <row r="2931" spans="1:2" ht="12.75" customHeight="1" x14ac:dyDescent="0.2">
      <c r="A2931" s="10" t="s">
        <v>2318</v>
      </c>
      <c r="B2931" s="9">
        <v>0</v>
      </c>
    </row>
    <row r="2932" spans="1:2" ht="12.75" customHeight="1" x14ac:dyDescent="0.2">
      <c r="A2932" s="10" t="s">
        <v>2319</v>
      </c>
      <c r="B2932" s="11">
        <f>B2866+1</f>
        <v>5</v>
      </c>
    </row>
    <row r="2933" spans="1:2" ht="12.75" hidden="1" customHeight="1" x14ac:dyDescent="0.2">
      <c r="A2933" s="10" t="s">
        <v>2319</v>
      </c>
      <c r="B2933" s="9">
        <v>0</v>
      </c>
    </row>
    <row r="2934" spans="1:2" ht="12.75" hidden="1" customHeight="1" x14ac:dyDescent="0.2">
      <c r="A2934" s="10" t="s">
        <v>2319</v>
      </c>
      <c r="B2934" s="9">
        <v>0</v>
      </c>
    </row>
    <row r="2935" spans="1:2" ht="12.75" customHeight="1" x14ac:dyDescent="0.2">
      <c r="A2935" s="10" t="s">
        <v>2321</v>
      </c>
      <c r="B2935" s="9">
        <v>0</v>
      </c>
    </row>
    <row r="2936" spans="1:2" ht="12.75" customHeight="1" x14ac:dyDescent="0.2">
      <c r="A2936" s="10" t="s">
        <v>2328</v>
      </c>
      <c r="B2936" s="11">
        <v>200</v>
      </c>
    </row>
    <row r="2937" spans="1:2" ht="12.75" hidden="1" customHeight="1" x14ac:dyDescent="0.2">
      <c r="A2937" s="10" t="s">
        <v>2328</v>
      </c>
      <c r="B2937" s="9">
        <v>0</v>
      </c>
    </row>
    <row r="2938" spans="1:2" ht="12.75" hidden="1" customHeight="1" x14ac:dyDescent="0.2">
      <c r="A2938" s="10" t="s">
        <v>2328</v>
      </c>
      <c r="B2938" s="9">
        <v>0</v>
      </c>
    </row>
    <row r="2939" spans="1:2" ht="12.75" customHeight="1" x14ac:dyDescent="0.2">
      <c r="A2939" s="10" t="s">
        <v>2329</v>
      </c>
      <c r="B2939" s="11">
        <v>0</v>
      </c>
    </row>
    <row r="2940" spans="1:2" ht="12.75" hidden="1" customHeight="1" x14ac:dyDescent="0.2">
      <c r="A2940" s="10" t="s">
        <v>2329</v>
      </c>
      <c r="B2940" s="9">
        <v>0</v>
      </c>
    </row>
    <row r="2941" spans="1:2" ht="12.75" customHeight="1" x14ac:dyDescent="0.2">
      <c r="A2941" s="10" t="s">
        <v>2330</v>
      </c>
      <c r="B2941" s="11">
        <v>0</v>
      </c>
    </row>
    <row r="2942" spans="1:2" ht="12.75" customHeight="1" x14ac:dyDescent="0.2">
      <c r="A2942" s="10" t="s">
        <v>2331</v>
      </c>
      <c r="B2942" s="11">
        <v>0</v>
      </c>
    </row>
    <row r="2943" spans="1:2" ht="12.75" hidden="1" customHeight="1" x14ac:dyDescent="0.2">
      <c r="A2943" s="10" t="s">
        <v>2331</v>
      </c>
      <c r="B2943" s="9">
        <v>0</v>
      </c>
    </row>
    <row r="2944" spans="1:2" ht="12.75" customHeight="1" x14ac:dyDescent="0.2">
      <c r="A2944" s="10" t="s">
        <v>2332</v>
      </c>
      <c r="B2944" s="11">
        <v>0</v>
      </c>
    </row>
    <row r="2945" spans="1:2" ht="12.75" hidden="1" customHeight="1" x14ac:dyDescent="0.2">
      <c r="A2945" s="10" t="s">
        <v>2332</v>
      </c>
      <c r="B2945" s="9">
        <v>0</v>
      </c>
    </row>
    <row r="2946" spans="1:2" ht="12.75" customHeight="1" x14ac:dyDescent="0.2">
      <c r="A2946" s="10" t="s">
        <v>2333</v>
      </c>
      <c r="B2946" s="9">
        <v>0</v>
      </c>
    </row>
    <row r="2947" spans="1:2" ht="12.75" customHeight="1" x14ac:dyDescent="0.2">
      <c r="A2947" s="10" t="s">
        <v>2335</v>
      </c>
      <c r="B2947" s="9">
        <v>0</v>
      </c>
    </row>
  </sheetData>
  <autoFilter ref="A1:B2947" xr:uid="{00000000-0009-0000-0000-000004000000}"/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defaultColWidth="12.5703125" defaultRowHeight="15" customHeight="1" x14ac:dyDescent="0.2"/>
  <cols>
    <col min="1" max="1" width="20.42578125" customWidth="1"/>
    <col min="2" max="2" width="26" customWidth="1"/>
    <col min="3" max="6" width="11.42578125" customWidth="1"/>
    <col min="7" max="26" width="8.5703125" customWidth="1"/>
  </cols>
  <sheetData>
    <row r="1" spans="1:2" ht="12.75" customHeight="1" x14ac:dyDescent="0.2">
      <c r="A1" s="10" t="s">
        <v>2336</v>
      </c>
      <c r="B1" s="11" t="s">
        <v>2337</v>
      </c>
    </row>
    <row r="2" spans="1:2" ht="12.75" customHeight="1" x14ac:dyDescent="0.2">
      <c r="A2" s="10" t="s">
        <v>16</v>
      </c>
      <c r="B2" s="11">
        <f>B9*5</f>
        <v>17.5</v>
      </c>
    </row>
    <row r="3" spans="1:2" ht="12.75" customHeight="1" x14ac:dyDescent="0.2">
      <c r="A3" s="10" t="s">
        <v>17</v>
      </c>
      <c r="B3" s="11">
        <f>B9</f>
        <v>3.5</v>
      </c>
    </row>
    <row r="4" spans="1:2" ht="12.75" customHeight="1" x14ac:dyDescent="0.2">
      <c r="A4" s="10" t="s">
        <v>18</v>
      </c>
      <c r="B4" s="11">
        <f>B9*6</f>
        <v>21</v>
      </c>
    </row>
    <row r="5" spans="1:2" ht="12.75" customHeight="1" x14ac:dyDescent="0.2">
      <c r="A5" s="10" t="s">
        <v>19</v>
      </c>
      <c r="B5" s="11">
        <f>(B9*4)+(B807*2)</f>
        <v>40.666666666666671</v>
      </c>
    </row>
    <row r="6" spans="1:2" ht="12.75" customHeight="1" x14ac:dyDescent="0.2">
      <c r="A6" s="10" t="s">
        <v>20</v>
      </c>
      <c r="B6" s="11">
        <f>(B9*2)+(B807*4)</f>
        <v>60.333333333333336</v>
      </c>
    </row>
    <row r="7" spans="1:2" ht="12.75" customHeight="1" x14ac:dyDescent="0.2">
      <c r="A7" s="10" t="s">
        <v>21</v>
      </c>
      <c r="B7" s="11">
        <v>1</v>
      </c>
    </row>
    <row r="8" spans="1:2" ht="12.75" customHeight="1" x14ac:dyDescent="0.2">
      <c r="A8" s="10" t="s">
        <v>22</v>
      </c>
      <c r="B8" s="11">
        <v>14</v>
      </c>
    </row>
    <row r="9" spans="1:2" ht="12.75" customHeight="1" x14ac:dyDescent="0.2">
      <c r="A9" s="10" t="s">
        <v>23</v>
      </c>
      <c r="B9" s="11">
        <f>B8/4</f>
        <v>3.5</v>
      </c>
    </row>
    <row r="10" spans="1:2" ht="12.75" customHeight="1" x14ac:dyDescent="0.2">
      <c r="A10" s="10" t="s">
        <v>24</v>
      </c>
      <c r="B10" s="11">
        <f>B9*2</f>
        <v>7</v>
      </c>
    </row>
    <row r="11" spans="1:2" ht="12.75" customHeight="1" x14ac:dyDescent="0.2">
      <c r="A11" s="10" t="s">
        <v>25</v>
      </c>
      <c r="B11" s="11">
        <f>B8*3</f>
        <v>42</v>
      </c>
    </row>
    <row r="12" spans="1:2" ht="12.75" customHeight="1" x14ac:dyDescent="0.2">
      <c r="A12" s="10" t="s">
        <v>26</v>
      </c>
      <c r="B12" s="11">
        <f>(B9*6)+(B807*1)</f>
        <v>34.333333333333336</v>
      </c>
    </row>
    <row r="13" spans="1:2" ht="12.75" customHeight="1" x14ac:dyDescent="0.2">
      <c r="A13" s="10" t="s">
        <v>27</v>
      </c>
      <c r="B13" s="11">
        <f>B9/2</f>
        <v>1.75</v>
      </c>
    </row>
    <row r="14" spans="1:2" ht="12.75" customHeight="1" x14ac:dyDescent="0.2">
      <c r="A14" s="10" t="s">
        <v>28</v>
      </c>
      <c r="B14" s="11">
        <f>(B9*6)/4</f>
        <v>5.25</v>
      </c>
    </row>
    <row r="15" spans="1:2" ht="12.75" customHeight="1" x14ac:dyDescent="0.2">
      <c r="A15" s="10" t="s">
        <v>29</v>
      </c>
      <c r="B15" s="11">
        <f>(B9*6)/2</f>
        <v>10.5</v>
      </c>
    </row>
    <row r="16" spans="1:2" ht="12.75" customHeight="1" x14ac:dyDescent="0.2">
      <c r="A16" s="10" t="s">
        <v>31</v>
      </c>
      <c r="B16" s="11">
        <f>(B8*4)/3</f>
        <v>18.666666666666668</v>
      </c>
    </row>
    <row r="17" spans="1:2" ht="12.75" customHeight="1" x14ac:dyDescent="0.2">
      <c r="A17" s="10" t="s">
        <v>33</v>
      </c>
      <c r="B17" s="11">
        <f>(B409*6)+(B809*2)+B733</f>
        <v>836.5</v>
      </c>
    </row>
    <row r="18" spans="1:2" ht="12.75" customHeight="1" x14ac:dyDescent="0.2">
      <c r="A18" s="10" t="s">
        <v>35</v>
      </c>
      <c r="B18" s="11">
        <v>4</v>
      </c>
    </row>
    <row r="19" spans="1:2" ht="12.75" customHeight="1" x14ac:dyDescent="0.2">
      <c r="A19" s="10" t="s">
        <v>43</v>
      </c>
      <c r="B19" s="11">
        <f>B412*2</f>
        <v>34</v>
      </c>
    </row>
    <row r="20" spans="1:2" ht="12.75" customHeight="1" x14ac:dyDescent="0.2">
      <c r="A20" s="10" t="s">
        <v>44</v>
      </c>
      <c r="B20" s="11">
        <f>(B259+B160)/2</f>
        <v>17.75</v>
      </c>
    </row>
    <row r="21" spans="1:2" ht="12.75" customHeight="1" x14ac:dyDescent="0.2">
      <c r="A21" s="10" t="s">
        <v>48</v>
      </c>
      <c r="B21" s="11">
        <f>B20/2</f>
        <v>8.875</v>
      </c>
    </row>
    <row r="22" spans="1:2" ht="12.75" customHeight="1" x14ac:dyDescent="0.2">
      <c r="A22" s="10" t="s">
        <v>49</v>
      </c>
      <c r="B22" s="11">
        <f>(B20*6)/4</f>
        <v>26.625</v>
      </c>
    </row>
    <row r="23" spans="1:2" ht="12.75" customHeight="1" x14ac:dyDescent="0.2">
      <c r="A23" s="10" t="s">
        <v>50</v>
      </c>
      <c r="B23" s="11">
        <f>B20</f>
        <v>17.75</v>
      </c>
    </row>
    <row r="24" spans="1:2" ht="12.75" customHeight="1" x14ac:dyDescent="0.2">
      <c r="A24" s="10" t="s">
        <v>51</v>
      </c>
      <c r="B24" s="11">
        <f>(B400*3)+(B407*4)</f>
        <v>315.75</v>
      </c>
    </row>
    <row r="25" spans="1:2" ht="12.75" customHeight="1" x14ac:dyDescent="0.2">
      <c r="A25" s="10" t="s">
        <v>52</v>
      </c>
      <c r="B25" s="11">
        <f>B573*2</f>
        <v>16</v>
      </c>
    </row>
    <row r="26" spans="1:2" ht="12.75" customHeight="1" x14ac:dyDescent="0.2">
      <c r="A26" s="10" t="s">
        <v>54</v>
      </c>
      <c r="B26" s="11">
        <f>(B808*6)+B780</f>
        <v>23.610416666666666</v>
      </c>
    </row>
    <row r="27" spans="1:2" ht="12.75" customHeight="1" x14ac:dyDescent="0.2">
      <c r="A27" s="10" t="s">
        <v>55</v>
      </c>
      <c r="B27" s="11">
        <f>(B312+B297+B808)/4</f>
        <v>1.25</v>
      </c>
    </row>
    <row r="28" spans="1:2" ht="12.75" customHeight="1" x14ac:dyDescent="0.2">
      <c r="A28" s="10" t="s">
        <v>70</v>
      </c>
      <c r="B28" s="11">
        <v>4</v>
      </c>
    </row>
    <row r="29" spans="1:2" ht="12.75" customHeight="1" x14ac:dyDescent="0.2">
      <c r="A29" s="10" t="s">
        <v>72</v>
      </c>
      <c r="B29" s="11">
        <v>4</v>
      </c>
    </row>
    <row r="30" spans="1:2" ht="12.75" customHeight="1" x14ac:dyDescent="0.2">
      <c r="A30" s="10" t="s">
        <v>73</v>
      </c>
      <c r="B30" s="11">
        <f>(B806/2)</f>
        <v>3.75</v>
      </c>
    </row>
    <row r="31" spans="1:2" ht="12.75" customHeight="1" x14ac:dyDescent="0.2">
      <c r="A31" s="10" t="s">
        <v>76</v>
      </c>
      <c r="B31" s="11">
        <f>(B896*6)+B808</f>
        <v>25</v>
      </c>
    </row>
    <row r="32" spans="1:2" ht="12.75" customHeight="1" x14ac:dyDescent="0.2">
      <c r="A32" s="10" t="s">
        <v>77</v>
      </c>
      <c r="B32" s="11">
        <f>(B575*4)+(B579*2)</f>
        <v>22</v>
      </c>
    </row>
    <row r="33" spans="1:2" ht="12.75" customHeight="1" x14ac:dyDescent="0.2">
      <c r="A33" s="10" t="s">
        <v>81</v>
      </c>
      <c r="B33" s="11">
        <v>0</v>
      </c>
    </row>
    <row r="34" spans="1:2" ht="12.75" customHeight="1" x14ac:dyDescent="0.2">
      <c r="A34" s="10" t="s">
        <v>82</v>
      </c>
      <c r="B34" s="11">
        <f>(B321*5)+B564+(B584*3)</f>
        <v>130.5</v>
      </c>
    </row>
    <row r="35" spans="1:2" ht="12.75" customHeight="1" x14ac:dyDescent="0.2">
      <c r="A35" s="10" t="s">
        <v>83</v>
      </c>
      <c r="B35" s="11">
        <f>(B575*3)+(B896*3)</f>
        <v>24</v>
      </c>
    </row>
    <row r="36" spans="1:2" ht="12.75" customHeight="1" x14ac:dyDescent="0.2">
      <c r="A36" s="10" t="s">
        <v>84</v>
      </c>
      <c r="B36" s="11">
        <v>0</v>
      </c>
    </row>
    <row r="37" spans="1:2" ht="12.75" customHeight="1" x14ac:dyDescent="0.2">
      <c r="A37" s="10" t="s">
        <v>87</v>
      </c>
      <c r="B37" s="11">
        <v>3</v>
      </c>
    </row>
    <row r="38" spans="1:2" ht="12.75" customHeight="1" x14ac:dyDescent="0.2">
      <c r="A38" s="10" t="s">
        <v>88</v>
      </c>
      <c r="B38" s="11">
        <f>(B381*3)+(B575*3)</f>
        <v>87</v>
      </c>
    </row>
    <row r="39" spans="1:2" ht="12.75" customHeight="1" x14ac:dyDescent="0.2">
      <c r="A39" s="10" t="s">
        <v>91</v>
      </c>
      <c r="B39" s="11">
        <v>1</v>
      </c>
    </row>
    <row r="40" spans="1:2" ht="12.75" customHeight="1" x14ac:dyDescent="0.2">
      <c r="A40" s="10" t="s">
        <v>94</v>
      </c>
      <c r="B40" s="11">
        <f>B39/2.5</f>
        <v>0.4</v>
      </c>
    </row>
    <row r="41" spans="1:2" ht="12.75" customHeight="1" x14ac:dyDescent="0.2">
      <c r="A41" s="10" t="s">
        <v>95</v>
      </c>
      <c r="B41" s="11">
        <f>(B39*6)+B97</f>
        <v>12</v>
      </c>
    </row>
    <row r="42" spans="1:2" ht="12.75" customHeight="1" x14ac:dyDescent="0.2">
      <c r="A42" s="10" t="s">
        <v>96</v>
      </c>
      <c r="B42" s="11">
        <v>1</v>
      </c>
    </row>
    <row r="43" spans="1:2" ht="12.75" customHeight="1" x14ac:dyDescent="0.2">
      <c r="A43" s="10" t="s">
        <v>116</v>
      </c>
      <c r="B43" s="11">
        <f>B50*5</f>
        <v>12.5</v>
      </c>
    </row>
    <row r="44" spans="1:2" ht="12.75" customHeight="1" x14ac:dyDescent="0.2">
      <c r="A44" s="10" t="s">
        <v>117</v>
      </c>
      <c r="B44" s="11">
        <f>B50</f>
        <v>2.5</v>
      </c>
    </row>
    <row r="45" spans="1:2" ht="12.75" customHeight="1" x14ac:dyDescent="0.2">
      <c r="A45" s="10" t="s">
        <v>118</v>
      </c>
      <c r="B45" s="11">
        <f>B50*6</f>
        <v>15</v>
      </c>
    </row>
    <row r="46" spans="1:2" ht="12.75" customHeight="1" x14ac:dyDescent="0.2">
      <c r="A46" s="10" t="s">
        <v>119</v>
      </c>
      <c r="B46" s="11">
        <f>(B50*4)+(B806*2)</f>
        <v>25</v>
      </c>
    </row>
    <row r="47" spans="1:2" ht="12.75" customHeight="1" x14ac:dyDescent="0.2">
      <c r="A47" s="10" t="s">
        <v>120</v>
      </c>
      <c r="B47" s="11">
        <f>(B50*2)+(B806*4)</f>
        <v>35</v>
      </c>
    </row>
    <row r="48" spans="1:2" ht="12.75" customHeight="1" x14ac:dyDescent="0.2">
      <c r="A48" s="10" t="s">
        <v>121</v>
      </c>
      <c r="B48" s="11">
        <v>1</v>
      </c>
    </row>
    <row r="49" spans="1:2" ht="12.75" customHeight="1" x14ac:dyDescent="0.2">
      <c r="A49" s="10" t="s">
        <v>122</v>
      </c>
      <c r="B49" s="11">
        <v>10</v>
      </c>
    </row>
    <row r="50" spans="1:2" ht="12.75" customHeight="1" x14ac:dyDescent="0.2">
      <c r="A50" s="10" t="s">
        <v>123</v>
      </c>
      <c r="B50" s="11">
        <f>B49/4</f>
        <v>2.5</v>
      </c>
    </row>
    <row r="51" spans="1:2" ht="12.75" customHeight="1" x14ac:dyDescent="0.2">
      <c r="A51" s="10" t="s">
        <v>124</v>
      </c>
      <c r="B51" s="11">
        <f>B50*2</f>
        <v>5</v>
      </c>
    </row>
    <row r="52" spans="1:2" ht="12.75" customHeight="1" x14ac:dyDescent="0.2">
      <c r="A52" s="10" t="s">
        <v>125</v>
      </c>
      <c r="B52" s="11">
        <f>B49*3</f>
        <v>30</v>
      </c>
    </row>
    <row r="53" spans="1:2" ht="12.75" customHeight="1" x14ac:dyDescent="0.2">
      <c r="A53" s="10" t="s">
        <v>126</v>
      </c>
      <c r="B53" s="11">
        <f>(B50*6)+B806</f>
        <v>22.5</v>
      </c>
    </row>
    <row r="54" spans="1:2" ht="12.75" customHeight="1" x14ac:dyDescent="0.2">
      <c r="A54" s="10" t="s">
        <v>127</v>
      </c>
      <c r="B54" s="11">
        <f>B50/2</f>
        <v>1.25</v>
      </c>
    </row>
    <row r="55" spans="1:2" ht="12.75" customHeight="1" x14ac:dyDescent="0.2">
      <c r="A55" s="10" t="s">
        <v>128</v>
      </c>
      <c r="B55" s="11">
        <f>(B50*6)/4</f>
        <v>3.75</v>
      </c>
    </row>
    <row r="56" spans="1:2" ht="12.75" customHeight="1" x14ac:dyDescent="0.2">
      <c r="A56" s="10" t="s">
        <v>129</v>
      </c>
      <c r="B56" s="11">
        <f>(B50*6)/2</f>
        <v>7.5</v>
      </c>
    </row>
    <row r="57" spans="1:2" ht="12.75" customHeight="1" x14ac:dyDescent="0.2">
      <c r="A57" s="10" t="s">
        <v>130</v>
      </c>
      <c r="B57" s="11">
        <f>(B49*4)/3</f>
        <v>13.333333333333334</v>
      </c>
    </row>
    <row r="58" spans="1:2" ht="12.75" customHeight="1" x14ac:dyDescent="0.2">
      <c r="A58" s="10" t="s">
        <v>147</v>
      </c>
      <c r="B58" s="11">
        <f>B35+B62</f>
        <v>27</v>
      </c>
    </row>
    <row r="59" spans="1:2" ht="12.75" customHeight="1" x14ac:dyDescent="0.2">
      <c r="A59" s="10" t="s">
        <v>150</v>
      </c>
      <c r="B59" s="11">
        <f>(B72*2)/3</f>
        <v>3.3333333333333335</v>
      </c>
    </row>
    <row r="60" spans="1:2" ht="12.75" customHeight="1" x14ac:dyDescent="0.2">
      <c r="A60" s="10" t="s">
        <v>151</v>
      </c>
      <c r="B60" s="11">
        <f>B61</f>
        <v>23</v>
      </c>
    </row>
    <row r="61" spans="1:2" ht="12.75" customHeight="1" x14ac:dyDescent="0.2">
      <c r="A61" s="10" t="s">
        <v>152</v>
      </c>
      <c r="B61" s="11">
        <f>(B743*4+(B350*4)+B62)</f>
        <v>23</v>
      </c>
    </row>
    <row r="62" spans="1:2" ht="12.75" customHeight="1" x14ac:dyDescent="0.2">
      <c r="A62" s="10" t="s">
        <v>153</v>
      </c>
      <c r="B62" s="11">
        <f>B399</f>
        <v>3</v>
      </c>
    </row>
    <row r="63" spans="1:2" ht="12.75" customHeight="1" x14ac:dyDescent="0.2">
      <c r="A63" s="10" t="s">
        <v>154</v>
      </c>
      <c r="B63" s="11">
        <f>B71+(B156/8)</f>
        <v>6</v>
      </c>
    </row>
    <row r="64" spans="1:2" ht="12.75" customHeight="1" x14ac:dyDescent="0.2">
      <c r="A64" s="10" t="s">
        <v>155</v>
      </c>
      <c r="B64" s="11">
        <f>B757+8</f>
        <v>508</v>
      </c>
    </row>
    <row r="65" spans="1:2" ht="12.75" customHeight="1" x14ac:dyDescent="0.2">
      <c r="A65" s="10" t="s">
        <v>156</v>
      </c>
      <c r="B65" s="11">
        <f>B321+1</f>
        <v>25.5</v>
      </c>
    </row>
    <row r="66" spans="1:2" ht="12.75" customHeight="1" x14ac:dyDescent="0.2">
      <c r="A66" s="10" t="s">
        <v>157</v>
      </c>
      <c r="B66" s="11">
        <f>(B65*6)/16</f>
        <v>9.5625</v>
      </c>
    </row>
    <row r="67" spans="1:2" ht="12.75" customHeight="1" x14ac:dyDescent="0.2">
      <c r="A67" s="10" t="s">
        <v>158</v>
      </c>
      <c r="B67" s="11">
        <f>B811</f>
        <v>24.5</v>
      </c>
    </row>
    <row r="68" spans="1:2" ht="12.75" customHeight="1" x14ac:dyDescent="0.2">
      <c r="A68" s="10" t="s">
        <v>162</v>
      </c>
      <c r="B68" s="11">
        <f>B67/2</f>
        <v>12.25</v>
      </c>
    </row>
    <row r="69" spans="1:2" ht="12.75" customHeight="1" x14ac:dyDescent="0.2">
      <c r="A69" s="10" t="s">
        <v>163</v>
      </c>
      <c r="B69" s="11">
        <f>(B67*6)/4</f>
        <v>36.75</v>
      </c>
    </row>
    <row r="70" spans="1:2" ht="12.75" customHeight="1" x14ac:dyDescent="0.2">
      <c r="A70" s="10" t="s">
        <v>164</v>
      </c>
      <c r="B70" s="11">
        <f>B67</f>
        <v>24.5</v>
      </c>
    </row>
    <row r="71" spans="1:2" ht="12.75" customHeight="1" x14ac:dyDescent="0.2">
      <c r="A71" s="10" t="s">
        <v>165</v>
      </c>
      <c r="B71" s="11">
        <f>B843+1</f>
        <v>1.5</v>
      </c>
    </row>
    <row r="72" spans="1:2" ht="12.75" customHeight="1" x14ac:dyDescent="0.2">
      <c r="A72" s="10" t="s">
        <v>167</v>
      </c>
      <c r="B72" s="11">
        <f>B896+1</f>
        <v>5</v>
      </c>
    </row>
    <row r="73" spans="1:2" ht="12.75" customHeight="1" x14ac:dyDescent="0.2">
      <c r="A73" s="10" t="s">
        <v>169</v>
      </c>
      <c r="B73" s="11">
        <f>(B780*3)+B317+(B409*5)</f>
        <v>201.58125000000001</v>
      </c>
    </row>
    <row r="74" spans="1:2" ht="12.75" customHeight="1" x14ac:dyDescent="0.2">
      <c r="A74" s="10" t="s">
        <v>173</v>
      </c>
      <c r="B74" s="11">
        <f>B75/2</f>
        <v>12.5</v>
      </c>
    </row>
    <row r="75" spans="1:2" ht="12.75" customHeight="1" x14ac:dyDescent="0.2">
      <c r="A75" s="10" t="s">
        <v>174</v>
      </c>
      <c r="B75" s="11">
        <v>25</v>
      </c>
    </row>
    <row r="76" spans="1:2" ht="12.75" customHeight="1" x14ac:dyDescent="0.2">
      <c r="A76" s="10" t="s">
        <v>175</v>
      </c>
      <c r="B76" s="11">
        <v>0</v>
      </c>
    </row>
    <row r="77" spans="1:2" ht="12.75" customHeight="1" x14ac:dyDescent="0.2">
      <c r="A77" s="10" t="s">
        <v>194</v>
      </c>
      <c r="B77" s="11">
        <f>B35+B81</f>
        <v>28</v>
      </c>
    </row>
    <row r="78" spans="1:2" ht="12.75" customHeight="1" x14ac:dyDescent="0.2">
      <c r="A78" s="10" t="s">
        <v>197</v>
      </c>
      <c r="B78" s="11">
        <f>(B89*2)/3</f>
        <v>3.3333333333333335</v>
      </c>
    </row>
    <row r="79" spans="1:2" ht="12.75" customHeight="1" x14ac:dyDescent="0.2">
      <c r="A79" s="10" t="s">
        <v>198</v>
      </c>
      <c r="B79" s="11">
        <f>B80</f>
        <v>24</v>
      </c>
    </row>
    <row r="80" spans="1:2" ht="12.75" customHeight="1" x14ac:dyDescent="0.2">
      <c r="A80" s="10" t="s">
        <v>199</v>
      </c>
      <c r="B80" s="11">
        <f>(B743*4+(B350*4)+B81)</f>
        <v>24</v>
      </c>
    </row>
    <row r="81" spans="1:2" ht="12.75" customHeight="1" x14ac:dyDescent="0.2">
      <c r="A81" s="10" t="s">
        <v>200</v>
      </c>
      <c r="B81" s="11">
        <f>B180</f>
        <v>4</v>
      </c>
    </row>
    <row r="82" spans="1:2" ht="12.75" customHeight="1" x14ac:dyDescent="0.2">
      <c r="A82" s="10" t="s">
        <v>201</v>
      </c>
      <c r="B82" s="11">
        <f>B88+(B157/8)</f>
        <v>2.25</v>
      </c>
    </row>
    <row r="83" spans="1:2" ht="12.75" customHeight="1" x14ac:dyDescent="0.2">
      <c r="A83" s="10" t="s">
        <v>202</v>
      </c>
      <c r="B83" s="11">
        <v>50</v>
      </c>
    </row>
    <row r="84" spans="1:2" ht="12.75" customHeight="1" x14ac:dyDescent="0.2">
      <c r="A84" s="10" t="s">
        <v>203</v>
      </c>
      <c r="B84" s="11">
        <v>5</v>
      </c>
    </row>
    <row r="85" spans="1:2" ht="12.75" customHeight="1" x14ac:dyDescent="0.2">
      <c r="A85" s="10" t="s">
        <v>204</v>
      </c>
      <c r="B85" s="11">
        <f>B757+8</f>
        <v>508</v>
      </c>
    </row>
    <row r="86" spans="1:2" ht="12.75" customHeight="1" x14ac:dyDescent="0.2">
      <c r="A86" s="10" t="s">
        <v>205</v>
      </c>
      <c r="B86" s="11">
        <f>B321+1</f>
        <v>25.5</v>
      </c>
    </row>
    <row r="87" spans="1:2" ht="12.75" customHeight="1" x14ac:dyDescent="0.2">
      <c r="A87" s="10" t="s">
        <v>206</v>
      </c>
      <c r="B87" s="11">
        <f>(B86*6)/16</f>
        <v>9.5625</v>
      </c>
    </row>
    <row r="88" spans="1:2" ht="12.75" customHeight="1" x14ac:dyDescent="0.2">
      <c r="A88" s="10" t="s">
        <v>207</v>
      </c>
      <c r="B88" s="11">
        <f>B843+1</f>
        <v>1.5</v>
      </c>
    </row>
    <row r="89" spans="1:2" ht="12.75" customHeight="1" x14ac:dyDescent="0.2">
      <c r="A89" s="10" t="s">
        <v>209</v>
      </c>
      <c r="B89" s="11">
        <f>B896+1</f>
        <v>5</v>
      </c>
    </row>
    <row r="90" spans="1:2" ht="12.75" customHeight="1" x14ac:dyDescent="0.2">
      <c r="A90" s="10" t="s">
        <v>210</v>
      </c>
      <c r="B90" s="11">
        <f>B568</f>
        <v>4</v>
      </c>
    </row>
    <row r="91" spans="1:2" ht="12.75" customHeight="1" x14ac:dyDescent="0.2">
      <c r="A91" s="10" t="s">
        <v>211</v>
      </c>
      <c r="B91" s="11">
        <v>6</v>
      </c>
    </row>
    <row r="92" spans="1:2" ht="12.75" customHeight="1" x14ac:dyDescent="0.2">
      <c r="A92" s="10" t="s">
        <v>214</v>
      </c>
      <c r="B92" s="11">
        <f>B91*9</f>
        <v>54</v>
      </c>
    </row>
    <row r="93" spans="1:2" ht="12.75" customHeight="1" x14ac:dyDescent="0.2">
      <c r="A93" s="10" t="s">
        <v>215</v>
      </c>
      <c r="B93" s="11">
        <f>B91/3</f>
        <v>2</v>
      </c>
    </row>
    <row r="94" spans="1:2" ht="12.75" customHeight="1" x14ac:dyDescent="0.2">
      <c r="A94" s="10" t="s">
        <v>216</v>
      </c>
      <c r="B94" s="11">
        <f>B443+(B604*3)</f>
        <v>10</v>
      </c>
    </row>
    <row r="95" spans="1:2" ht="12.75" customHeight="1" x14ac:dyDescent="0.2">
      <c r="A95" s="10" t="s">
        <v>217</v>
      </c>
      <c r="B95" s="11">
        <f>(B575*6)+(B94*3)</f>
        <v>54</v>
      </c>
    </row>
    <row r="96" spans="1:2" ht="12.75" customHeight="1" x14ac:dyDescent="0.2">
      <c r="A96" s="10" t="s">
        <v>218</v>
      </c>
      <c r="B96" s="11">
        <f>(B808*3)+(B826*3)</f>
        <v>7.5</v>
      </c>
    </row>
    <row r="97" spans="1:2" ht="12.75" customHeight="1" x14ac:dyDescent="0.2">
      <c r="A97" s="10" t="s">
        <v>219</v>
      </c>
      <c r="B97" s="11">
        <f>(B573*3)/4</f>
        <v>6</v>
      </c>
    </row>
    <row r="98" spans="1:2" ht="12.75" customHeight="1" x14ac:dyDescent="0.2">
      <c r="A98" s="10" t="s">
        <v>224</v>
      </c>
      <c r="B98" s="11">
        <v>20</v>
      </c>
    </row>
    <row r="99" spans="1:2" ht="12.75" customHeight="1" x14ac:dyDescent="0.2">
      <c r="A99" s="10" t="s">
        <v>225</v>
      </c>
      <c r="B99" s="11">
        <v>70</v>
      </c>
    </row>
    <row r="100" spans="1:2" ht="12.75" customHeight="1" x14ac:dyDescent="0.2">
      <c r="A100" s="10" t="s">
        <v>226</v>
      </c>
      <c r="B100" s="11">
        <v>20</v>
      </c>
    </row>
    <row r="101" spans="1:2" ht="12.75" customHeight="1" x14ac:dyDescent="0.2">
      <c r="A101" s="10" t="s">
        <v>228</v>
      </c>
      <c r="B101" s="11">
        <f>B882*3</f>
        <v>6</v>
      </c>
    </row>
    <row r="102" spans="1:2" ht="12.75" customHeight="1" x14ac:dyDescent="0.2">
      <c r="A102" s="10" t="s">
        <v>230</v>
      </c>
      <c r="B102" s="11">
        <f>(B159*3)+B75</f>
        <v>47.5</v>
      </c>
    </row>
    <row r="103" spans="1:2" ht="12.75" customHeight="1" x14ac:dyDescent="0.2">
      <c r="A103" s="10" t="s">
        <v>231</v>
      </c>
      <c r="B103" s="11">
        <f>B152+(B155/8)</f>
        <v>8</v>
      </c>
    </row>
    <row r="104" spans="1:2" ht="12.75" customHeight="1" x14ac:dyDescent="0.2">
      <c r="A104" s="10" t="s">
        <v>236</v>
      </c>
      <c r="B104" s="11">
        <f>B103</f>
        <v>8</v>
      </c>
    </row>
    <row r="105" spans="1:2" ht="12.75" customHeight="1" x14ac:dyDescent="0.2">
      <c r="A105" s="10" t="s">
        <v>237</v>
      </c>
      <c r="B105" s="11">
        <f>B104*4</f>
        <v>32</v>
      </c>
    </row>
    <row r="106" spans="1:2" ht="12.75" customHeight="1" x14ac:dyDescent="0.2">
      <c r="A106" s="10" t="s">
        <v>238</v>
      </c>
      <c r="B106" s="11">
        <f>B105/2</f>
        <v>16</v>
      </c>
    </row>
    <row r="107" spans="1:2" ht="12.75" customHeight="1" x14ac:dyDescent="0.2">
      <c r="A107" s="10" t="s">
        <v>239</v>
      </c>
      <c r="B107" s="11">
        <f>(B105*6)/4</f>
        <v>48</v>
      </c>
    </row>
    <row r="108" spans="1:2" ht="12.75" customHeight="1" x14ac:dyDescent="0.2">
      <c r="A108" s="10" t="s">
        <v>240</v>
      </c>
      <c r="B108" s="11">
        <f>B105</f>
        <v>32</v>
      </c>
    </row>
    <row r="109" spans="1:2" ht="12.75" customHeight="1" x14ac:dyDescent="0.2">
      <c r="A109" s="10" t="s">
        <v>259</v>
      </c>
      <c r="B109" s="11">
        <f>B35+B113</f>
        <v>28</v>
      </c>
    </row>
    <row r="110" spans="1:2" ht="12.75" customHeight="1" x14ac:dyDescent="0.2">
      <c r="A110" s="10" t="s">
        <v>262</v>
      </c>
      <c r="B110" s="11">
        <f>(B121*2)/3</f>
        <v>3.3333333333333335</v>
      </c>
    </row>
    <row r="111" spans="1:2" ht="12.75" customHeight="1" x14ac:dyDescent="0.2">
      <c r="A111" s="10" t="s">
        <v>263</v>
      </c>
      <c r="B111" s="11">
        <f>B112</f>
        <v>24</v>
      </c>
    </row>
    <row r="112" spans="1:2" ht="12.75" customHeight="1" x14ac:dyDescent="0.2">
      <c r="A112" s="10" t="s">
        <v>264</v>
      </c>
      <c r="B112" s="11">
        <f>(B743*4+(B350*4)+B113)</f>
        <v>24</v>
      </c>
    </row>
    <row r="113" spans="1:2" ht="12.75" customHeight="1" x14ac:dyDescent="0.2">
      <c r="A113" s="10" t="s">
        <v>265</v>
      </c>
      <c r="B113" s="11">
        <f>B164</f>
        <v>4</v>
      </c>
    </row>
    <row r="114" spans="1:2" ht="12.75" customHeight="1" x14ac:dyDescent="0.2">
      <c r="A114" s="10" t="s">
        <v>266</v>
      </c>
      <c r="B114" s="11">
        <f>B120+(B156/8)</f>
        <v>6</v>
      </c>
    </row>
    <row r="115" spans="1:2" ht="12.75" customHeight="1" x14ac:dyDescent="0.2">
      <c r="A115" s="10" t="s">
        <v>267</v>
      </c>
      <c r="B115" s="11">
        <v>4</v>
      </c>
    </row>
    <row r="116" spans="1:2" ht="12.75" customHeight="1" x14ac:dyDescent="0.2">
      <c r="A116" s="10" t="s">
        <v>268</v>
      </c>
      <c r="B116" s="11">
        <f>B115*9</f>
        <v>36</v>
      </c>
    </row>
    <row r="117" spans="1:2" ht="12.75" customHeight="1" x14ac:dyDescent="0.2">
      <c r="A117" s="10" t="s">
        <v>269</v>
      </c>
      <c r="B117" s="11">
        <f>B757+8</f>
        <v>508</v>
      </c>
    </row>
    <row r="118" spans="1:2" ht="12.75" customHeight="1" x14ac:dyDescent="0.2">
      <c r="A118" s="10" t="s">
        <v>270</v>
      </c>
      <c r="B118" s="11">
        <f>B321+1</f>
        <v>25.5</v>
      </c>
    </row>
    <row r="119" spans="1:2" ht="12.75" customHeight="1" x14ac:dyDescent="0.2">
      <c r="A119" s="10" t="s">
        <v>271</v>
      </c>
      <c r="B119" s="11">
        <f>(B118*6)/16</f>
        <v>9.5625</v>
      </c>
    </row>
    <row r="120" spans="1:2" ht="12.75" customHeight="1" x14ac:dyDescent="0.2">
      <c r="A120" s="10" t="s">
        <v>272</v>
      </c>
      <c r="B120" s="11">
        <f>B843+1</f>
        <v>1.5</v>
      </c>
    </row>
    <row r="121" spans="1:2" ht="12.75" customHeight="1" x14ac:dyDescent="0.2">
      <c r="A121" s="10" t="s">
        <v>274</v>
      </c>
      <c r="B121" s="11">
        <f>B896+1</f>
        <v>5</v>
      </c>
    </row>
    <row r="122" spans="1:2" ht="12.75" customHeight="1" x14ac:dyDescent="0.2">
      <c r="A122" s="10" t="s">
        <v>281</v>
      </c>
      <c r="B122" s="11">
        <v>20</v>
      </c>
    </row>
    <row r="123" spans="1:2" ht="12.75" customHeight="1" x14ac:dyDescent="0.2">
      <c r="A123" s="10" t="s">
        <v>282</v>
      </c>
      <c r="B123" s="11">
        <v>70</v>
      </c>
    </row>
    <row r="124" spans="1:2" ht="12.75" customHeight="1" x14ac:dyDescent="0.2">
      <c r="A124" s="10" t="s">
        <v>283</v>
      </c>
      <c r="B124" s="11">
        <v>20</v>
      </c>
    </row>
    <row r="125" spans="1:2" ht="12.75" customHeight="1" x14ac:dyDescent="0.2">
      <c r="A125" s="10" t="s">
        <v>285</v>
      </c>
      <c r="B125" s="11">
        <f>B409*3</f>
        <v>53.25</v>
      </c>
    </row>
    <row r="126" spans="1:2" ht="12.75" customHeight="1" x14ac:dyDescent="0.2">
      <c r="A126" s="10" t="s">
        <v>289</v>
      </c>
      <c r="B126" s="11">
        <v>3</v>
      </c>
    </row>
    <row r="127" spans="1:2" ht="12.75" customHeight="1" x14ac:dyDescent="0.2">
      <c r="A127" s="10" t="s">
        <v>290</v>
      </c>
      <c r="B127" s="11">
        <f>((B514*3)+(B839*2)+(B273)+(B882*3)-(B125*3))*2.5</f>
        <v>40</v>
      </c>
    </row>
    <row r="128" spans="1:2" ht="12.75" customHeight="1" x14ac:dyDescent="0.2">
      <c r="A128" s="10" t="s">
        <v>292</v>
      </c>
      <c r="B128" s="11">
        <f>(B808*3)+B155+(B581*3)</f>
        <v>39</v>
      </c>
    </row>
    <row r="129" spans="1:2" ht="12.75" customHeight="1" x14ac:dyDescent="0.2">
      <c r="A129" s="10" t="s">
        <v>296</v>
      </c>
      <c r="B129" s="11">
        <v>1</v>
      </c>
    </row>
    <row r="130" spans="1:2" ht="12.75" customHeight="1" x14ac:dyDescent="0.2">
      <c r="A130" s="10" t="s">
        <v>298</v>
      </c>
      <c r="B130" s="11">
        <f>B310+B129</f>
        <v>6</v>
      </c>
    </row>
    <row r="131" spans="1:2" ht="12.75" customHeight="1" x14ac:dyDescent="0.2">
      <c r="A131" s="10" t="s">
        <v>300</v>
      </c>
      <c r="B131" s="11">
        <f>(B575*4)+(B604*2)</f>
        <v>16</v>
      </c>
    </row>
    <row r="132" spans="1:2" ht="12.75" customHeight="1" x14ac:dyDescent="0.2">
      <c r="A132" s="10" t="s">
        <v>302</v>
      </c>
      <c r="B132" s="11">
        <f>B663</f>
        <v>7.5</v>
      </c>
    </row>
    <row r="133" spans="1:2" ht="12.75" customHeight="1" x14ac:dyDescent="0.2">
      <c r="A133" s="10" t="s">
        <v>304</v>
      </c>
      <c r="B133" s="11">
        <v>0</v>
      </c>
    </row>
    <row r="134" spans="1:2" ht="12.75" customHeight="1" x14ac:dyDescent="0.2">
      <c r="A134" s="10" t="s">
        <v>305</v>
      </c>
      <c r="B134" s="11">
        <f>(B409*7)</f>
        <v>124.25</v>
      </c>
    </row>
    <row r="135" spans="1:2" ht="12.75" customHeight="1" x14ac:dyDescent="0.2">
      <c r="A135" s="10" t="s">
        <v>309</v>
      </c>
      <c r="B135" s="11">
        <v>0</v>
      </c>
    </row>
    <row r="136" spans="1:2" ht="12.75" customHeight="1" x14ac:dyDescent="0.2">
      <c r="A136" s="10" t="s">
        <v>317</v>
      </c>
      <c r="B136" s="11">
        <f t="shared" ref="B136:B137" si="0">B403*0.8</f>
        <v>56.800000000000004</v>
      </c>
    </row>
    <row r="137" spans="1:2" ht="12.75" customHeight="1" x14ac:dyDescent="0.2">
      <c r="A137" s="10" t="s">
        <v>318</v>
      </c>
      <c r="B137" s="11">
        <f t="shared" si="0"/>
        <v>113.60000000000001</v>
      </c>
    </row>
    <row r="138" spans="1:2" ht="12.75" customHeight="1" x14ac:dyDescent="0.2">
      <c r="A138" s="10" t="s">
        <v>319</v>
      </c>
      <c r="B138" s="11">
        <f>B406*0.8</f>
        <v>71</v>
      </c>
    </row>
    <row r="139" spans="1:2" ht="12.75" customHeight="1" x14ac:dyDescent="0.2">
      <c r="A139" s="10" t="s">
        <v>320</v>
      </c>
      <c r="B139" s="11">
        <f>B410*0.8</f>
        <v>99.4</v>
      </c>
    </row>
    <row r="140" spans="1:2" ht="12.75" customHeight="1" x14ac:dyDescent="0.2">
      <c r="A140" s="10" t="s">
        <v>321</v>
      </c>
      <c r="B140" s="11">
        <f>B141</f>
        <v>16</v>
      </c>
    </row>
    <row r="141" spans="1:2" ht="12.75" customHeight="1" x14ac:dyDescent="0.2">
      <c r="A141" s="10" t="s">
        <v>322</v>
      </c>
      <c r="B141" s="11">
        <f>B574*8</f>
        <v>16</v>
      </c>
    </row>
    <row r="142" spans="1:2" ht="12.75" customHeight="1" x14ac:dyDescent="0.2">
      <c r="A142" s="10" t="s">
        <v>324</v>
      </c>
      <c r="B142" s="11">
        <f>B517+B141</f>
        <v>29.25</v>
      </c>
    </row>
    <row r="143" spans="1:2" ht="12.75" customHeight="1" x14ac:dyDescent="0.2">
      <c r="A143" s="10" t="s">
        <v>325</v>
      </c>
      <c r="B143" s="11">
        <v>4</v>
      </c>
    </row>
    <row r="144" spans="1:2" ht="12.75" customHeight="1" x14ac:dyDescent="0.2">
      <c r="A144" s="10" t="s">
        <v>327</v>
      </c>
      <c r="B144" s="11">
        <v>0</v>
      </c>
    </row>
    <row r="145" spans="1:2" ht="12.75" customHeight="1" x14ac:dyDescent="0.2">
      <c r="A145" s="10" t="s">
        <v>339</v>
      </c>
      <c r="B145" s="11">
        <f>B637*2</f>
        <v>49</v>
      </c>
    </row>
    <row r="146" spans="1:2" ht="12.75" customHeight="1" x14ac:dyDescent="0.2">
      <c r="A146" s="10" t="s">
        <v>340</v>
      </c>
      <c r="B146" s="11">
        <f>B685*2</f>
        <v>112</v>
      </c>
    </row>
    <row r="147" spans="1:2" ht="12.75" customHeight="1" x14ac:dyDescent="0.2">
      <c r="A147" s="10" t="s">
        <v>341</v>
      </c>
      <c r="B147" s="11">
        <f>B719*2</f>
        <v>54</v>
      </c>
    </row>
    <row r="148" spans="1:2" ht="12.75" customHeight="1" x14ac:dyDescent="0.2">
      <c r="A148" s="10" t="s">
        <v>342</v>
      </c>
      <c r="B148" s="11">
        <f>B744*2</f>
        <v>16</v>
      </c>
    </row>
    <row r="149" spans="1:2" ht="12.75" customHeight="1" x14ac:dyDescent="0.2">
      <c r="A149" s="10" t="s">
        <v>343</v>
      </c>
      <c r="B149" s="11">
        <f>B812*2</f>
        <v>36.470833333333331</v>
      </c>
    </row>
    <row r="150" spans="1:2" ht="12.75" customHeight="1" x14ac:dyDescent="0.2">
      <c r="A150" s="10" t="s">
        <v>347</v>
      </c>
      <c r="B150" s="11">
        <f>B413*2</f>
        <v>110.5</v>
      </c>
    </row>
    <row r="151" spans="1:2" ht="12.75" customHeight="1" x14ac:dyDescent="0.2">
      <c r="A151" s="10" t="s">
        <v>348</v>
      </c>
      <c r="B151" s="11">
        <v>32</v>
      </c>
    </row>
    <row r="152" spans="1:2" ht="12.75" customHeight="1" x14ac:dyDescent="0.2">
      <c r="A152" s="10" t="s">
        <v>350</v>
      </c>
      <c r="B152" s="11">
        <f>B159</f>
        <v>7.5</v>
      </c>
    </row>
    <row r="153" spans="1:2" ht="12.75" customHeight="1" x14ac:dyDescent="0.2">
      <c r="A153" s="10" t="s">
        <v>352</v>
      </c>
      <c r="B153" s="11">
        <f>B152/4</f>
        <v>1.875</v>
      </c>
    </row>
    <row r="154" spans="1:2" ht="12.75" customHeight="1" x14ac:dyDescent="0.2">
      <c r="A154" s="10" t="s">
        <v>353</v>
      </c>
      <c r="B154" s="11">
        <f>(B342*4)+B730</f>
        <v>135.88333333333333</v>
      </c>
    </row>
    <row r="155" spans="1:2" ht="12.75" customHeight="1" x14ac:dyDescent="0.2">
      <c r="A155" s="10" t="s">
        <v>354</v>
      </c>
      <c r="B155" s="11">
        <v>4</v>
      </c>
    </row>
    <row r="156" spans="1:2" ht="12.75" customHeight="1" x14ac:dyDescent="0.2">
      <c r="A156" s="10" t="s">
        <v>357</v>
      </c>
      <c r="B156" s="11">
        <v>36</v>
      </c>
    </row>
    <row r="157" spans="1:2" ht="12.75" customHeight="1" x14ac:dyDescent="0.2">
      <c r="A157" s="10" t="s">
        <v>358</v>
      </c>
      <c r="B157" s="11">
        <v>6</v>
      </c>
    </row>
    <row r="158" spans="1:2" ht="12.75" customHeight="1" x14ac:dyDescent="0.2">
      <c r="A158" s="10" t="s">
        <v>360</v>
      </c>
      <c r="B158" s="11">
        <f>B262+0.25</f>
        <v>1.25</v>
      </c>
    </row>
    <row r="159" spans="1:2" ht="12.75" customHeight="1" x14ac:dyDescent="0.2">
      <c r="A159" s="10" t="s">
        <v>369</v>
      </c>
      <c r="B159" s="11">
        <v>7.5</v>
      </c>
    </row>
    <row r="160" spans="1:2" ht="12.75" customHeight="1" x14ac:dyDescent="0.2">
      <c r="A160" s="10" t="s">
        <v>373</v>
      </c>
      <c r="B160" s="11">
        <f>B159/2</f>
        <v>3.75</v>
      </c>
    </row>
    <row r="161" spans="1:2" ht="12.75" customHeight="1" x14ac:dyDescent="0.2">
      <c r="A161" s="10" t="s">
        <v>374</v>
      </c>
      <c r="B161" s="11">
        <f>(B159*6)/4</f>
        <v>11.25</v>
      </c>
    </row>
    <row r="162" spans="1:2" ht="12.75" customHeight="1" x14ac:dyDescent="0.2">
      <c r="A162" s="10" t="s">
        <v>375</v>
      </c>
      <c r="B162" s="11">
        <f>B159</f>
        <v>7.5</v>
      </c>
    </row>
    <row r="163" spans="1:2" ht="12.75" customHeight="1" x14ac:dyDescent="0.2">
      <c r="A163" s="10" t="s">
        <v>376</v>
      </c>
      <c r="B163" s="11">
        <v>3</v>
      </c>
    </row>
    <row r="164" spans="1:2" ht="12.75" customHeight="1" x14ac:dyDescent="0.2">
      <c r="A164" s="10" t="s">
        <v>379</v>
      </c>
      <c r="B164" s="11">
        <v>4</v>
      </c>
    </row>
    <row r="165" spans="1:2" ht="12.75" customHeight="1" x14ac:dyDescent="0.2">
      <c r="A165" s="10" t="s">
        <v>380</v>
      </c>
      <c r="B165" s="11">
        <v>4</v>
      </c>
    </row>
    <row r="166" spans="1:2" ht="12.75" customHeight="1" x14ac:dyDescent="0.2">
      <c r="A166" s="10" t="s">
        <v>383</v>
      </c>
      <c r="B166" s="11">
        <f>B125+B165</f>
        <v>57.25</v>
      </c>
    </row>
    <row r="167" spans="1:2" ht="12.75" customHeight="1" x14ac:dyDescent="0.2">
      <c r="A167" s="10" t="s">
        <v>387</v>
      </c>
      <c r="B167" s="11">
        <v>0</v>
      </c>
    </row>
    <row r="168" spans="1:2" ht="12.75" customHeight="1" x14ac:dyDescent="0.2">
      <c r="A168" s="10" t="s">
        <v>389</v>
      </c>
      <c r="B168" s="11">
        <f>(B733*3)+B682+(B811*3)</f>
        <v>282.5</v>
      </c>
    </row>
    <row r="169" spans="1:2" ht="12.75" customHeight="1" x14ac:dyDescent="0.2">
      <c r="A169" s="10" t="s">
        <v>390</v>
      </c>
      <c r="B169" s="11">
        <f>(B409*4)+B729</f>
        <v>185.75</v>
      </c>
    </row>
    <row r="170" spans="1:2" ht="12.75" customHeight="1" x14ac:dyDescent="0.2">
      <c r="A170" s="10" t="s">
        <v>391</v>
      </c>
      <c r="B170" s="11">
        <f>(B579*7)</f>
        <v>21</v>
      </c>
    </row>
    <row r="171" spans="1:2" ht="12.75" customHeight="1" x14ac:dyDescent="0.2">
      <c r="A171" s="10" t="s">
        <v>392</v>
      </c>
      <c r="B171" s="11">
        <f>(B543*8)+B378</f>
        <v>3031.5</v>
      </c>
    </row>
    <row r="172" spans="1:2" ht="12.75" customHeight="1" x14ac:dyDescent="0.2">
      <c r="A172" s="10" t="s">
        <v>400</v>
      </c>
      <c r="B172" s="11">
        <f>B37+(B155/8)</f>
        <v>3.5</v>
      </c>
    </row>
    <row r="173" spans="1:2" ht="12.75" customHeight="1" x14ac:dyDescent="0.2">
      <c r="A173" s="10" t="s">
        <v>401</v>
      </c>
      <c r="B173" s="11">
        <f>B142+(B155/8)</f>
        <v>29.75</v>
      </c>
    </row>
    <row r="174" spans="1:2" ht="12.75" customHeight="1" x14ac:dyDescent="0.2">
      <c r="A174" s="10" t="s">
        <v>402</v>
      </c>
      <c r="B174" s="11">
        <f>B165+(B155/8)</f>
        <v>4.5</v>
      </c>
    </row>
    <row r="175" spans="1:2" ht="12.75" customHeight="1" x14ac:dyDescent="0.2">
      <c r="A175" s="10" t="s">
        <v>403</v>
      </c>
      <c r="B175" s="11">
        <f>B540+(B155/8)</f>
        <v>4.5</v>
      </c>
    </row>
    <row r="176" spans="1:2" ht="12.75" customHeight="1" x14ac:dyDescent="0.2">
      <c r="A176" s="10" t="s">
        <v>404</v>
      </c>
      <c r="B176" s="11">
        <f>B649+(B155/8)</f>
        <v>1.5</v>
      </c>
    </row>
    <row r="177" spans="1:2" ht="12.75" customHeight="1" x14ac:dyDescent="0.2">
      <c r="A177" s="10" t="s">
        <v>405</v>
      </c>
      <c r="B177" s="11">
        <f>B689+(B155/8)</f>
        <v>8.5</v>
      </c>
    </row>
    <row r="178" spans="1:2" ht="12.75" customHeight="1" x14ac:dyDescent="0.2">
      <c r="A178" s="10" t="s">
        <v>406</v>
      </c>
      <c r="B178" s="11">
        <f>B742+(B155/8)</f>
        <v>24.5</v>
      </c>
    </row>
    <row r="179" spans="1:2" ht="12.75" customHeight="1" x14ac:dyDescent="0.2">
      <c r="A179" s="10" t="s">
        <v>407</v>
      </c>
      <c r="B179" s="11">
        <f>(B882*2)+B164</f>
        <v>8</v>
      </c>
    </row>
    <row r="180" spans="1:2" ht="12.75" customHeight="1" x14ac:dyDescent="0.2">
      <c r="A180" s="10" t="s">
        <v>414</v>
      </c>
      <c r="B180" s="11">
        <v>4</v>
      </c>
    </row>
    <row r="181" spans="1:2" ht="12.75" customHeight="1" x14ac:dyDescent="0.2">
      <c r="A181" s="10" t="s">
        <v>416</v>
      </c>
      <c r="B181" s="11">
        <v>0</v>
      </c>
    </row>
    <row r="182" spans="1:2" ht="12.75" customHeight="1" x14ac:dyDescent="0.2">
      <c r="A182" s="10" t="s">
        <v>425</v>
      </c>
      <c r="B182" s="11">
        <f>B633+(B155/8)</f>
        <v>6.625</v>
      </c>
    </row>
    <row r="183" spans="1:2" ht="12.75" customHeight="1" x14ac:dyDescent="0.2">
      <c r="A183" s="10" t="s">
        <v>426</v>
      </c>
      <c r="B183" s="11">
        <f>B810+(B155/8)</f>
        <v>18.735416666666666</v>
      </c>
    </row>
    <row r="184" spans="1:2" ht="12.75" customHeight="1" x14ac:dyDescent="0.2">
      <c r="A184" s="10" t="s">
        <v>428</v>
      </c>
      <c r="B184" s="11">
        <f>(B574*4)</f>
        <v>8</v>
      </c>
    </row>
    <row r="185" spans="1:2" ht="12.75" customHeight="1" x14ac:dyDescent="0.2">
      <c r="A185" s="10" t="s">
        <v>434</v>
      </c>
      <c r="B185" s="11">
        <v>300</v>
      </c>
    </row>
    <row r="186" spans="1:2" ht="12.75" customHeight="1" x14ac:dyDescent="0.2">
      <c r="A186" s="10" t="s">
        <v>435</v>
      </c>
      <c r="B186" s="11">
        <v>0</v>
      </c>
    </row>
    <row r="187" spans="1:2" ht="12.75" customHeight="1" x14ac:dyDescent="0.2">
      <c r="A187" s="10" t="s">
        <v>453</v>
      </c>
      <c r="B187" s="11">
        <f>B190</f>
        <v>4</v>
      </c>
    </row>
    <row r="188" spans="1:2" ht="12.75" customHeight="1" x14ac:dyDescent="0.2">
      <c r="A188" s="10" t="s">
        <v>458</v>
      </c>
      <c r="B188" s="11">
        <f>(B194*4)/3</f>
        <v>21.333333333333332</v>
      </c>
    </row>
    <row r="189" spans="1:2" ht="12.75" customHeight="1" x14ac:dyDescent="0.2">
      <c r="A189" s="10" t="s">
        <v>459</v>
      </c>
      <c r="B189" s="11">
        <f>B562+B93</f>
        <v>7</v>
      </c>
    </row>
    <row r="190" spans="1:2" ht="12.75" customHeight="1" x14ac:dyDescent="0.2">
      <c r="A190" s="10" t="s">
        <v>460</v>
      </c>
      <c r="B190" s="11">
        <f>B194/4</f>
        <v>4</v>
      </c>
    </row>
    <row r="191" spans="1:2" ht="12.75" customHeight="1" x14ac:dyDescent="0.2">
      <c r="A191" s="10" t="s">
        <v>461</v>
      </c>
      <c r="B191" s="11">
        <f>B190*2</f>
        <v>8</v>
      </c>
    </row>
    <row r="192" spans="1:2" ht="12.75" customHeight="1" x14ac:dyDescent="0.2">
      <c r="A192" s="10" t="s">
        <v>464</v>
      </c>
      <c r="B192" s="11">
        <f>B190/2</f>
        <v>2</v>
      </c>
    </row>
    <row r="193" spans="1:2" ht="12.75" customHeight="1" x14ac:dyDescent="0.2">
      <c r="A193" s="10" t="s">
        <v>465</v>
      </c>
      <c r="B193" s="11">
        <f>(B190*6)/4</f>
        <v>6</v>
      </c>
    </row>
    <row r="194" spans="1:2" ht="12.75" customHeight="1" x14ac:dyDescent="0.2">
      <c r="A194" s="10" t="s">
        <v>466</v>
      </c>
      <c r="B194" s="11">
        <v>16</v>
      </c>
    </row>
    <row r="195" spans="1:2" ht="12.75" customHeight="1" x14ac:dyDescent="0.2">
      <c r="A195" s="10" t="s">
        <v>469</v>
      </c>
      <c r="B195" s="11">
        <f>(B808*3)+B409+(B826*2)+B854</f>
        <v>45</v>
      </c>
    </row>
    <row r="196" spans="1:2" ht="12.75" customHeight="1" x14ac:dyDescent="0.2">
      <c r="A196" s="10" t="s">
        <v>482</v>
      </c>
      <c r="B196" s="11">
        <f>B718</f>
        <v>40.5</v>
      </c>
    </row>
    <row r="197" spans="1:2" ht="12.75" customHeight="1" x14ac:dyDescent="0.2">
      <c r="A197" s="10" t="s">
        <v>483</v>
      </c>
      <c r="B197" s="11">
        <f>(B196*6)/4</f>
        <v>60.75</v>
      </c>
    </row>
    <row r="198" spans="1:2" ht="12.75" customHeight="1" x14ac:dyDescent="0.2">
      <c r="A198" s="10" t="s">
        <v>484</v>
      </c>
      <c r="B198" s="11">
        <f>B743</f>
        <v>2</v>
      </c>
    </row>
    <row r="199" spans="1:2" ht="12.75" customHeight="1" x14ac:dyDescent="0.2">
      <c r="A199" s="10" t="s">
        <v>485</v>
      </c>
      <c r="B199" s="11">
        <f>B198/2</f>
        <v>1</v>
      </c>
    </row>
    <row r="200" spans="1:2" ht="12.75" customHeight="1" x14ac:dyDescent="0.2">
      <c r="A200" s="10" t="s">
        <v>502</v>
      </c>
      <c r="B200" s="11">
        <f>B35+B204</f>
        <v>31.5</v>
      </c>
    </row>
    <row r="201" spans="1:2" ht="12.75" customHeight="1" x14ac:dyDescent="0.2">
      <c r="A201" s="10" t="s">
        <v>505</v>
      </c>
      <c r="B201" s="11">
        <f>(B210*2)/3</f>
        <v>3.3333333333333335</v>
      </c>
    </row>
    <row r="202" spans="1:2" ht="12.75" customHeight="1" x14ac:dyDescent="0.2">
      <c r="A202" s="10" t="s">
        <v>506</v>
      </c>
      <c r="B202" s="11">
        <f>B203</f>
        <v>27.5</v>
      </c>
    </row>
    <row r="203" spans="1:2" ht="12.75" customHeight="1" x14ac:dyDescent="0.2">
      <c r="A203" s="10" t="s">
        <v>507</v>
      </c>
      <c r="B203" s="11">
        <f>(B743*4+(B350*4)+B204)</f>
        <v>27.5</v>
      </c>
    </row>
    <row r="204" spans="1:2" ht="12.75" customHeight="1" x14ac:dyDescent="0.2">
      <c r="A204" s="10" t="s">
        <v>508</v>
      </c>
      <c r="B204" s="11">
        <f>B367+B81</f>
        <v>7.5</v>
      </c>
    </row>
    <row r="205" spans="1:2" ht="12.75" customHeight="1" x14ac:dyDescent="0.2">
      <c r="A205" s="10" t="s">
        <v>509</v>
      </c>
      <c r="B205" s="11">
        <f>B209+(B155/8)</f>
        <v>2</v>
      </c>
    </row>
    <row r="206" spans="1:2" ht="12.75" customHeight="1" x14ac:dyDescent="0.2">
      <c r="A206" s="10" t="s">
        <v>510</v>
      </c>
      <c r="B206" s="11">
        <f>B757+8</f>
        <v>508</v>
      </c>
    </row>
    <row r="207" spans="1:2" ht="12.75" customHeight="1" x14ac:dyDescent="0.2">
      <c r="A207" s="10" t="s">
        <v>511</v>
      </c>
      <c r="B207" s="11">
        <f>B321+1</f>
        <v>25.5</v>
      </c>
    </row>
    <row r="208" spans="1:2" ht="12.75" customHeight="1" x14ac:dyDescent="0.2">
      <c r="A208" s="10" t="s">
        <v>512</v>
      </c>
      <c r="B208" s="11">
        <f>(B207*6)/16</f>
        <v>9.5625</v>
      </c>
    </row>
    <row r="209" spans="1:2" ht="12.75" customHeight="1" x14ac:dyDescent="0.2">
      <c r="A209" s="10" t="s">
        <v>513</v>
      </c>
      <c r="B209" s="11">
        <f>B843+1</f>
        <v>1.5</v>
      </c>
    </row>
    <row r="210" spans="1:2" ht="12.75" customHeight="1" x14ac:dyDescent="0.2">
      <c r="A210" s="10" t="s">
        <v>515</v>
      </c>
      <c r="B210" s="11">
        <f>B896+1</f>
        <v>5</v>
      </c>
    </row>
    <row r="211" spans="1:2" ht="12.75" customHeight="1" x14ac:dyDescent="0.2">
      <c r="A211" s="10" t="s">
        <v>518</v>
      </c>
      <c r="B211" s="11">
        <v>4</v>
      </c>
    </row>
    <row r="212" spans="1:2" ht="12.75" customHeight="1" x14ac:dyDescent="0.2">
      <c r="A212" s="10" t="s">
        <v>538</v>
      </c>
      <c r="B212" s="11">
        <f>B219*5</f>
        <v>40</v>
      </c>
    </row>
    <row r="213" spans="1:2" ht="12.75" customHeight="1" x14ac:dyDescent="0.2">
      <c r="A213" s="10" t="s">
        <v>540</v>
      </c>
      <c r="B213" s="11">
        <f>B218*6</f>
        <v>24</v>
      </c>
    </row>
    <row r="214" spans="1:2" ht="12.75" customHeight="1" x14ac:dyDescent="0.2">
      <c r="A214" s="10" t="s">
        <v>541</v>
      </c>
      <c r="B214" s="11">
        <f>(B218*4)+(B805*2)</f>
        <v>23.5</v>
      </c>
    </row>
    <row r="215" spans="1:2" ht="12.75" customHeight="1" x14ac:dyDescent="0.2">
      <c r="A215" s="10" t="s">
        <v>542</v>
      </c>
      <c r="B215" s="11">
        <f>(B218*2)+(B805*4)</f>
        <v>23</v>
      </c>
    </row>
    <row r="216" spans="1:2" ht="12.75" customHeight="1" x14ac:dyDescent="0.2">
      <c r="A216" s="10" t="s">
        <v>543</v>
      </c>
      <c r="B216" s="11">
        <v>1</v>
      </c>
    </row>
    <row r="217" spans="1:2" ht="12.75" customHeight="1" x14ac:dyDescent="0.2">
      <c r="A217" s="10" t="s">
        <v>544</v>
      </c>
      <c r="B217" s="11">
        <v>16</v>
      </c>
    </row>
    <row r="218" spans="1:2" ht="12.75" customHeight="1" x14ac:dyDescent="0.2">
      <c r="A218" s="10" t="s">
        <v>545</v>
      </c>
      <c r="B218" s="11">
        <f>B217/4</f>
        <v>4</v>
      </c>
    </row>
    <row r="219" spans="1:2" ht="12.75" customHeight="1" x14ac:dyDescent="0.2">
      <c r="A219" s="10" t="s">
        <v>546</v>
      </c>
      <c r="B219" s="11">
        <f>B218*2</f>
        <v>8</v>
      </c>
    </row>
    <row r="220" spans="1:2" ht="12.75" customHeight="1" x14ac:dyDescent="0.2">
      <c r="A220" s="10" t="s">
        <v>547</v>
      </c>
      <c r="B220" s="11">
        <v>48</v>
      </c>
    </row>
    <row r="221" spans="1:2" ht="12.75" customHeight="1" x14ac:dyDescent="0.2">
      <c r="A221" s="10" t="s">
        <v>548</v>
      </c>
      <c r="B221" s="11">
        <f>(B218*6)+(B805)</f>
        <v>27.75</v>
      </c>
    </row>
    <row r="222" spans="1:2" ht="12.75" customHeight="1" x14ac:dyDescent="0.2">
      <c r="A222" s="10" t="s">
        <v>549</v>
      </c>
      <c r="B222" s="11">
        <f>B218/2</f>
        <v>2</v>
      </c>
    </row>
    <row r="223" spans="1:2" ht="12.75" customHeight="1" x14ac:dyDescent="0.2">
      <c r="A223" s="10" t="s">
        <v>550</v>
      </c>
      <c r="B223" s="11">
        <f>(B218*6)/4</f>
        <v>6</v>
      </c>
    </row>
    <row r="224" spans="1:2" ht="12.75" customHeight="1" x14ac:dyDescent="0.2">
      <c r="A224" s="10" t="s">
        <v>551</v>
      </c>
      <c r="B224" s="11">
        <f>(B218*6)/2</f>
        <v>12</v>
      </c>
    </row>
    <row r="225" spans="1:2" ht="12.75" customHeight="1" x14ac:dyDescent="0.2">
      <c r="A225" s="10" t="s">
        <v>553</v>
      </c>
      <c r="B225" s="11">
        <f>(B217*4)/3</f>
        <v>21.333333333333332</v>
      </c>
    </row>
    <row r="226" spans="1:2" ht="12.75" customHeight="1" x14ac:dyDescent="0.2">
      <c r="A226" s="10" t="s">
        <v>554</v>
      </c>
      <c r="B226" s="11">
        <f>(B656*8)+B62</f>
        <v>83</v>
      </c>
    </row>
    <row r="227" spans="1:2" ht="12.75" customHeight="1" x14ac:dyDescent="0.2">
      <c r="A227" s="10" t="s">
        <v>555</v>
      </c>
      <c r="B227" s="11">
        <f>B226/2</f>
        <v>41.5</v>
      </c>
    </row>
    <row r="228" spans="1:2" ht="12.75" customHeight="1" x14ac:dyDescent="0.2">
      <c r="A228" s="10" t="s">
        <v>556</v>
      </c>
      <c r="B228" s="11">
        <f>(B226*6)/4</f>
        <v>124.5</v>
      </c>
    </row>
    <row r="229" spans="1:2" ht="12.75" customHeight="1" x14ac:dyDescent="0.2">
      <c r="A229" s="10" t="s">
        <v>558</v>
      </c>
      <c r="B229" s="11">
        <f>(B321*3)+(B682*3)+(B579*3)</f>
        <v>250.5</v>
      </c>
    </row>
    <row r="230" spans="1:2" ht="12.75" customHeight="1" x14ac:dyDescent="0.2">
      <c r="A230" s="10" t="s">
        <v>580</v>
      </c>
      <c r="B230" s="11">
        <v>15</v>
      </c>
    </row>
    <row r="231" spans="1:2" ht="12.75" customHeight="1" x14ac:dyDescent="0.2">
      <c r="A231" s="10" t="s">
        <v>581</v>
      </c>
      <c r="B231" s="11">
        <v>30</v>
      </c>
    </row>
    <row r="232" spans="1:2" ht="12.75" customHeight="1" x14ac:dyDescent="0.2">
      <c r="A232" s="10" t="s">
        <v>582</v>
      </c>
      <c r="B232" s="11">
        <v>15</v>
      </c>
    </row>
    <row r="233" spans="1:2" ht="12.75" customHeight="1" x14ac:dyDescent="0.2">
      <c r="A233" s="10" t="s">
        <v>584</v>
      </c>
      <c r="B233" s="11">
        <v>15</v>
      </c>
    </row>
    <row r="234" spans="1:2" ht="12.75" customHeight="1" x14ac:dyDescent="0.2">
      <c r="A234" s="10" t="s">
        <v>585</v>
      </c>
      <c r="B234" s="11">
        <v>30</v>
      </c>
    </row>
    <row r="235" spans="1:2" ht="12.75" customHeight="1" x14ac:dyDescent="0.2">
      <c r="A235" s="10" t="s">
        <v>586</v>
      </c>
      <c r="B235" s="11">
        <v>15</v>
      </c>
    </row>
    <row r="236" spans="1:2" ht="12.75" customHeight="1" x14ac:dyDescent="0.2">
      <c r="A236" s="10" t="s">
        <v>588</v>
      </c>
      <c r="B236" s="11">
        <v>4</v>
      </c>
    </row>
    <row r="237" spans="1:2" ht="12.75" customHeight="1" x14ac:dyDescent="0.2">
      <c r="A237" s="10" t="s">
        <v>589</v>
      </c>
      <c r="B237" s="11">
        <v>15</v>
      </c>
    </row>
    <row r="238" spans="1:2" ht="12.75" customHeight="1" x14ac:dyDescent="0.2">
      <c r="A238" s="10" t="s">
        <v>590</v>
      </c>
      <c r="B238" s="11">
        <v>30</v>
      </c>
    </row>
    <row r="239" spans="1:2" ht="12.75" customHeight="1" x14ac:dyDescent="0.2">
      <c r="A239" s="10" t="s">
        <v>593</v>
      </c>
      <c r="B239" s="11">
        <v>15</v>
      </c>
    </row>
    <row r="240" spans="1:2" ht="12.75" customHeight="1" x14ac:dyDescent="0.2">
      <c r="A240" s="10" t="s">
        <v>594</v>
      </c>
      <c r="B240" s="11">
        <v>30</v>
      </c>
    </row>
    <row r="241" spans="1:2" ht="12.75" customHeight="1" x14ac:dyDescent="0.2">
      <c r="A241" s="10" t="s">
        <v>597</v>
      </c>
      <c r="B241" s="11">
        <v>15</v>
      </c>
    </row>
    <row r="242" spans="1:2" ht="12.75" customHeight="1" x14ac:dyDescent="0.2">
      <c r="A242" s="10" t="s">
        <v>598</v>
      </c>
      <c r="B242" s="11">
        <v>30</v>
      </c>
    </row>
    <row r="243" spans="1:2" ht="12.75" customHeight="1" x14ac:dyDescent="0.2">
      <c r="A243" s="10" t="s">
        <v>599</v>
      </c>
      <c r="B243" s="11">
        <v>15</v>
      </c>
    </row>
    <row r="244" spans="1:2" ht="12.75" customHeight="1" x14ac:dyDescent="0.2">
      <c r="A244" s="10" t="s">
        <v>637</v>
      </c>
      <c r="B244" s="11">
        <f>(B409*6)+B729+B821</f>
        <v>230.75</v>
      </c>
    </row>
    <row r="245" spans="1:2" ht="12.75" customHeight="1" x14ac:dyDescent="0.2">
      <c r="A245" s="10" t="s">
        <v>638</v>
      </c>
      <c r="B245" s="11">
        <f>B254+(B155/8)</f>
        <v>119.5</v>
      </c>
    </row>
    <row r="246" spans="1:2" ht="12.75" customHeight="1" x14ac:dyDescent="0.2">
      <c r="A246" s="10" t="s">
        <v>651</v>
      </c>
      <c r="B246" s="11">
        <f>(B245*3)+(B806*2)</f>
        <v>373.5</v>
      </c>
    </row>
    <row r="247" spans="1:2" ht="12.75" customHeight="1" x14ac:dyDescent="0.2">
      <c r="A247" s="10" t="s">
        <v>652</v>
      </c>
      <c r="B247" s="11">
        <f>B254*9</f>
        <v>1071</v>
      </c>
    </row>
    <row r="248" spans="1:2" ht="12.75" customHeight="1" x14ac:dyDescent="0.2">
      <c r="A248" s="10" t="s">
        <v>653</v>
      </c>
      <c r="B248" s="11">
        <f>(B245*4)</f>
        <v>478</v>
      </c>
    </row>
    <row r="249" spans="1:2" ht="12.75" customHeight="1" x14ac:dyDescent="0.2">
      <c r="A249" s="10" t="s">
        <v>654</v>
      </c>
      <c r="B249" s="11">
        <f>B245*8</f>
        <v>956</v>
      </c>
    </row>
    <row r="250" spans="1:2" ht="12.75" customHeight="1" x14ac:dyDescent="0.2">
      <c r="A250" s="10" t="s">
        <v>655</v>
      </c>
      <c r="B250" s="11">
        <f>B245*5</f>
        <v>597.5</v>
      </c>
    </row>
    <row r="251" spans="1:2" ht="12.75" customHeight="1" x14ac:dyDescent="0.2">
      <c r="A251" s="10" t="s">
        <v>656</v>
      </c>
      <c r="B251" s="11">
        <f>(B245*2)+(B806*2)</f>
        <v>254</v>
      </c>
    </row>
    <row r="252" spans="1:2" ht="12.75" customHeight="1" x14ac:dyDescent="0.2">
      <c r="A252" s="10" t="s">
        <v>657</v>
      </c>
      <c r="B252" s="11">
        <f>(B245*7)+25</f>
        <v>861.5</v>
      </c>
    </row>
    <row r="253" spans="1:2" ht="12.75" customHeight="1" x14ac:dyDescent="0.2">
      <c r="A253" s="10" t="s">
        <v>658</v>
      </c>
      <c r="B253" s="11">
        <f>(B245*5)</f>
        <v>597.5</v>
      </c>
    </row>
    <row r="254" spans="1:2" ht="12.75" customHeight="1" x14ac:dyDescent="0.2">
      <c r="A254" s="10" t="s">
        <v>659</v>
      </c>
      <c r="B254" s="11">
        <f>B412*7</f>
        <v>119</v>
      </c>
    </row>
    <row r="255" spans="1:2" ht="12.75" customHeight="1" x14ac:dyDescent="0.2">
      <c r="A255" s="10" t="s">
        <v>660</v>
      </c>
      <c r="B255" s="11">
        <f>(B245*3)+(B806*2)</f>
        <v>373.5</v>
      </c>
    </row>
    <row r="256" spans="1:2" ht="12.75" customHeight="1" x14ac:dyDescent="0.2">
      <c r="A256" s="10" t="s">
        <v>661</v>
      </c>
      <c r="B256" s="11">
        <f>(B245)+(B806*2)</f>
        <v>134.5</v>
      </c>
    </row>
    <row r="257" spans="1:2" ht="12.75" customHeight="1" x14ac:dyDescent="0.2">
      <c r="A257" s="10" t="s">
        <v>662</v>
      </c>
      <c r="B257" s="11">
        <f>(B245*2)+(B806)</f>
        <v>246.5</v>
      </c>
    </row>
    <row r="258" spans="1:2" ht="12.75" customHeight="1" x14ac:dyDescent="0.2">
      <c r="A258" s="10" t="s">
        <v>663</v>
      </c>
      <c r="B258" s="11">
        <f>((B159 *2)+(B682*2))/2</f>
        <v>63.5</v>
      </c>
    </row>
    <row r="259" spans="1:2" ht="12.75" customHeight="1" x14ac:dyDescent="0.2">
      <c r="A259" s="10" t="s">
        <v>667</v>
      </c>
      <c r="B259" s="11">
        <f>B258/2</f>
        <v>31.75</v>
      </c>
    </row>
    <row r="260" spans="1:2" ht="12.75" customHeight="1" x14ac:dyDescent="0.2">
      <c r="A260" s="10" t="s">
        <v>668</v>
      </c>
      <c r="B260" s="11">
        <f>(B258*6)/4</f>
        <v>95.25</v>
      </c>
    </row>
    <row r="261" spans="1:2" ht="12.75" customHeight="1" x14ac:dyDescent="0.2">
      <c r="A261" s="10" t="s">
        <v>669</v>
      </c>
      <c r="B261" s="11">
        <f>B258</f>
        <v>63.5</v>
      </c>
    </row>
    <row r="262" spans="1:2" ht="12.75" customHeight="1" x14ac:dyDescent="0.2">
      <c r="A262" s="10" t="s">
        <v>670</v>
      </c>
      <c r="B262" s="11">
        <v>1</v>
      </c>
    </row>
    <row r="263" spans="1:2" ht="12.75" customHeight="1" x14ac:dyDescent="0.2">
      <c r="A263" s="10" t="s">
        <v>673</v>
      </c>
      <c r="B263" s="11">
        <f>(B159*7)+B96+B728</f>
        <v>72.75</v>
      </c>
    </row>
    <row r="264" spans="1:2" ht="12.75" customHeight="1" x14ac:dyDescent="0.2">
      <c r="A264" s="10" t="s">
        <v>675</v>
      </c>
      <c r="B264" s="11">
        <v>0</v>
      </c>
    </row>
    <row r="265" spans="1:2" ht="12.75" customHeight="1" x14ac:dyDescent="0.2">
      <c r="A265" s="10" t="s">
        <v>677</v>
      </c>
      <c r="B265" s="11">
        <v>0</v>
      </c>
    </row>
    <row r="266" spans="1:2" ht="12.75" customHeight="1" x14ac:dyDescent="0.2">
      <c r="A266" s="10" t="s">
        <v>682</v>
      </c>
      <c r="B266" s="11">
        <v>100</v>
      </c>
    </row>
    <row r="267" spans="1:2" ht="12.75" customHeight="1" x14ac:dyDescent="0.2">
      <c r="A267" s="10" t="s">
        <v>683</v>
      </c>
      <c r="B267" s="11">
        <f>B268*18</f>
        <v>25812</v>
      </c>
    </row>
    <row r="268" spans="1:2" ht="12.75" customHeight="1" x14ac:dyDescent="0.2">
      <c r="A268" s="10" t="s">
        <v>684</v>
      </c>
      <c r="B268" s="11">
        <f>B245*12</f>
        <v>1434</v>
      </c>
    </row>
    <row r="269" spans="1:2" ht="12.75" customHeight="1" x14ac:dyDescent="0.2">
      <c r="A269" s="10" t="s">
        <v>688</v>
      </c>
      <c r="B269" s="11">
        <f>B435+(B155/8)</f>
        <v>3</v>
      </c>
    </row>
    <row r="270" spans="1:2" ht="12.75" customHeight="1" x14ac:dyDescent="0.2">
      <c r="A270" s="10" t="s">
        <v>689</v>
      </c>
      <c r="B270" s="11">
        <f>B269*9</f>
        <v>27</v>
      </c>
    </row>
    <row r="271" spans="1:2" ht="12.75" customHeight="1" x14ac:dyDescent="0.2">
      <c r="A271" s="10" t="s">
        <v>692</v>
      </c>
      <c r="B271" s="11">
        <f>(B159*7)+B728</f>
        <v>65.25</v>
      </c>
    </row>
    <row r="272" spans="1:2" ht="12.75" customHeight="1" x14ac:dyDescent="0.2">
      <c r="A272" s="10" t="s">
        <v>694</v>
      </c>
      <c r="B272" s="11">
        <v>0</v>
      </c>
    </row>
    <row r="273" spans="1:2" ht="12.75" customHeight="1" x14ac:dyDescent="0.2">
      <c r="A273" s="10" t="s">
        <v>695</v>
      </c>
      <c r="B273" s="11">
        <v>1</v>
      </c>
    </row>
    <row r="274" spans="1:2" ht="12.75" customHeight="1" x14ac:dyDescent="0.2">
      <c r="A274" s="10" t="s">
        <v>697</v>
      </c>
      <c r="B274" s="11">
        <v>0</v>
      </c>
    </row>
    <row r="275" spans="1:2" ht="12.75" customHeight="1" x14ac:dyDescent="0.2">
      <c r="A275" s="10" t="s">
        <v>698</v>
      </c>
      <c r="B275" s="11">
        <f>B245*20</f>
        <v>2390</v>
      </c>
    </row>
    <row r="276" spans="1:2" ht="12.75" customHeight="1" x14ac:dyDescent="0.2">
      <c r="A276" s="10" t="s">
        <v>699</v>
      </c>
      <c r="B276" s="11">
        <f>B278</f>
        <v>59.5</v>
      </c>
    </row>
    <row r="277" spans="1:2" ht="12.75" customHeight="1" x14ac:dyDescent="0.2">
      <c r="A277" s="10" t="s">
        <v>702</v>
      </c>
      <c r="B277" s="11">
        <f>B276*9</f>
        <v>535.5</v>
      </c>
    </row>
    <row r="278" spans="1:2" ht="12.75" customHeight="1" x14ac:dyDescent="0.2">
      <c r="A278" s="10" t="s">
        <v>703</v>
      </c>
      <c r="B278" s="11">
        <f>B412*3.5</f>
        <v>59.5</v>
      </c>
    </row>
    <row r="279" spans="1:2" ht="12.75" customHeight="1" x14ac:dyDescent="0.2">
      <c r="A279" s="10" t="s">
        <v>706</v>
      </c>
      <c r="B279" s="11">
        <f>B245*4</f>
        <v>478</v>
      </c>
    </row>
    <row r="280" spans="1:2" ht="12.75" customHeight="1" x14ac:dyDescent="0.2">
      <c r="A280" s="10" t="s">
        <v>709</v>
      </c>
      <c r="B280" s="11">
        <f>B94+(B245*2)+(B584*4)</f>
        <v>249</v>
      </c>
    </row>
    <row r="281" spans="1:2" ht="12.75" customHeight="1" x14ac:dyDescent="0.2">
      <c r="A281" s="10" t="s">
        <v>721</v>
      </c>
      <c r="B281" s="11">
        <v>4</v>
      </c>
    </row>
    <row r="282" spans="1:2" ht="12.75" customHeight="1" x14ac:dyDescent="0.2">
      <c r="A282" s="10" t="s">
        <v>722</v>
      </c>
      <c r="B282" s="11">
        <f>(B321*7)+B284+B320</f>
        <v>335.5</v>
      </c>
    </row>
    <row r="283" spans="1:2" ht="12.75" customHeight="1" x14ac:dyDescent="0.2">
      <c r="A283" s="10" t="s">
        <v>726</v>
      </c>
      <c r="B283" s="11">
        <f>(B584*8)+B284</f>
        <v>44.5</v>
      </c>
    </row>
    <row r="284" spans="1:2" ht="12.75" customHeight="1" x14ac:dyDescent="0.2">
      <c r="A284" s="10" t="s">
        <v>727</v>
      </c>
      <c r="B284" s="11">
        <f>B74+B287</f>
        <v>44.5</v>
      </c>
    </row>
    <row r="285" spans="1:2" ht="12.75" customHeight="1" x14ac:dyDescent="0.2">
      <c r="A285" s="10" t="s">
        <v>729</v>
      </c>
      <c r="B285" s="11">
        <v>0</v>
      </c>
    </row>
    <row r="286" spans="1:2" ht="12.75" customHeight="1" x14ac:dyDescent="0.2">
      <c r="A286" s="10" t="s">
        <v>731</v>
      </c>
      <c r="B286" s="11">
        <v>0</v>
      </c>
    </row>
    <row r="287" spans="1:2" ht="12.75" customHeight="1" x14ac:dyDescent="0.2">
      <c r="A287" s="10" t="s">
        <v>732</v>
      </c>
      <c r="B287" s="11">
        <v>32</v>
      </c>
    </row>
    <row r="288" spans="1:2" ht="12.75" customHeight="1" x14ac:dyDescent="0.2">
      <c r="A288" s="10" t="s">
        <v>733</v>
      </c>
      <c r="B288" s="11">
        <v>0</v>
      </c>
    </row>
    <row r="289" spans="1:2" ht="12.75" customHeight="1" x14ac:dyDescent="0.2">
      <c r="A289" s="10" t="s">
        <v>735</v>
      </c>
      <c r="B289" s="11">
        <v>0</v>
      </c>
    </row>
    <row r="290" spans="1:2" ht="12.75" customHeight="1" x14ac:dyDescent="0.2">
      <c r="A290" s="10" t="s">
        <v>736</v>
      </c>
      <c r="B290" s="11">
        <f>(B646+B75)/4</f>
        <v>14.375</v>
      </c>
    </row>
    <row r="291" spans="1:2" ht="12.75" customHeight="1" x14ac:dyDescent="0.2">
      <c r="A291" s="10" t="s">
        <v>737</v>
      </c>
      <c r="B291" s="11">
        <f>B159*2</f>
        <v>15</v>
      </c>
    </row>
    <row r="292" spans="1:2" ht="12.75" customHeight="1" x14ac:dyDescent="0.2">
      <c r="A292" s="10" t="s">
        <v>739</v>
      </c>
      <c r="B292" s="11">
        <f>B291/2</f>
        <v>7.5</v>
      </c>
    </row>
    <row r="293" spans="1:2" ht="12.75" customHeight="1" x14ac:dyDescent="0.2">
      <c r="A293" s="10" t="s">
        <v>740</v>
      </c>
      <c r="B293" s="11">
        <f>(B291*6)/4</f>
        <v>22.5</v>
      </c>
    </row>
    <row r="294" spans="1:2" ht="12.75" customHeight="1" x14ac:dyDescent="0.2">
      <c r="A294" s="10" t="s">
        <v>741</v>
      </c>
      <c r="B294" s="11">
        <f>B291</f>
        <v>15</v>
      </c>
    </row>
    <row r="295" spans="1:2" ht="12.75" customHeight="1" x14ac:dyDescent="0.2">
      <c r="A295" s="10" t="s">
        <v>743</v>
      </c>
      <c r="B295" s="11">
        <v>0</v>
      </c>
    </row>
    <row r="296" spans="1:2" ht="12.75" customHeight="1" x14ac:dyDescent="0.2">
      <c r="A296" s="10" t="s">
        <v>745</v>
      </c>
      <c r="B296" s="11">
        <v>200</v>
      </c>
    </row>
    <row r="297" spans="1:2" ht="12.75" customHeight="1" x14ac:dyDescent="0.2">
      <c r="A297" s="10" t="s">
        <v>755</v>
      </c>
      <c r="B297" s="11">
        <v>3</v>
      </c>
    </row>
    <row r="298" spans="1:2" ht="12.75" customHeight="1" x14ac:dyDescent="0.2">
      <c r="A298" s="10" t="s">
        <v>756</v>
      </c>
      <c r="B298" s="11">
        <v>3</v>
      </c>
    </row>
    <row r="299" spans="1:2" ht="12.75" customHeight="1" x14ac:dyDescent="0.2">
      <c r="A299" s="10" t="s">
        <v>758</v>
      </c>
      <c r="B299" s="11">
        <v>4</v>
      </c>
    </row>
    <row r="300" spans="1:2" ht="12.75" customHeight="1" x14ac:dyDescent="0.2">
      <c r="A300" s="10" t="s">
        <v>760</v>
      </c>
      <c r="B300" s="11">
        <f>B115+B839+B789</f>
        <v>9.5</v>
      </c>
    </row>
    <row r="301" spans="1:2" ht="12.75" customHeight="1" x14ac:dyDescent="0.2">
      <c r="A301" s="10" t="s">
        <v>761</v>
      </c>
      <c r="B301" s="11">
        <v>0.3</v>
      </c>
    </row>
    <row r="302" spans="1:2" ht="12.75" customHeight="1" x14ac:dyDescent="0.2">
      <c r="A302" s="10" t="s">
        <v>770</v>
      </c>
      <c r="B302" s="11">
        <f>(B74+B155+B376)/3</f>
        <v>8.1666666666666661</v>
      </c>
    </row>
    <row r="303" spans="1:2" ht="12.75" customHeight="1" x14ac:dyDescent="0.2">
      <c r="A303" s="10" t="s">
        <v>771</v>
      </c>
      <c r="B303" s="11">
        <v>20</v>
      </c>
    </row>
    <row r="304" spans="1:2" ht="12.75" customHeight="1" x14ac:dyDescent="0.2">
      <c r="A304" s="10" t="s">
        <v>772</v>
      </c>
      <c r="B304" s="11">
        <v>70</v>
      </c>
    </row>
    <row r="305" spans="1:2" ht="12.75" customHeight="1" x14ac:dyDescent="0.2">
      <c r="A305" s="10" t="s">
        <v>773</v>
      </c>
      <c r="B305" s="11">
        <v>20</v>
      </c>
    </row>
    <row r="306" spans="1:2" ht="12.75" customHeight="1" x14ac:dyDescent="0.2">
      <c r="A306" s="10" t="s">
        <v>778</v>
      </c>
      <c r="B306" s="11">
        <v>25</v>
      </c>
    </row>
    <row r="307" spans="1:2" ht="12.75" customHeight="1" x14ac:dyDescent="0.2">
      <c r="A307" s="10" t="s">
        <v>779</v>
      </c>
      <c r="B307" s="11">
        <v>45</v>
      </c>
    </row>
    <row r="308" spans="1:2" ht="12.75" customHeight="1" x14ac:dyDescent="0.2">
      <c r="A308" s="10" t="s">
        <v>780</v>
      </c>
      <c r="B308" s="11">
        <v>45</v>
      </c>
    </row>
    <row r="309" spans="1:2" ht="12.75" customHeight="1" x14ac:dyDescent="0.2">
      <c r="A309" s="10" t="s">
        <v>781</v>
      </c>
      <c r="B309" s="11">
        <v>25</v>
      </c>
    </row>
    <row r="310" spans="1:2" ht="12.75" customHeight="1" x14ac:dyDescent="0.2">
      <c r="A310" s="10" t="s">
        <v>783</v>
      </c>
      <c r="B310" s="11">
        <f>(B808*3)+(B827*2)</f>
        <v>5</v>
      </c>
    </row>
    <row r="311" spans="1:2" ht="12.75" customHeight="1" x14ac:dyDescent="0.2">
      <c r="A311" s="10" t="s">
        <v>785</v>
      </c>
      <c r="B311" s="11">
        <f>(B312*2)+(B574*4)</f>
        <v>10</v>
      </c>
    </row>
    <row r="312" spans="1:2" ht="12.75" customHeight="1" x14ac:dyDescent="0.2">
      <c r="A312" s="10" t="s">
        <v>786</v>
      </c>
      <c r="B312" s="11">
        <v>1</v>
      </c>
    </row>
    <row r="313" spans="1:2" ht="12.75" customHeight="1" x14ac:dyDescent="0.2">
      <c r="A313" s="10" t="s">
        <v>788</v>
      </c>
      <c r="B313" s="11">
        <f>B312+B409</f>
        <v>18.75</v>
      </c>
    </row>
    <row r="314" spans="1:2" ht="12.75" customHeight="1" x14ac:dyDescent="0.2">
      <c r="A314" s="10" t="s">
        <v>796</v>
      </c>
      <c r="B314" s="11">
        <f>B103*3</f>
        <v>24</v>
      </c>
    </row>
    <row r="315" spans="1:2" ht="12.75" customHeight="1" x14ac:dyDescent="0.2">
      <c r="A315" s="10" t="s">
        <v>798</v>
      </c>
      <c r="B315" s="11">
        <v>0</v>
      </c>
    </row>
    <row r="316" spans="1:2" ht="12.75" customHeight="1" x14ac:dyDescent="0.2">
      <c r="A316" s="10" t="s">
        <v>800</v>
      </c>
      <c r="B316" s="11">
        <f>B392</f>
        <v>5</v>
      </c>
    </row>
    <row r="317" spans="1:2" ht="12.75" customHeight="1" x14ac:dyDescent="0.2">
      <c r="A317" s="10" t="s">
        <v>801</v>
      </c>
      <c r="B317" s="11">
        <f>(B159*8)</f>
        <v>60</v>
      </c>
    </row>
    <row r="318" spans="1:2" ht="12.75" customHeight="1" x14ac:dyDescent="0.2">
      <c r="A318" s="10" t="s">
        <v>803</v>
      </c>
      <c r="B318" s="11">
        <f>B317+B515</f>
        <v>806.25</v>
      </c>
    </row>
    <row r="319" spans="1:2" ht="12.75" customHeight="1" x14ac:dyDescent="0.2">
      <c r="A319" s="10" t="s">
        <v>806</v>
      </c>
      <c r="B319" s="11">
        <v>0</v>
      </c>
    </row>
    <row r="320" spans="1:2" ht="12.75" customHeight="1" x14ac:dyDescent="0.2">
      <c r="A320" s="10" t="s">
        <v>807</v>
      </c>
      <c r="B320" s="11">
        <f>B245</f>
        <v>119.5</v>
      </c>
    </row>
    <row r="321" spans="1:2" ht="12.75" customHeight="1" x14ac:dyDescent="0.2">
      <c r="A321" s="10" t="s">
        <v>810</v>
      </c>
      <c r="B321" s="11">
        <f>B742+(B155/8)</f>
        <v>24.5</v>
      </c>
    </row>
    <row r="322" spans="1:2" ht="12.75" customHeight="1" x14ac:dyDescent="0.2">
      <c r="A322" s="10" t="s">
        <v>813</v>
      </c>
      <c r="B322" s="11">
        <f>B321</f>
        <v>24.5</v>
      </c>
    </row>
    <row r="323" spans="1:2" ht="12.75" customHeight="1" x14ac:dyDescent="0.2">
      <c r="A323" s="10" t="s">
        <v>814</v>
      </c>
      <c r="B323" s="11">
        <f>(B321*6)/16</f>
        <v>9.1875</v>
      </c>
    </row>
    <row r="324" spans="1:2" ht="12.75" customHeight="1" x14ac:dyDescent="0.2">
      <c r="A324" s="10" t="s">
        <v>816</v>
      </c>
      <c r="B324" s="11">
        <f>(B342*8)+B513</f>
        <v>69.772222222222211</v>
      </c>
    </row>
    <row r="325" spans="1:2" ht="12.75" customHeight="1" x14ac:dyDescent="0.2">
      <c r="A325" s="10" t="s">
        <v>829</v>
      </c>
      <c r="B325" s="11">
        <v>80</v>
      </c>
    </row>
    <row r="326" spans="1:2" ht="12.75" customHeight="1" x14ac:dyDescent="0.2">
      <c r="A326" s="10" t="s">
        <v>831</v>
      </c>
      <c r="B326" s="11">
        <f>B325/4</f>
        <v>20</v>
      </c>
    </row>
    <row r="327" spans="1:2" ht="12.75" customHeight="1" x14ac:dyDescent="0.2">
      <c r="A327" s="10" t="s">
        <v>838</v>
      </c>
      <c r="B327" s="11">
        <f>B341*9</f>
        <v>310.5</v>
      </c>
    </row>
    <row r="328" spans="1:2" ht="12.75" customHeight="1" x14ac:dyDescent="0.2">
      <c r="A328" s="10" t="s">
        <v>852</v>
      </c>
      <c r="B328" s="11">
        <f>(B341*8)+B25</f>
        <v>292</v>
      </c>
    </row>
    <row r="329" spans="1:2" ht="12.75" customHeight="1" x14ac:dyDescent="0.2">
      <c r="A329" s="10" t="s">
        <v>853</v>
      </c>
      <c r="B329" s="11">
        <f>(B341*3)+(B806*2)</f>
        <v>118.5</v>
      </c>
    </row>
    <row r="330" spans="1:2" ht="12.75" customHeight="1" x14ac:dyDescent="0.2">
      <c r="A330" s="10" t="s">
        <v>854</v>
      </c>
      <c r="B330" s="11">
        <f>B341*4</f>
        <v>138</v>
      </c>
    </row>
    <row r="331" spans="1:2" ht="12.75" customHeight="1" x14ac:dyDescent="0.2">
      <c r="A331" s="10" t="s">
        <v>855</v>
      </c>
      <c r="B331" s="11">
        <f>(B342*8)+B129</f>
        <v>31.222222222222221</v>
      </c>
    </row>
    <row r="332" spans="1:2" ht="12.75" customHeight="1" x14ac:dyDescent="0.2">
      <c r="A332" s="10" t="s">
        <v>856</v>
      </c>
      <c r="B332" s="11">
        <f>B341*8</f>
        <v>276</v>
      </c>
    </row>
    <row r="333" spans="1:2" ht="12.75" customHeight="1" x14ac:dyDescent="0.2">
      <c r="A333" s="10" t="s">
        <v>857</v>
      </c>
      <c r="B333" s="11">
        <f>B341*5</f>
        <v>172.5</v>
      </c>
    </row>
    <row r="334" spans="1:2" ht="12.75" customHeight="1" x14ac:dyDescent="0.2">
      <c r="A334" s="10" t="s">
        <v>858</v>
      </c>
      <c r="B334" s="11">
        <f>(B341*2)+(B806*2)</f>
        <v>84</v>
      </c>
    </row>
    <row r="335" spans="1:2" ht="12.75" customHeight="1" x14ac:dyDescent="0.2">
      <c r="A335" s="10" t="s">
        <v>859</v>
      </c>
      <c r="B335" s="11">
        <f>(B341*7)+25</f>
        <v>266.5</v>
      </c>
    </row>
    <row r="336" spans="1:2" ht="12.75" customHeight="1" x14ac:dyDescent="0.2">
      <c r="A336" s="10" t="s">
        <v>860</v>
      </c>
      <c r="B336" s="11">
        <f>B341*7</f>
        <v>241.5</v>
      </c>
    </row>
    <row r="337" spans="1:2" ht="12.75" customHeight="1" x14ac:dyDescent="0.2">
      <c r="A337" s="10" t="s">
        <v>861</v>
      </c>
      <c r="B337" s="11">
        <f>(B341*3)+(B806*2)</f>
        <v>118.5</v>
      </c>
    </row>
    <row r="338" spans="1:2" ht="12.75" customHeight="1" x14ac:dyDescent="0.2">
      <c r="A338" s="10" t="s">
        <v>862</v>
      </c>
      <c r="B338" s="11">
        <f>B649</f>
        <v>1</v>
      </c>
    </row>
    <row r="339" spans="1:2" ht="12.75" customHeight="1" x14ac:dyDescent="0.2">
      <c r="A339" s="10" t="s">
        <v>863</v>
      </c>
      <c r="B339" s="11">
        <f>(B341*1)+(B806*2)</f>
        <v>49.5</v>
      </c>
    </row>
    <row r="340" spans="1:2" ht="12.75" customHeight="1" x14ac:dyDescent="0.2">
      <c r="A340" s="10" t="s">
        <v>864</v>
      </c>
      <c r="B340" s="11">
        <f>(B341*2)+(B806*1)</f>
        <v>76.5</v>
      </c>
    </row>
    <row r="341" spans="1:2" ht="12.75" customHeight="1" x14ac:dyDescent="0.2">
      <c r="A341" s="10" t="s">
        <v>865</v>
      </c>
      <c r="B341" s="11">
        <f>B343+(B155/8)</f>
        <v>34.5</v>
      </c>
    </row>
    <row r="342" spans="1:2" ht="12.75" customHeight="1" x14ac:dyDescent="0.2">
      <c r="A342" s="10" t="s">
        <v>866</v>
      </c>
      <c r="B342" s="11">
        <f>B343/9</f>
        <v>3.7777777777777777</v>
      </c>
    </row>
    <row r="343" spans="1:2" ht="12.75" customHeight="1" x14ac:dyDescent="0.2">
      <c r="A343" s="10" t="s">
        <v>867</v>
      </c>
      <c r="B343" s="11">
        <f>B412*2</f>
        <v>34</v>
      </c>
    </row>
    <row r="344" spans="1:2" ht="12.75" customHeight="1" x14ac:dyDescent="0.2">
      <c r="A344" s="10" t="s">
        <v>868</v>
      </c>
      <c r="B344" s="11">
        <f>B258+B679</f>
        <v>79.75</v>
      </c>
    </row>
    <row r="345" spans="1:2" ht="12.75" customHeight="1" x14ac:dyDescent="0.2">
      <c r="A345" s="10" t="s">
        <v>872</v>
      </c>
      <c r="B345" s="11">
        <f>B344/2</f>
        <v>39.875</v>
      </c>
    </row>
    <row r="346" spans="1:2" ht="12.75" customHeight="1" x14ac:dyDescent="0.2">
      <c r="A346" s="10" t="s">
        <v>873</v>
      </c>
      <c r="B346" s="11">
        <f>(B344*6)/4</f>
        <v>119.625</v>
      </c>
    </row>
    <row r="347" spans="1:2" ht="12.75" customHeight="1" x14ac:dyDescent="0.2">
      <c r="A347" s="10" t="s">
        <v>874</v>
      </c>
      <c r="B347" s="11">
        <f>B344</f>
        <v>79.75</v>
      </c>
    </row>
    <row r="348" spans="1:2" ht="12.75" customHeight="1" x14ac:dyDescent="0.2">
      <c r="A348" s="10" t="s">
        <v>875</v>
      </c>
      <c r="B348" s="11">
        <v>0.3</v>
      </c>
    </row>
    <row r="349" spans="1:2" ht="12.75" customHeight="1" x14ac:dyDescent="0.2">
      <c r="A349" s="10" t="s">
        <v>877</v>
      </c>
      <c r="B349" s="11">
        <v>1.5</v>
      </c>
    </row>
    <row r="350" spans="1:2" ht="12.75" customHeight="1" x14ac:dyDescent="0.2">
      <c r="A350" s="10" t="s">
        <v>878</v>
      </c>
      <c r="B350" s="11">
        <v>3</v>
      </c>
    </row>
    <row r="351" spans="1:2" ht="12.75" customHeight="1" x14ac:dyDescent="0.2">
      <c r="A351" s="10" t="s">
        <v>894</v>
      </c>
      <c r="B351" s="11">
        <f>B31+B356</f>
        <v>30</v>
      </c>
    </row>
    <row r="352" spans="1:2" ht="12.75" customHeight="1" x14ac:dyDescent="0.2">
      <c r="A352" s="10" t="s">
        <v>895</v>
      </c>
      <c r="B352" s="11">
        <f>B35+B356</f>
        <v>29</v>
      </c>
    </row>
    <row r="353" spans="1:2" ht="12.75" customHeight="1" x14ac:dyDescent="0.2">
      <c r="A353" s="10" t="s">
        <v>898</v>
      </c>
      <c r="B353" s="11">
        <f>(B362*2)/3</f>
        <v>3.3333333333333335</v>
      </c>
    </row>
    <row r="354" spans="1:2" ht="12.75" customHeight="1" x14ac:dyDescent="0.2">
      <c r="A354" s="10" t="s">
        <v>899</v>
      </c>
      <c r="B354" s="11">
        <f>B355</f>
        <v>25</v>
      </c>
    </row>
    <row r="355" spans="1:2" ht="12.75" customHeight="1" x14ac:dyDescent="0.2">
      <c r="A355" s="10" t="s">
        <v>900</v>
      </c>
      <c r="B355" s="11">
        <f>(B743*4+(B350*4)+B356)</f>
        <v>25</v>
      </c>
    </row>
    <row r="356" spans="1:2" ht="12.75" customHeight="1" x14ac:dyDescent="0.2">
      <c r="A356" s="10" t="s">
        <v>901</v>
      </c>
      <c r="B356" s="11">
        <f>B62+B889</f>
        <v>5</v>
      </c>
    </row>
    <row r="357" spans="1:2" ht="12.75" customHeight="1" x14ac:dyDescent="0.2">
      <c r="A357" s="10" t="s">
        <v>902</v>
      </c>
      <c r="B357" s="11">
        <f>B361+(B155/8)</f>
        <v>2</v>
      </c>
    </row>
    <row r="358" spans="1:2" ht="12.75" customHeight="1" x14ac:dyDescent="0.2">
      <c r="A358" s="10" t="s">
        <v>903</v>
      </c>
      <c r="B358" s="11">
        <f>B757+8</f>
        <v>508</v>
      </c>
    </row>
    <row r="359" spans="1:2" ht="12.75" customHeight="1" x14ac:dyDescent="0.2">
      <c r="A359" s="10" t="s">
        <v>904</v>
      </c>
      <c r="B359" s="11">
        <f>B321+1</f>
        <v>25.5</v>
      </c>
    </row>
    <row r="360" spans="1:2" ht="12.75" customHeight="1" x14ac:dyDescent="0.2">
      <c r="A360" s="10" t="s">
        <v>905</v>
      </c>
      <c r="B360" s="11">
        <f>(B359*6)/16</f>
        <v>9.5625</v>
      </c>
    </row>
    <row r="361" spans="1:2" ht="12.75" customHeight="1" x14ac:dyDescent="0.2">
      <c r="A361" s="10" t="s">
        <v>906</v>
      </c>
      <c r="B361" s="11">
        <f>B843+1</f>
        <v>1.5</v>
      </c>
    </row>
    <row r="362" spans="1:2" ht="12.75" customHeight="1" x14ac:dyDescent="0.2">
      <c r="A362" s="10" t="s">
        <v>908</v>
      </c>
      <c r="B362" s="11">
        <f>B896+1</f>
        <v>5</v>
      </c>
    </row>
    <row r="363" spans="1:2" ht="12.75" customHeight="1" x14ac:dyDescent="0.2">
      <c r="A363" s="10" t="s">
        <v>925</v>
      </c>
      <c r="B363" s="11">
        <f>B35+B367</f>
        <v>27.5</v>
      </c>
    </row>
    <row r="364" spans="1:2" ht="12.75" customHeight="1" x14ac:dyDescent="0.2">
      <c r="A364" s="10" t="s">
        <v>928</v>
      </c>
      <c r="B364" s="11">
        <f>(B373*2)/3</f>
        <v>3.3333333333333335</v>
      </c>
    </row>
    <row r="365" spans="1:2" ht="12.75" customHeight="1" x14ac:dyDescent="0.2">
      <c r="A365" s="10" t="s">
        <v>929</v>
      </c>
      <c r="B365" s="11">
        <f>B366</f>
        <v>23.5</v>
      </c>
    </row>
    <row r="366" spans="1:2" ht="12.75" customHeight="1" x14ac:dyDescent="0.2">
      <c r="A366" s="10" t="s">
        <v>930</v>
      </c>
      <c r="B366" s="11">
        <f>(B743*4+(B350*4)+B367)</f>
        <v>23.5</v>
      </c>
    </row>
    <row r="367" spans="1:2" ht="12.75" customHeight="1" x14ac:dyDescent="0.2">
      <c r="A367" s="10" t="s">
        <v>931</v>
      </c>
      <c r="B367" s="11">
        <f>B126+(B155/8)</f>
        <v>3.5</v>
      </c>
    </row>
    <row r="368" spans="1:2" ht="12.75" customHeight="1" x14ac:dyDescent="0.2">
      <c r="A368" s="10" t="s">
        <v>932</v>
      </c>
      <c r="B368" s="11">
        <f>B372++(B155/8)</f>
        <v>2</v>
      </c>
    </row>
    <row r="369" spans="1:2" ht="12.75" customHeight="1" x14ac:dyDescent="0.2">
      <c r="A369" s="10" t="s">
        <v>933</v>
      </c>
      <c r="B369" s="11">
        <f>B757+8</f>
        <v>508</v>
      </c>
    </row>
    <row r="370" spans="1:2" ht="12.75" customHeight="1" x14ac:dyDescent="0.2">
      <c r="A370" s="10" t="s">
        <v>934</v>
      </c>
      <c r="B370" s="11">
        <f>B321+1</f>
        <v>25.5</v>
      </c>
    </row>
    <row r="371" spans="1:2" ht="12.75" customHeight="1" x14ac:dyDescent="0.2">
      <c r="A371" s="10" t="s">
        <v>935</v>
      </c>
      <c r="B371" s="11">
        <f>(B370*6)/16</f>
        <v>9.5625</v>
      </c>
    </row>
    <row r="372" spans="1:2" ht="12.75" customHeight="1" x14ac:dyDescent="0.2">
      <c r="A372" s="10" t="s">
        <v>936</v>
      </c>
      <c r="B372" s="11">
        <f>B843+1</f>
        <v>1.5</v>
      </c>
    </row>
    <row r="373" spans="1:2" ht="12.75" customHeight="1" x14ac:dyDescent="0.2">
      <c r="A373" s="10" t="s">
        <v>938</v>
      </c>
      <c r="B373" s="11">
        <f>B896+1</f>
        <v>5</v>
      </c>
    </row>
    <row r="374" spans="1:2" ht="12.75" customHeight="1" x14ac:dyDescent="0.2">
      <c r="A374" s="10" t="s">
        <v>939</v>
      </c>
      <c r="B374" s="11">
        <f>(B809+2)+B823+(B575*2)</f>
        <v>376.85312499999998</v>
      </c>
    </row>
    <row r="375" spans="1:2" ht="12.75" customHeight="1" x14ac:dyDescent="0.2">
      <c r="A375" s="10" t="s">
        <v>941</v>
      </c>
      <c r="B375" s="11">
        <v>0</v>
      </c>
    </row>
    <row r="376" spans="1:2" ht="12.75" customHeight="1" x14ac:dyDescent="0.2">
      <c r="A376" s="10" t="s">
        <v>942</v>
      </c>
      <c r="B376" s="11">
        <v>8</v>
      </c>
    </row>
    <row r="377" spans="1:2" ht="12.75" customHeight="1" x14ac:dyDescent="0.2">
      <c r="A377" s="10" t="s">
        <v>946</v>
      </c>
      <c r="B377" s="11">
        <f>B882*9</f>
        <v>18</v>
      </c>
    </row>
    <row r="378" spans="1:2" ht="12.75" customHeight="1" x14ac:dyDescent="0.2">
      <c r="A378" s="10" t="s">
        <v>948</v>
      </c>
      <c r="B378" s="11">
        <f>B245*25</f>
        <v>2987.5</v>
      </c>
    </row>
    <row r="379" spans="1:2" ht="12.75" customHeight="1" x14ac:dyDescent="0.2">
      <c r="A379" s="10" t="s">
        <v>950</v>
      </c>
      <c r="B379" s="11">
        <f>B409*2</f>
        <v>35.5</v>
      </c>
    </row>
    <row r="380" spans="1:2" ht="12.75" customHeight="1" x14ac:dyDescent="0.2">
      <c r="A380" s="10" t="s">
        <v>955</v>
      </c>
      <c r="B380" s="11">
        <f>B381*4</f>
        <v>100</v>
      </c>
    </row>
    <row r="381" spans="1:2" ht="12.75" customHeight="1" x14ac:dyDescent="0.2">
      <c r="A381" s="10" t="s">
        <v>956</v>
      </c>
      <c r="B381" s="11">
        <f>B322+(B840/3)</f>
        <v>25</v>
      </c>
    </row>
    <row r="382" spans="1:2" ht="12.75" customHeight="1" x14ac:dyDescent="0.2">
      <c r="A382" s="10" t="s">
        <v>957</v>
      </c>
      <c r="B382" s="11">
        <f>B381/2</f>
        <v>12.5</v>
      </c>
    </row>
    <row r="383" spans="1:2" ht="12.75" customHeight="1" x14ac:dyDescent="0.2">
      <c r="A383" s="10" t="s">
        <v>959</v>
      </c>
      <c r="B383" s="11">
        <f>B382*4</f>
        <v>50</v>
      </c>
    </row>
    <row r="384" spans="1:2" ht="12.75" customHeight="1" x14ac:dyDescent="0.2">
      <c r="A384" s="10" t="s">
        <v>960</v>
      </c>
      <c r="B384" s="11">
        <f>(B409*5)+B140</f>
        <v>104.75</v>
      </c>
    </row>
    <row r="385" spans="1:2" ht="12.75" customHeight="1" x14ac:dyDescent="0.2">
      <c r="A385" s="10" t="s">
        <v>962</v>
      </c>
      <c r="B385" s="11">
        <f>B515+B384</f>
        <v>851</v>
      </c>
    </row>
    <row r="386" spans="1:2" ht="12.75" customHeight="1" x14ac:dyDescent="0.2">
      <c r="A386" s="10" t="s">
        <v>967</v>
      </c>
      <c r="B386" s="11">
        <v>20</v>
      </c>
    </row>
    <row r="387" spans="1:2" ht="12.75" customHeight="1" x14ac:dyDescent="0.2">
      <c r="A387" s="10" t="s">
        <v>968</v>
      </c>
      <c r="B387" s="11">
        <v>70</v>
      </c>
    </row>
    <row r="388" spans="1:2" ht="12.75" customHeight="1" x14ac:dyDescent="0.2">
      <c r="A388" s="10" t="s">
        <v>969</v>
      </c>
      <c r="B388" s="11">
        <v>20</v>
      </c>
    </row>
    <row r="389" spans="1:2" ht="12.75" customHeight="1" x14ac:dyDescent="0.2">
      <c r="A389" s="10" t="s">
        <v>2347</v>
      </c>
      <c r="B389" s="11">
        <v>0</v>
      </c>
    </row>
    <row r="390" spans="1:2" ht="12.75" customHeight="1" x14ac:dyDescent="0.2">
      <c r="A390" s="10" t="s">
        <v>971</v>
      </c>
      <c r="B390" s="11">
        <v>4</v>
      </c>
    </row>
    <row r="391" spans="1:2" ht="12.75" customHeight="1" x14ac:dyDescent="0.2">
      <c r="A391" s="10" t="s">
        <v>2348</v>
      </c>
      <c r="B391" s="11">
        <v>0</v>
      </c>
    </row>
    <row r="392" spans="1:2" ht="12.75" customHeight="1" x14ac:dyDescent="0.2">
      <c r="A392" s="10" t="s">
        <v>972</v>
      </c>
      <c r="B392" s="11">
        <v>5</v>
      </c>
    </row>
    <row r="393" spans="1:2" ht="12.75" customHeight="1" x14ac:dyDescent="0.2">
      <c r="A393" s="10" t="s">
        <v>980</v>
      </c>
      <c r="B393" s="11">
        <v>0</v>
      </c>
    </row>
    <row r="394" spans="1:2" ht="12.75" customHeight="1" x14ac:dyDescent="0.2">
      <c r="A394" s="10" t="s">
        <v>981</v>
      </c>
      <c r="B394" s="11">
        <v>0</v>
      </c>
    </row>
    <row r="395" spans="1:2" ht="12.75" customHeight="1" x14ac:dyDescent="0.2">
      <c r="A395" s="10" t="s">
        <v>982</v>
      </c>
      <c r="B395" s="11">
        <v>0</v>
      </c>
    </row>
    <row r="396" spans="1:2" ht="12.75" customHeight="1" x14ac:dyDescent="0.2">
      <c r="A396" s="10" t="s">
        <v>984</v>
      </c>
      <c r="B396" s="11">
        <v>0</v>
      </c>
    </row>
    <row r="397" spans="1:2" ht="12.75" customHeight="1" x14ac:dyDescent="0.2">
      <c r="A397" s="10" t="s">
        <v>985</v>
      </c>
      <c r="B397" s="11">
        <v>0</v>
      </c>
    </row>
    <row r="398" spans="1:2" ht="12.75" customHeight="1" x14ac:dyDescent="0.2">
      <c r="A398" s="10" t="s">
        <v>986</v>
      </c>
      <c r="B398" s="11">
        <v>0</v>
      </c>
    </row>
    <row r="399" spans="1:2" ht="12.75" customHeight="1" x14ac:dyDescent="0.2">
      <c r="A399" s="10" t="s">
        <v>988</v>
      </c>
      <c r="B399" s="11">
        <v>3</v>
      </c>
    </row>
    <row r="400" spans="1:2" ht="12.75" customHeight="1" x14ac:dyDescent="0.2">
      <c r="A400" s="10" t="s">
        <v>1006</v>
      </c>
      <c r="B400" s="11">
        <f>(B409*3)+(B808*2)</f>
        <v>55.25</v>
      </c>
    </row>
    <row r="401" spans="1:2" ht="12.75" customHeight="1" x14ac:dyDescent="0.2">
      <c r="A401" s="10" t="s">
        <v>1007</v>
      </c>
      <c r="B401" s="11">
        <f>(B409*6)/16</f>
        <v>6.65625</v>
      </c>
    </row>
    <row r="402" spans="1:2" ht="12.75" customHeight="1" x14ac:dyDescent="0.2">
      <c r="A402" s="10" t="s">
        <v>1008</v>
      </c>
      <c r="B402" s="11">
        <f>(B409*9)</f>
        <v>159.75</v>
      </c>
    </row>
    <row r="403" spans="1:2" ht="12.75" customHeight="1" x14ac:dyDescent="0.2">
      <c r="A403" s="10" t="s">
        <v>1009</v>
      </c>
      <c r="B403" s="11">
        <f>(B409*4)</f>
        <v>71</v>
      </c>
    </row>
    <row r="404" spans="1:2" ht="12.75" customHeight="1" x14ac:dyDescent="0.2">
      <c r="A404" s="10" t="s">
        <v>1010</v>
      </c>
      <c r="B404" s="11">
        <f>B409*8</f>
        <v>142</v>
      </c>
    </row>
    <row r="405" spans="1:2" ht="12.75" customHeight="1" x14ac:dyDescent="0.2">
      <c r="A405" s="10" t="s">
        <v>1011</v>
      </c>
      <c r="B405" s="11">
        <f>(B409*6)/3</f>
        <v>35.5</v>
      </c>
    </row>
    <row r="406" spans="1:2" ht="12.75" customHeight="1" x14ac:dyDescent="0.2">
      <c r="A406" s="10" t="s">
        <v>1012</v>
      </c>
      <c r="B406" s="11">
        <f>(B409*5)</f>
        <v>88.75</v>
      </c>
    </row>
    <row r="407" spans="1:2" ht="12.75" customHeight="1" x14ac:dyDescent="0.2">
      <c r="A407" s="10" t="s">
        <v>1013</v>
      </c>
      <c r="B407" s="11">
        <f>(B409*2)+(B808*2)</f>
        <v>37.5</v>
      </c>
    </row>
    <row r="408" spans="1:2" ht="12.75" customHeight="1" x14ac:dyDescent="0.2">
      <c r="A408" s="10" t="s">
        <v>1014</v>
      </c>
      <c r="B408" s="11">
        <f>(B409*7)+25</f>
        <v>149.25</v>
      </c>
    </row>
    <row r="409" spans="1:2" ht="12.75" customHeight="1" x14ac:dyDescent="0.2">
      <c r="A409" s="10" t="s">
        <v>1015</v>
      </c>
      <c r="B409" s="11">
        <f>B412+(B157/8)</f>
        <v>17.75</v>
      </c>
    </row>
    <row r="410" spans="1:2" ht="12.75" customHeight="1" x14ac:dyDescent="0.2">
      <c r="A410" s="10" t="s">
        <v>1016</v>
      </c>
      <c r="B410" s="11">
        <f>(B409*7)</f>
        <v>124.25</v>
      </c>
    </row>
    <row r="411" spans="1:2" ht="12.75" customHeight="1" x14ac:dyDescent="0.2">
      <c r="A411" s="10" t="s">
        <v>1017</v>
      </c>
      <c r="B411" s="11">
        <f>B409/9</f>
        <v>1.9722222222222223</v>
      </c>
    </row>
    <row r="412" spans="1:2" ht="12.75" customHeight="1" x14ac:dyDescent="0.2">
      <c r="A412" s="10" t="s">
        <v>1018</v>
      </c>
      <c r="B412" s="11">
        <v>17</v>
      </c>
    </row>
    <row r="413" spans="1:2" ht="12.75" customHeight="1" x14ac:dyDescent="0.2">
      <c r="A413" s="10" t="s">
        <v>1019</v>
      </c>
      <c r="B413" s="11">
        <f>(B409*3)+(B808*2)</f>
        <v>55.25</v>
      </c>
    </row>
    <row r="414" spans="1:2" ht="12.75" customHeight="1" x14ac:dyDescent="0.2">
      <c r="A414" s="10" t="s">
        <v>1020</v>
      </c>
      <c r="B414" s="11">
        <f>(B409*1)+(B808*2)</f>
        <v>19.75</v>
      </c>
    </row>
    <row r="415" spans="1:2" ht="12.75" customHeight="1" x14ac:dyDescent="0.2">
      <c r="A415" s="10" t="s">
        <v>1021</v>
      </c>
      <c r="B415" s="11">
        <f>(B409*2)+(B808)</f>
        <v>36.5</v>
      </c>
    </row>
    <row r="416" spans="1:2" ht="12.75" customHeight="1" x14ac:dyDescent="0.2">
      <c r="A416" s="10" t="s">
        <v>1022</v>
      </c>
      <c r="B416" s="11">
        <f>B409*4</f>
        <v>71</v>
      </c>
    </row>
    <row r="417" spans="1:2" ht="12.75" customHeight="1" x14ac:dyDescent="0.2">
      <c r="A417" s="10" t="s">
        <v>1024</v>
      </c>
      <c r="B417" s="11">
        <f>(B808*8)+B443</f>
        <v>18</v>
      </c>
    </row>
    <row r="418" spans="1:2" ht="12.75" customHeight="1" x14ac:dyDescent="0.2">
      <c r="A418" s="10" t="s">
        <v>1026</v>
      </c>
      <c r="B418" s="11">
        <f>B132+B848</f>
        <v>12.5</v>
      </c>
    </row>
    <row r="419" spans="1:2" ht="12.75" customHeight="1" x14ac:dyDescent="0.2">
      <c r="A419" s="10" t="s">
        <v>1028</v>
      </c>
      <c r="B419" s="11">
        <f>B245+(B574*8)</f>
        <v>135.5</v>
      </c>
    </row>
    <row r="420" spans="1:2" ht="12.75" customHeight="1" x14ac:dyDescent="0.2">
      <c r="A420" s="10" t="s">
        <v>1045</v>
      </c>
      <c r="B420" s="11">
        <f>B427*5</f>
        <v>15</v>
      </c>
    </row>
    <row r="421" spans="1:2" ht="12.75" customHeight="1" x14ac:dyDescent="0.2">
      <c r="A421" s="10" t="s">
        <v>1046</v>
      </c>
      <c r="B421" s="11">
        <f>B427</f>
        <v>3</v>
      </c>
    </row>
    <row r="422" spans="1:2" ht="12.75" customHeight="1" x14ac:dyDescent="0.2">
      <c r="A422" s="10" t="s">
        <v>1047</v>
      </c>
      <c r="B422" s="11">
        <f>B427*6</f>
        <v>18</v>
      </c>
    </row>
    <row r="423" spans="1:2" ht="12.75" customHeight="1" x14ac:dyDescent="0.2">
      <c r="A423" s="10" t="s">
        <v>1048</v>
      </c>
      <c r="B423" s="11">
        <f>(B427*4)+(B807*2)</f>
        <v>38.666666666666671</v>
      </c>
    </row>
    <row r="424" spans="1:2" ht="12.75" customHeight="1" x14ac:dyDescent="0.2">
      <c r="A424" s="10" t="s">
        <v>1049</v>
      </c>
      <c r="B424" s="11">
        <f>(B427*2)+(B807*4)</f>
        <v>59.333333333333336</v>
      </c>
    </row>
    <row r="425" spans="1:2" ht="12.75" customHeight="1" x14ac:dyDescent="0.2">
      <c r="A425" s="10" t="s">
        <v>1050</v>
      </c>
      <c r="B425" s="11">
        <v>1</v>
      </c>
    </row>
    <row r="426" spans="1:2" ht="12.75" customHeight="1" x14ac:dyDescent="0.2">
      <c r="A426" s="10" t="s">
        <v>1051</v>
      </c>
      <c r="B426" s="11">
        <v>12</v>
      </c>
    </row>
    <row r="427" spans="1:2" ht="12.75" customHeight="1" x14ac:dyDescent="0.2">
      <c r="A427" s="10" t="s">
        <v>1052</v>
      </c>
      <c r="B427" s="11">
        <f>B426/4</f>
        <v>3</v>
      </c>
    </row>
    <row r="428" spans="1:2" ht="12.75" customHeight="1" x14ac:dyDescent="0.2">
      <c r="A428" s="10" t="s">
        <v>1053</v>
      </c>
      <c r="B428" s="11">
        <f>B427*2</f>
        <v>6</v>
      </c>
    </row>
    <row r="429" spans="1:2" ht="12.75" customHeight="1" x14ac:dyDescent="0.2">
      <c r="A429" s="10" t="s">
        <v>1054</v>
      </c>
      <c r="B429" s="11">
        <f>B426*3</f>
        <v>36</v>
      </c>
    </row>
    <row r="430" spans="1:2" ht="12.75" customHeight="1" x14ac:dyDescent="0.2">
      <c r="A430" s="10" t="s">
        <v>1055</v>
      </c>
      <c r="B430" s="11">
        <f>(B427*6)+B807</f>
        <v>31.333333333333336</v>
      </c>
    </row>
    <row r="431" spans="1:2" ht="12.75" customHeight="1" x14ac:dyDescent="0.2">
      <c r="A431" s="10" t="s">
        <v>1056</v>
      </c>
      <c r="B431" s="11">
        <f>B427/2</f>
        <v>1.5</v>
      </c>
    </row>
    <row r="432" spans="1:2" ht="12.75" customHeight="1" x14ac:dyDescent="0.2">
      <c r="A432" s="10" t="s">
        <v>1057</v>
      </c>
      <c r="B432" s="11">
        <f>(B427*6)/4</f>
        <v>4.5</v>
      </c>
    </row>
    <row r="433" spans="1:2" ht="12.75" customHeight="1" x14ac:dyDescent="0.2">
      <c r="A433" s="10" t="s">
        <v>1058</v>
      </c>
      <c r="B433" s="11">
        <f>(B427*6)/2</f>
        <v>9</v>
      </c>
    </row>
    <row r="434" spans="1:2" ht="12.75" customHeight="1" x14ac:dyDescent="0.2">
      <c r="A434" s="10" t="s">
        <v>1060</v>
      </c>
      <c r="B434" s="11">
        <f>(B426*4)/3</f>
        <v>16</v>
      </c>
    </row>
    <row r="435" spans="1:2" ht="12.75" customHeight="1" x14ac:dyDescent="0.2">
      <c r="A435" s="10" t="s">
        <v>1061</v>
      </c>
      <c r="B435" s="11">
        <v>2.5</v>
      </c>
    </row>
    <row r="436" spans="1:2" ht="12.75" customHeight="1" x14ac:dyDescent="0.2">
      <c r="A436" s="10" t="s">
        <v>1064</v>
      </c>
      <c r="B436" s="11">
        <f>(B808*7)/3</f>
        <v>2.3333333333333335</v>
      </c>
    </row>
    <row r="437" spans="1:2" ht="12.75" customHeight="1" x14ac:dyDescent="0.2">
      <c r="A437" s="10" t="s">
        <v>1065</v>
      </c>
      <c r="B437" s="11">
        <f>(B411*8)+B848</f>
        <v>20.777777777777779</v>
      </c>
    </row>
    <row r="438" spans="1:2" ht="12.75" customHeight="1" x14ac:dyDescent="0.2">
      <c r="A438" s="10" t="s">
        <v>1069</v>
      </c>
      <c r="B438" s="11">
        <f>B439*9</f>
        <v>164.76923076923077</v>
      </c>
    </row>
    <row r="439" spans="1:2" ht="12.75" customHeight="1" x14ac:dyDescent="0.2">
      <c r="A439" s="10" t="s">
        <v>1070</v>
      </c>
      <c r="B439" s="11">
        <f>B440/6.5</f>
        <v>18.307692307692307</v>
      </c>
    </row>
    <row r="440" spans="1:2" ht="12.75" customHeight="1" x14ac:dyDescent="0.2">
      <c r="A440" s="10" t="s">
        <v>1071</v>
      </c>
      <c r="B440" s="11">
        <f>B412*7</f>
        <v>119</v>
      </c>
    </row>
    <row r="441" spans="1:2" ht="12.75" customHeight="1" x14ac:dyDescent="0.2">
      <c r="A441" s="10" t="s">
        <v>1079</v>
      </c>
      <c r="B441" s="11">
        <f>B125</f>
        <v>53.25</v>
      </c>
    </row>
    <row r="442" spans="1:2" ht="12.75" customHeight="1" x14ac:dyDescent="0.2">
      <c r="A442" s="10" t="s">
        <v>1081</v>
      </c>
      <c r="B442" s="11">
        <f>((B827*4)+B766)/2</f>
        <v>69.5</v>
      </c>
    </row>
    <row r="443" spans="1:2" ht="12.75" customHeight="1" x14ac:dyDescent="0.2">
      <c r="A443" s="10" t="s">
        <v>1082</v>
      </c>
      <c r="B443" s="11">
        <v>10</v>
      </c>
    </row>
    <row r="444" spans="1:2" ht="12.75" customHeight="1" x14ac:dyDescent="0.2">
      <c r="A444" s="10" t="s">
        <v>1088</v>
      </c>
      <c r="B444" s="11">
        <f>B443*4</f>
        <v>40</v>
      </c>
    </row>
    <row r="445" spans="1:2" ht="12.75" customHeight="1" x14ac:dyDescent="0.2">
      <c r="A445" s="10" t="s">
        <v>1089</v>
      </c>
      <c r="B445" s="11">
        <f>B443*8</f>
        <v>80</v>
      </c>
    </row>
    <row r="446" spans="1:2" ht="12.75" customHeight="1" x14ac:dyDescent="0.2">
      <c r="A446" s="10" t="s">
        <v>1090</v>
      </c>
      <c r="B446" s="11">
        <f>B443*5</f>
        <v>50</v>
      </c>
    </row>
    <row r="447" spans="1:2" ht="12.75" customHeight="1" x14ac:dyDescent="0.2">
      <c r="A447" s="10" t="s">
        <v>1091</v>
      </c>
      <c r="B447" s="11">
        <f>B443*7</f>
        <v>70</v>
      </c>
    </row>
    <row r="448" spans="1:2" ht="12.75" customHeight="1" x14ac:dyDescent="0.2">
      <c r="A448" s="10" t="s">
        <v>1092</v>
      </c>
      <c r="B448" s="11">
        <f>B443*7</f>
        <v>70</v>
      </c>
    </row>
    <row r="449" spans="1:2" ht="12.75" customHeight="1" x14ac:dyDescent="0.2">
      <c r="A449" s="10" t="s">
        <v>1093</v>
      </c>
      <c r="B449" s="11">
        <f>(B579*4)+B95</f>
        <v>66</v>
      </c>
    </row>
    <row r="450" spans="1:2" ht="12.75" customHeight="1" x14ac:dyDescent="0.2">
      <c r="A450" s="10" t="s">
        <v>1094</v>
      </c>
      <c r="B450" s="11">
        <f>B159+B808</f>
        <v>8.5</v>
      </c>
    </row>
    <row r="451" spans="1:2" ht="12.75" customHeight="1" x14ac:dyDescent="0.2">
      <c r="A451" s="10" t="s">
        <v>1127</v>
      </c>
      <c r="B451" s="11">
        <f>B31+B456</f>
        <v>31</v>
      </c>
    </row>
    <row r="452" spans="1:2" ht="12.75" customHeight="1" x14ac:dyDescent="0.2">
      <c r="A452" s="10" t="s">
        <v>1128</v>
      </c>
      <c r="B452" s="11">
        <f>B35+B456</f>
        <v>30</v>
      </c>
    </row>
    <row r="453" spans="1:2" ht="12.75" customHeight="1" x14ac:dyDescent="0.2">
      <c r="A453" s="10" t="s">
        <v>1131</v>
      </c>
      <c r="B453" s="11">
        <f>(B462*2)/3</f>
        <v>3.3333333333333335</v>
      </c>
    </row>
    <row r="454" spans="1:2" ht="12.75" customHeight="1" x14ac:dyDescent="0.2">
      <c r="A454" s="10" t="s">
        <v>1132</v>
      </c>
      <c r="B454" s="11">
        <f>B455</f>
        <v>26</v>
      </c>
    </row>
    <row r="455" spans="1:2" ht="12.75" customHeight="1" x14ac:dyDescent="0.2">
      <c r="A455" s="10" t="s">
        <v>1133</v>
      </c>
      <c r="B455" s="11">
        <f>(B743*4+(B350*4)+B456)</f>
        <v>26</v>
      </c>
    </row>
    <row r="456" spans="1:2" ht="12.75" customHeight="1" x14ac:dyDescent="0.2">
      <c r="A456" s="10" t="s">
        <v>1134</v>
      </c>
      <c r="B456" s="11">
        <f>B81+B889</f>
        <v>6</v>
      </c>
    </row>
    <row r="457" spans="1:2" ht="12.75" customHeight="1" x14ac:dyDescent="0.2">
      <c r="A457" s="10" t="s">
        <v>1135</v>
      </c>
      <c r="B457" s="11">
        <f>B461+(B155/8)</f>
        <v>2</v>
      </c>
    </row>
    <row r="458" spans="1:2" ht="12.75" customHeight="1" x14ac:dyDescent="0.2">
      <c r="A458" s="10" t="s">
        <v>1136</v>
      </c>
      <c r="B458" s="11">
        <f>B757+8</f>
        <v>508</v>
      </c>
    </row>
    <row r="459" spans="1:2" ht="12.75" customHeight="1" x14ac:dyDescent="0.2">
      <c r="A459" s="10" t="s">
        <v>1137</v>
      </c>
      <c r="B459" s="11">
        <f>B321+1</f>
        <v>25.5</v>
      </c>
    </row>
    <row r="460" spans="1:2" ht="12.75" customHeight="1" x14ac:dyDescent="0.2">
      <c r="A460" s="10" t="s">
        <v>1138</v>
      </c>
      <c r="B460" s="11">
        <f>(B459*6)/16</f>
        <v>9.5625</v>
      </c>
    </row>
    <row r="461" spans="1:2" ht="12.75" customHeight="1" x14ac:dyDescent="0.2">
      <c r="A461" s="10" t="s">
        <v>1139</v>
      </c>
      <c r="B461" s="11">
        <f>B843+1</f>
        <v>1.5</v>
      </c>
    </row>
    <row r="462" spans="1:2" ht="12.75" customHeight="1" x14ac:dyDescent="0.2">
      <c r="A462" s="10" t="s">
        <v>1141</v>
      </c>
      <c r="B462" s="11">
        <f>B896+1</f>
        <v>5</v>
      </c>
    </row>
    <row r="463" spans="1:2" ht="12.75" customHeight="1" x14ac:dyDescent="0.2">
      <c r="A463" s="10" t="s">
        <v>1142</v>
      </c>
      <c r="B463" s="11">
        <f>B31+B468</f>
        <v>32</v>
      </c>
    </row>
    <row r="464" spans="1:2" ht="12.75" customHeight="1" x14ac:dyDescent="0.2">
      <c r="A464" s="10" t="s">
        <v>1143</v>
      </c>
      <c r="B464" s="11">
        <f>B35+B468</f>
        <v>31</v>
      </c>
    </row>
    <row r="465" spans="1:2" ht="12.75" customHeight="1" x14ac:dyDescent="0.2">
      <c r="A465" s="10" t="s">
        <v>1146</v>
      </c>
      <c r="B465" s="11">
        <f>(B473*2)/3</f>
        <v>3.3333333333333335</v>
      </c>
    </row>
    <row r="466" spans="1:2" ht="12.75" customHeight="1" x14ac:dyDescent="0.2">
      <c r="A466" s="10" t="s">
        <v>1147</v>
      </c>
      <c r="B466" s="11">
        <f>B467</f>
        <v>27</v>
      </c>
    </row>
    <row r="467" spans="1:2" ht="12.75" customHeight="1" x14ac:dyDescent="0.2">
      <c r="A467" s="10" t="s">
        <v>1148</v>
      </c>
      <c r="B467" s="11">
        <f>(B743*4+(B350*4)+B468)</f>
        <v>27</v>
      </c>
    </row>
    <row r="468" spans="1:2" ht="12.75" customHeight="1" x14ac:dyDescent="0.2">
      <c r="A468" s="10" t="s">
        <v>1149</v>
      </c>
      <c r="B468" s="11">
        <f>B356+B889</f>
        <v>7</v>
      </c>
    </row>
    <row r="469" spans="1:2" ht="12.75" customHeight="1" x14ac:dyDescent="0.2">
      <c r="A469" s="10" t="s">
        <v>1150</v>
      </c>
      <c r="B469" s="11">
        <f>B472+(B155/8)</f>
        <v>2</v>
      </c>
    </row>
    <row r="470" spans="1:2" ht="12.75" customHeight="1" x14ac:dyDescent="0.2">
      <c r="A470" s="10" t="s">
        <v>1152</v>
      </c>
      <c r="B470" s="11">
        <f>B321+1</f>
        <v>25.5</v>
      </c>
    </row>
    <row r="471" spans="1:2" ht="12.75" customHeight="1" x14ac:dyDescent="0.2">
      <c r="A471" s="10" t="s">
        <v>1153</v>
      </c>
      <c r="B471" s="11">
        <f>(B470*6)/16</f>
        <v>9.5625</v>
      </c>
    </row>
    <row r="472" spans="1:2" ht="12.75" customHeight="1" x14ac:dyDescent="0.2">
      <c r="A472" s="10" t="s">
        <v>1154</v>
      </c>
      <c r="B472" s="11">
        <f>B843+1</f>
        <v>1.5</v>
      </c>
    </row>
    <row r="473" spans="1:2" ht="12.75" customHeight="1" x14ac:dyDescent="0.2">
      <c r="A473" s="10" t="s">
        <v>1156</v>
      </c>
      <c r="B473" s="11">
        <f>B896+1</f>
        <v>5</v>
      </c>
    </row>
    <row r="474" spans="1:2" ht="12.75" customHeight="1" x14ac:dyDescent="0.2">
      <c r="A474" s="10" t="s">
        <v>1159</v>
      </c>
      <c r="B474" s="11">
        <f>B341*2</f>
        <v>69</v>
      </c>
    </row>
    <row r="475" spans="1:2" ht="12.75" customHeight="1" x14ac:dyDescent="0.2">
      <c r="A475" s="10" t="s">
        <v>1160</v>
      </c>
      <c r="B475" s="11">
        <v>8</v>
      </c>
    </row>
    <row r="476" spans="1:2" ht="12.75" customHeight="1" x14ac:dyDescent="0.2">
      <c r="A476" s="10" t="s">
        <v>1163</v>
      </c>
      <c r="B476" s="11">
        <v>4</v>
      </c>
    </row>
    <row r="477" spans="1:2" ht="12.75" customHeight="1" x14ac:dyDescent="0.2">
      <c r="A477" s="10" t="s">
        <v>1164</v>
      </c>
      <c r="B477" s="11">
        <v>3</v>
      </c>
    </row>
    <row r="478" spans="1:2" ht="12.75" customHeight="1" x14ac:dyDescent="0.2">
      <c r="A478" s="10" t="s">
        <v>1180</v>
      </c>
      <c r="B478" s="11">
        <f>B31+B483</f>
        <v>33</v>
      </c>
    </row>
    <row r="479" spans="1:2" ht="12.75" customHeight="1" x14ac:dyDescent="0.2">
      <c r="A479" s="10" t="s">
        <v>1181</v>
      </c>
      <c r="B479" s="11">
        <f>B35+B483</f>
        <v>32</v>
      </c>
    </row>
    <row r="480" spans="1:2" ht="12.75" customHeight="1" x14ac:dyDescent="0.2">
      <c r="A480" s="10" t="s">
        <v>1184</v>
      </c>
      <c r="B480" s="11">
        <f>(B489*2)/3</f>
        <v>3.3333333333333335</v>
      </c>
    </row>
    <row r="481" spans="1:2" ht="12.75" customHeight="1" x14ac:dyDescent="0.2">
      <c r="A481" s="10" t="s">
        <v>1185</v>
      </c>
      <c r="B481" s="11">
        <f>B482</f>
        <v>28</v>
      </c>
    </row>
    <row r="482" spans="1:2" ht="12.75" customHeight="1" x14ac:dyDescent="0.2">
      <c r="A482" s="10" t="s">
        <v>1186</v>
      </c>
      <c r="B482" s="11">
        <f>(B743*4+(B350*4)+B483)</f>
        <v>28</v>
      </c>
    </row>
    <row r="483" spans="1:2" ht="12.75" customHeight="1" x14ac:dyDescent="0.2">
      <c r="A483" s="10" t="s">
        <v>1187</v>
      </c>
      <c r="B483" s="11">
        <f>B752+(B889)</f>
        <v>8</v>
      </c>
    </row>
    <row r="484" spans="1:2" ht="12.75" customHeight="1" x14ac:dyDescent="0.2">
      <c r="A484" s="10" t="s">
        <v>1188</v>
      </c>
      <c r="B484" s="11">
        <f>B488+(B155/8)</f>
        <v>2</v>
      </c>
    </row>
    <row r="485" spans="1:2" ht="12.75" customHeight="1" x14ac:dyDescent="0.2">
      <c r="A485" s="10" t="s">
        <v>1189</v>
      </c>
      <c r="B485" s="11">
        <f>B757+8</f>
        <v>508</v>
      </c>
    </row>
    <row r="486" spans="1:2" ht="12.75" customHeight="1" x14ac:dyDescent="0.2">
      <c r="A486" s="10" t="s">
        <v>1190</v>
      </c>
      <c r="B486" s="11">
        <f>B321+1</f>
        <v>25.5</v>
      </c>
    </row>
    <row r="487" spans="1:2" ht="12.75" customHeight="1" x14ac:dyDescent="0.2">
      <c r="A487" s="10" t="s">
        <v>1191</v>
      </c>
      <c r="B487" s="11">
        <f>(B486*6)/16</f>
        <v>9.5625</v>
      </c>
    </row>
    <row r="488" spans="1:2" ht="12.75" customHeight="1" x14ac:dyDescent="0.2">
      <c r="A488" s="10" t="s">
        <v>1192</v>
      </c>
      <c r="B488" s="11">
        <f>B843+1</f>
        <v>1.5</v>
      </c>
    </row>
    <row r="489" spans="1:2" ht="12.75" customHeight="1" x14ac:dyDescent="0.2">
      <c r="A489" s="10" t="s">
        <v>1194</v>
      </c>
      <c r="B489" s="11">
        <f>B896+1</f>
        <v>5</v>
      </c>
    </row>
    <row r="490" spans="1:2" ht="12.75" customHeight="1" x14ac:dyDescent="0.2">
      <c r="A490" s="10" t="s">
        <v>1196</v>
      </c>
      <c r="B490" s="11">
        <f>B266+B926</f>
        <v>135</v>
      </c>
    </row>
    <row r="491" spans="1:2" ht="12.75" customHeight="1" x14ac:dyDescent="0.2">
      <c r="A491" s="10" t="s">
        <v>1198</v>
      </c>
      <c r="B491" s="11">
        <v>0</v>
      </c>
    </row>
    <row r="492" spans="1:2" ht="12.75" customHeight="1" x14ac:dyDescent="0.2">
      <c r="A492" s="10" t="s">
        <v>1199</v>
      </c>
      <c r="B492" s="11">
        <f>(B149*8)+B555</f>
        <v>681.70833333333326</v>
      </c>
    </row>
    <row r="493" spans="1:2" ht="12.75" customHeight="1" x14ac:dyDescent="0.2">
      <c r="A493" s="10" t="s">
        <v>1202</v>
      </c>
      <c r="B493" s="11">
        <f>(B574*2)+(B826*2)</f>
        <v>7</v>
      </c>
    </row>
    <row r="494" spans="1:2" ht="12.75" customHeight="1" x14ac:dyDescent="0.2">
      <c r="A494" s="10" t="s">
        <v>1218</v>
      </c>
      <c r="B494" s="11">
        <f>B31+B499</f>
        <v>39</v>
      </c>
    </row>
    <row r="495" spans="1:2" ht="12.75" customHeight="1" x14ac:dyDescent="0.2">
      <c r="A495" s="10" t="s">
        <v>1219</v>
      </c>
      <c r="B495" s="11">
        <f>B35+B499</f>
        <v>38</v>
      </c>
    </row>
    <row r="496" spans="1:2" ht="12.75" customHeight="1" x14ac:dyDescent="0.2">
      <c r="A496" s="10" t="s">
        <v>1222</v>
      </c>
      <c r="B496" s="11">
        <f>(B505*2)/3</f>
        <v>3.3333333333333335</v>
      </c>
    </row>
    <row r="497" spans="1:2" ht="12.75" customHeight="1" x14ac:dyDescent="0.2">
      <c r="A497" s="10" t="s">
        <v>1223</v>
      </c>
      <c r="B497" s="11">
        <f>B498</f>
        <v>34</v>
      </c>
    </row>
    <row r="498" spans="1:2" ht="12.75" customHeight="1" x14ac:dyDescent="0.2">
      <c r="A498" s="10" t="s">
        <v>1224</v>
      </c>
      <c r="B498" s="11">
        <f>(B743*4+(B350*4)+B499)</f>
        <v>34</v>
      </c>
    </row>
    <row r="499" spans="1:2" ht="12.75" customHeight="1" x14ac:dyDescent="0.2">
      <c r="A499" s="10" t="s">
        <v>1225</v>
      </c>
      <c r="B499" s="11">
        <f>B616+B669</f>
        <v>14</v>
      </c>
    </row>
    <row r="500" spans="1:2" ht="12.75" customHeight="1" x14ac:dyDescent="0.2">
      <c r="A500" s="10" t="s">
        <v>1226</v>
      </c>
      <c r="B500" s="11">
        <f>B504+(B155/8)</f>
        <v>2</v>
      </c>
    </row>
    <row r="501" spans="1:2" ht="12.75" customHeight="1" x14ac:dyDescent="0.2">
      <c r="A501" s="10" t="s">
        <v>1227</v>
      </c>
      <c r="B501" s="11">
        <f>B757+8</f>
        <v>508</v>
      </c>
    </row>
    <row r="502" spans="1:2" ht="12.75" customHeight="1" x14ac:dyDescent="0.2">
      <c r="A502" s="10" t="s">
        <v>1228</v>
      </c>
      <c r="B502" s="11">
        <f>B321+1</f>
        <v>25.5</v>
      </c>
    </row>
    <row r="503" spans="1:2" ht="12.75" customHeight="1" x14ac:dyDescent="0.2">
      <c r="A503" s="10" t="s">
        <v>1229</v>
      </c>
      <c r="B503" s="11">
        <f>(B502*6)/16</f>
        <v>9.5625</v>
      </c>
    </row>
    <row r="504" spans="1:2" ht="12.75" customHeight="1" x14ac:dyDescent="0.2">
      <c r="A504" s="10" t="s">
        <v>1230</v>
      </c>
      <c r="B504" s="11">
        <f>B843+1</f>
        <v>1.5</v>
      </c>
    </row>
    <row r="505" spans="1:2" ht="12.75" customHeight="1" x14ac:dyDescent="0.2">
      <c r="A505" s="10" t="s">
        <v>1232</v>
      </c>
      <c r="B505" s="11">
        <f>B896+1</f>
        <v>5</v>
      </c>
    </row>
    <row r="506" spans="1:2" ht="12.75" customHeight="1" x14ac:dyDescent="0.2">
      <c r="A506" s="10" t="s">
        <v>1233</v>
      </c>
      <c r="B506" s="11">
        <f>B507</f>
        <v>110</v>
      </c>
    </row>
    <row r="507" spans="1:2" ht="12.75" customHeight="1" x14ac:dyDescent="0.2">
      <c r="A507" s="10" t="s">
        <v>1237</v>
      </c>
      <c r="B507" s="11">
        <f>B508*4</f>
        <v>110</v>
      </c>
    </row>
    <row r="508" spans="1:2" ht="12.75" customHeight="1" x14ac:dyDescent="0.2">
      <c r="A508" s="10" t="s">
        <v>1238</v>
      </c>
      <c r="B508" s="11">
        <f>B74+B765</f>
        <v>27.5</v>
      </c>
    </row>
    <row r="509" spans="1:2" ht="12.75" customHeight="1" x14ac:dyDescent="0.2">
      <c r="A509" s="10" t="s">
        <v>1239</v>
      </c>
      <c r="B509" s="11">
        <v>0</v>
      </c>
    </row>
    <row r="510" spans="1:2" ht="12.75" customHeight="1" x14ac:dyDescent="0.2">
      <c r="A510" s="10" t="s">
        <v>1240</v>
      </c>
      <c r="B510" s="11">
        <f>(B603*8)+B169</f>
        <v>197.75</v>
      </c>
    </row>
    <row r="511" spans="1:2" ht="12.75" customHeight="1" x14ac:dyDescent="0.2">
      <c r="A511" s="10" t="s">
        <v>1243</v>
      </c>
      <c r="B511" s="11">
        <v>5</v>
      </c>
    </row>
    <row r="512" spans="1:2" ht="12.75" customHeight="1" x14ac:dyDescent="0.2">
      <c r="A512" s="10" t="s">
        <v>1247</v>
      </c>
      <c r="B512" s="11">
        <v>1</v>
      </c>
    </row>
    <row r="513" spans="1:2" ht="12.75" customHeight="1" x14ac:dyDescent="0.2">
      <c r="A513" s="10" t="s">
        <v>1248</v>
      </c>
      <c r="B513" s="11">
        <f>B510/5</f>
        <v>39.549999999999997</v>
      </c>
    </row>
    <row r="514" spans="1:2" ht="12.75" customHeight="1" x14ac:dyDescent="0.2">
      <c r="A514" s="10" t="s">
        <v>1251</v>
      </c>
      <c r="B514" s="11">
        <f>B125+2</f>
        <v>55.25</v>
      </c>
    </row>
    <row r="515" spans="1:2" ht="12.75" customHeight="1" x14ac:dyDescent="0.2">
      <c r="A515" s="10" t="s">
        <v>1252</v>
      </c>
      <c r="B515" s="11">
        <f>B408*5</f>
        <v>746.25</v>
      </c>
    </row>
    <row r="516" spans="1:2" ht="12.75" customHeight="1" x14ac:dyDescent="0.2">
      <c r="A516" s="10" t="s">
        <v>1256</v>
      </c>
      <c r="B516" s="11">
        <v>0</v>
      </c>
    </row>
    <row r="517" spans="1:2" ht="12.75" customHeight="1" x14ac:dyDescent="0.2">
      <c r="A517" s="10" t="s">
        <v>1269</v>
      </c>
      <c r="B517" s="11">
        <f>B158+B870</f>
        <v>13.25</v>
      </c>
    </row>
    <row r="518" spans="1:2" ht="12.75" customHeight="1" x14ac:dyDescent="0.2">
      <c r="A518" s="10" t="s">
        <v>1271</v>
      </c>
      <c r="B518" s="11">
        <f>(B517*6)/4</f>
        <v>19.875</v>
      </c>
    </row>
    <row r="519" spans="1:2" ht="12.75" customHeight="1" x14ac:dyDescent="0.2">
      <c r="A519" s="10" t="s">
        <v>1272</v>
      </c>
      <c r="B519" s="11">
        <f>B517</f>
        <v>13.25</v>
      </c>
    </row>
    <row r="520" spans="1:2" ht="12.75" customHeight="1" x14ac:dyDescent="0.2">
      <c r="A520" s="10" t="s">
        <v>1273</v>
      </c>
      <c r="B520" s="11">
        <f>B810+B870</f>
        <v>30.235416666666666</v>
      </c>
    </row>
    <row r="521" spans="1:2" ht="12.75" customHeight="1" x14ac:dyDescent="0.2">
      <c r="A521" s="10" t="s">
        <v>1275</v>
      </c>
      <c r="B521" s="11">
        <f>(B520*6)/4</f>
        <v>45.353124999999999</v>
      </c>
    </row>
    <row r="522" spans="1:2" ht="12.75" customHeight="1" x14ac:dyDescent="0.2">
      <c r="A522" s="10" t="s">
        <v>1276</v>
      </c>
      <c r="B522" s="11">
        <f>B520</f>
        <v>30.235416666666666</v>
      </c>
    </row>
    <row r="523" spans="1:2" ht="12.75" customHeight="1" x14ac:dyDescent="0.2">
      <c r="A523" s="10" t="s">
        <v>1278</v>
      </c>
      <c r="B523" s="11">
        <v>0</v>
      </c>
    </row>
    <row r="524" spans="1:2" ht="12.75" customHeight="1" x14ac:dyDescent="0.2">
      <c r="A524" s="10" t="s">
        <v>1282</v>
      </c>
      <c r="B524" s="11">
        <f>B714+B114</f>
        <v>10</v>
      </c>
    </row>
    <row r="525" spans="1:2" ht="12.75" customHeight="1" x14ac:dyDescent="0.2">
      <c r="A525" s="10" t="s">
        <v>1297</v>
      </c>
      <c r="B525" s="11">
        <f>B235*3</f>
        <v>45</v>
      </c>
    </row>
    <row r="526" spans="1:2" ht="12.75" customHeight="1" x14ac:dyDescent="0.2">
      <c r="A526" s="10" t="s">
        <v>1298</v>
      </c>
      <c r="B526" s="11">
        <f>B246*3</f>
        <v>1120.5</v>
      </c>
    </row>
    <row r="527" spans="1:2" ht="12.75" customHeight="1" x14ac:dyDescent="0.2">
      <c r="A527" s="10" t="s">
        <v>1299</v>
      </c>
      <c r="B527" s="11">
        <f>B245*2</f>
        <v>239</v>
      </c>
    </row>
    <row r="528" spans="1:2" ht="12.75" customHeight="1" x14ac:dyDescent="0.2">
      <c r="A528" s="10" t="s">
        <v>1300</v>
      </c>
      <c r="B528" s="11">
        <f>B247*3</f>
        <v>3213</v>
      </c>
    </row>
    <row r="529" spans="1:2" ht="12.75" customHeight="1" x14ac:dyDescent="0.2">
      <c r="A529" s="10" t="s">
        <v>1301</v>
      </c>
      <c r="B529" s="11">
        <f>B246*2</f>
        <v>747</v>
      </c>
    </row>
    <row r="530" spans="1:2" ht="12.75" customHeight="1" x14ac:dyDescent="0.2">
      <c r="A530" s="10" t="s">
        <v>1302</v>
      </c>
      <c r="B530" s="11">
        <f>B246*2</f>
        <v>747</v>
      </c>
    </row>
    <row r="531" spans="1:2" ht="12.75" customHeight="1" x14ac:dyDescent="0.2">
      <c r="A531" s="10" t="s">
        <v>1303</v>
      </c>
      <c r="B531" s="11">
        <f>B246*2</f>
        <v>747</v>
      </c>
    </row>
    <row r="532" spans="1:2" ht="12.75" customHeight="1" x14ac:dyDescent="0.2">
      <c r="A532" s="10" t="s">
        <v>1304</v>
      </c>
      <c r="B532" s="11">
        <f>B246*2</f>
        <v>747</v>
      </c>
    </row>
    <row r="533" spans="1:2" ht="12.75" customHeight="1" x14ac:dyDescent="0.2">
      <c r="A533" s="10" t="s">
        <v>1305</v>
      </c>
      <c r="B533" s="11">
        <f>B240*7</f>
        <v>210</v>
      </c>
    </row>
    <row r="534" spans="1:2" ht="12.75" customHeight="1" x14ac:dyDescent="0.2">
      <c r="A534" s="10" t="s">
        <v>1306</v>
      </c>
      <c r="B534" s="11">
        <f>B242*4</f>
        <v>120</v>
      </c>
    </row>
    <row r="535" spans="1:2" ht="12.75" customHeight="1" x14ac:dyDescent="0.2">
      <c r="A535" s="10" t="s">
        <v>1307</v>
      </c>
      <c r="B535" s="11">
        <f>B248*2</f>
        <v>956</v>
      </c>
    </row>
    <row r="536" spans="1:2" ht="12.75" customHeight="1" x14ac:dyDescent="0.2">
      <c r="A536" s="10" t="s">
        <v>1308</v>
      </c>
      <c r="B536" s="11">
        <f>B248*2</f>
        <v>956</v>
      </c>
    </row>
    <row r="537" spans="1:2" ht="12.75" customHeight="1" x14ac:dyDescent="0.2">
      <c r="A537" s="10" t="s">
        <v>1309</v>
      </c>
      <c r="B537" s="11">
        <f>B246*2</f>
        <v>747</v>
      </c>
    </row>
    <row r="538" spans="1:2" ht="12.75" customHeight="1" x14ac:dyDescent="0.2">
      <c r="A538" s="10" t="s">
        <v>1310</v>
      </c>
      <c r="B538" s="11">
        <f>B249*2</f>
        <v>1912</v>
      </c>
    </row>
    <row r="539" spans="1:2" ht="12.75" customHeight="1" x14ac:dyDescent="0.2">
      <c r="A539" s="10" t="s">
        <v>1311</v>
      </c>
      <c r="B539" s="11">
        <v>4</v>
      </c>
    </row>
    <row r="540" spans="1:2" ht="12.75" customHeight="1" x14ac:dyDescent="0.2">
      <c r="A540" s="10" t="s">
        <v>1312</v>
      </c>
      <c r="B540" s="11">
        <v>4</v>
      </c>
    </row>
    <row r="541" spans="1:2" ht="12.75" customHeight="1" x14ac:dyDescent="0.2">
      <c r="A541" s="10" t="s">
        <v>1314</v>
      </c>
      <c r="B541" s="11">
        <f>B276*4</f>
        <v>238</v>
      </c>
    </row>
    <row r="542" spans="1:2" ht="12.75" customHeight="1" x14ac:dyDescent="0.2">
      <c r="A542" s="10" t="s">
        <v>1316</v>
      </c>
      <c r="B542" s="11">
        <f>B244*3</f>
        <v>692.25</v>
      </c>
    </row>
    <row r="543" spans="1:2" ht="12.75" customHeight="1" x14ac:dyDescent="0.2">
      <c r="A543" s="10" t="s">
        <v>1330</v>
      </c>
      <c r="B543" s="11">
        <f>B562+(B155/8)</f>
        <v>5.5</v>
      </c>
    </row>
    <row r="544" spans="1:2" ht="12.75" customHeight="1" x14ac:dyDescent="0.2">
      <c r="A544" s="10" t="s">
        <v>1331</v>
      </c>
      <c r="B544" s="11">
        <f>(B545*4)+(B543*2)</f>
        <v>99</v>
      </c>
    </row>
    <row r="545" spans="1:2" ht="12.75" customHeight="1" x14ac:dyDescent="0.2">
      <c r="A545" s="10" t="s">
        <v>1332</v>
      </c>
      <c r="B545" s="11">
        <f>B543*4</f>
        <v>22</v>
      </c>
    </row>
    <row r="546" spans="1:2" ht="12.75" customHeight="1" x14ac:dyDescent="0.2">
      <c r="A546" s="10" t="s">
        <v>1333</v>
      </c>
      <c r="B546" s="11">
        <f>B545/2</f>
        <v>11</v>
      </c>
    </row>
    <row r="547" spans="1:2" ht="12.75" customHeight="1" x14ac:dyDescent="0.2">
      <c r="A547" s="10" t="s">
        <v>1334</v>
      </c>
      <c r="B547" s="11">
        <f>(B545*6)/4</f>
        <v>33</v>
      </c>
    </row>
    <row r="548" spans="1:2" ht="12.75" customHeight="1" x14ac:dyDescent="0.2">
      <c r="A548" s="10" t="s">
        <v>1335</v>
      </c>
      <c r="B548" s="11">
        <f>B545</f>
        <v>22</v>
      </c>
    </row>
    <row r="549" spans="1:2" ht="12.75" customHeight="1" x14ac:dyDescent="0.2">
      <c r="A549" s="10" t="s">
        <v>1349</v>
      </c>
      <c r="B549" s="11">
        <f>B245+B555</f>
        <v>509.44166666666666</v>
      </c>
    </row>
    <row r="550" spans="1:2" ht="12.75" customHeight="1" x14ac:dyDescent="0.2">
      <c r="A550" s="10" t="s">
        <v>1350</v>
      </c>
      <c r="B550" s="11">
        <f>B555*9</f>
        <v>3509.4749999999999</v>
      </c>
    </row>
    <row r="551" spans="1:2" ht="12.75" customHeight="1" x14ac:dyDescent="0.2">
      <c r="A551" s="10" t="s">
        <v>1351</v>
      </c>
      <c r="B551" s="11">
        <f>B247+B555</f>
        <v>1460.9416666666666</v>
      </c>
    </row>
    <row r="552" spans="1:2" ht="12.75" customHeight="1" x14ac:dyDescent="0.2">
      <c r="A552" s="10" t="s">
        <v>1352</v>
      </c>
      <c r="B552" s="11">
        <f>B248+B555</f>
        <v>867.94166666666661</v>
      </c>
    </row>
    <row r="553" spans="1:2" ht="12.75" customHeight="1" x14ac:dyDescent="0.2">
      <c r="A553" s="10" t="s">
        <v>1353</v>
      </c>
      <c r="B553" s="11">
        <f>B249+B555</f>
        <v>1345.9416666666666</v>
      </c>
    </row>
    <row r="554" spans="1:2" ht="12.75" customHeight="1" x14ac:dyDescent="0.2">
      <c r="A554" s="10" t="s">
        <v>1354</v>
      </c>
      <c r="B554" s="11">
        <f>B250+B555</f>
        <v>987.44166666666661</v>
      </c>
    </row>
    <row r="555" spans="1:2" ht="12.75" customHeight="1" x14ac:dyDescent="0.2">
      <c r="A555" s="10" t="s">
        <v>1355</v>
      </c>
      <c r="B555" s="11">
        <f>(B558*4)+(B340*4)</f>
        <v>389.94166666666666</v>
      </c>
    </row>
    <row r="556" spans="1:2" ht="12.75" customHeight="1" x14ac:dyDescent="0.2">
      <c r="A556" s="10" t="s">
        <v>1356</v>
      </c>
      <c r="B556" s="11">
        <f>B252+B555</f>
        <v>1251.4416666666666</v>
      </c>
    </row>
    <row r="557" spans="1:2" ht="12.75" customHeight="1" x14ac:dyDescent="0.2">
      <c r="A557" s="10" t="s">
        <v>1357</v>
      </c>
      <c r="B557" s="11">
        <f>B254+B555</f>
        <v>508.94166666666666</v>
      </c>
    </row>
    <row r="558" spans="1:2" ht="12.75" customHeight="1" x14ac:dyDescent="0.2">
      <c r="A558" s="10" t="s">
        <v>1358</v>
      </c>
      <c r="B558" s="11">
        <f>B18+(B154/8)</f>
        <v>20.985416666666666</v>
      </c>
    </row>
    <row r="559" spans="1:2" ht="12.75" customHeight="1" x14ac:dyDescent="0.2">
      <c r="A559" s="10" t="s">
        <v>1359</v>
      </c>
      <c r="B559" s="11">
        <f>B255+B555</f>
        <v>763.44166666666661</v>
      </c>
    </row>
    <row r="560" spans="1:2" ht="12.75" customHeight="1" x14ac:dyDescent="0.2">
      <c r="A560" s="10" t="s">
        <v>1360</v>
      </c>
      <c r="B560" s="11">
        <f>B256+B555</f>
        <v>524.44166666666661</v>
      </c>
    </row>
    <row r="561" spans="1:2" ht="12.75" customHeight="1" x14ac:dyDescent="0.2">
      <c r="A561" s="10" t="s">
        <v>1362</v>
      </c>
      <c r="B561" s="11">
        <v>4</v>
      </c>
    </row>
    <row r="562" spans="1:2" ht="12.75" customHeight="1" x14ac:dyDescent="0.2">
      <c r="A562" s="10" t="s">
        <v>1363</v>
      </c>
      <c r="B562" s="11">
        <v>5</v>
      </c>
    </row>
    <row r="563" spans="1:2" ht="12.75" customHeight="1" x14ac:dyDescent="0.2">
      <c r="A563" s="10" t="s">
        <v>1365</v>
      </c>
      <c r="B563" s="11">
        <f>(B785*4)+(B898*3)+3000</f>
        <v>3414.5</v>
      </c>
    </row>
    <row r="564" spans="1:2" ht="12.75" customHeight="1" x14ac:dyDescent="0.2">
      <c r="A564" s="10" t="s">
        <v>1366</v>
      </c>
      <c r="B564" s="11">
        <v>8</v>
      </c>
    </row>
    <row r="565" spans="1:2" ht="12.75" customHeight="1" x14ac:dyDescent="0.2">
      <c r="A565" s="10" t="s">
        <v>1367</v>
      </c>
      <c r="B565" s="11">
        <f>B564*9</f>
        <v>72</v>
      </c>
    </row>
    <row r="566" spans="1:2" ht="12.75" customHeight="1" x14ac:dyDescent="0.2">
      <c r="A566" s="10" t="s">
        <v>1369</v>
      </c>
      <c r="B566" s="11">
        <f>(B574*4)+B728</f>
        <v>20.75</v>
      </c>
    </row>
    <row r="567" spans="1:2" ht="12.75" customHeight="1" x14ac:dyDescent="0.2">
      <c r="A567" s="10" t="s">
        <v>1386</v>
      </c>
      <c r="B567" s="11">
        <f>B575*5</f>
        <v>20</v>
      </c>
    </row>
    <row r="568" spans="1:2" ht="12.75" customHeight="1" x14ac:dyDescent="0.2">
      <c r="A568" s="10" t="s">
        <v>1387</v>
      </c>
      <c r="B568" s="11">
        <f>B575</f>
        <v>4</v>
      </c>
    </row>
    <row r="569" spans="1:2" ht="12.75" customHeight="1" x14ac:dyDescent="0.2">
      <c r="A569" s="10" t="s">
        <v>1388</v>
      </c>
      <c r="B569" s="11">
        <f>B575*6</f>
        <v>24</v>
      </c>
    </row>
    <row r="570" spans="1:2" ht="12.75" customHeight="1" x14ac:dyDescent="0.2">
      <c r="A570" s="10" t="s">
        <v>1389</v>
      </c>
      <c r="B570" s="11">
        <f>(B575*4)+(B807*2)</f>
        <v>42.666666666666671</v>
      </c>
    </row>
    <row r="571" spans="1:2" ht="12.75" customHeight="1" x14ac:dyDescent="0.2">
      <c r="A571" s="10" t="s">
        <v>1390</v>
      </c>
      <c r="B571" s="11">
        <f>(B575*2)+(B807*4)</f>
        <v>61.333333333333336</v>
      </c>
    </row>
    <row r="572" spans="1:2" ht="12.75" customHeight="1" x14ac:dyDescent="0.2">
      <c r="A572" s="10" t="s">
        <v>1391</v>
      </c>
      <c r="B572" s="11">
        <v>1</v>
      </c>
    </row>
    <row r="573" spans="1:2" ht="12.75" customHeight="1" x14ac:dyDescent="0.2">
      <c r="A573" s="10" t="s">
        <v>1392</v>
      </c>
      <c r="B573" s="11">
        <v>8</v>
      </c>
    </row>
    <row r="574" spans="1:2" ht="12.75" customHeight="1" x14ac:dyDescent="0.2">
      <c r="A574" s="10" t="s">
        <v>1393</v>
      </c>
      <c r="B574" s="11">
        <f>B573/4</f>
        <v>2</v>
      </c>
    </row>
    <row r="575" spans="1:2" ht="12.75" customHeight="1" x14ac:dyDescent="0.2">
      <c r="A575" s="10" t="s">
        <v>1394</v>
      </c>
      <c r="B575" s="11">
        <f>B574*2</f>
        <v>4</v>
      </c>
    </row>
    <row r="576" spans="1:2" ht="12.75" customHeight="1" x14ac:dyDescent="0.2">
      <c r="A576" s="10" t="s">
        <v>1395</v>
      </c>
      <c r="B576" s="11">
        <f>B573*3</f>
        <v>24</v>
      </c>
    </row>
    <row r="577" spans="1:2" ht="12.75" customHeight="1" x14ac:dyDescent="0.2">
      <c r="A577" s="10" t="s">
        <v>1396</v>
      </c>
      <c r="B577" s="11">
        <f>(B574*6)+(B806)</f>
        <v>19.5</v>
      </c>
    </row>
    <row r="578" spans="1:2" ht="12.75" customHeight="1" x14ac:dyDescent="0.2">
      <c r="A578" s="10" t="s">
        <v>1397</v>
      </c>
      <c r="B578" s="11">
        <f>B574/2</f>
        <v>1</v>
      </c>
    </row>
    <row r="579" spans="1:2" ht="12.75" customHeight="1" x14ac:dyDescent="0.2">
      <c r="A579" s="10" t="s">
        <v>1398</v>
      </c>
      <c r="B579" s="11">
        <f>(B574*6)/4</f>
        <v>3</v>
      </c>
    </row>
    <row r="580" spans="1:2" ht="12.75" customHeight="1" x14ac:dyDescent="0.2">
      <c r="A580" s="10" t="s">
        <v>1399</v>
      </c>
      <c r="B580" s="11">
        <f>(B574*6)/2</f>
        <v>6</v>
      </c>
    </row>
    <row r="581" spans="1:2" ht="12.75" customHeight="1" x14ac:dyDescent="0.2">
      <c r="A581" s="10" t="s">
        <v>1401</v>
      </c>
      <c r="B581" s="11">
        <f>(B573*4)/3</f>
        <v>10.666666666666666</v>
      </c>
    </row>
    <row r="582" spans="1:2" ht="12.75" customHeight="1" x14ac:dyDescent="0.2">
      <c r="A582" s="10" t="s">
        <v>1402</v>
      </c>
      <c r="B582" s="11">
        <f>(B159*6)+(B728*2)+B681</f>
        <v>84.5</v>
      </c>
    </row>
    <row r="583" spans="1:2" ht="12.75" customHeight="1" x14ac:dyDescent="0.2">
      <c r="A583" s="10" t="s">
        <v>1403</v>
      </c>
      <c r="B583" s="11">
        <v>25</v>
      </c>
    </row>
    <row r="584" spans="1:2" ht="12.75" customHeight="1" x14ac:dyDescent="0.2">
      <c r="A584" s="10" t="s">
        <v>1405</v>
      </c>
      <c r="B584" s="11">
        <v>0</v>
      </c>
    </row>
    <row r="585" spans="1:2" ht="12.75" customHeight="1" x14ac:dyDescent="0.2">
      <c r="A585" s="10" t="s">
        <v>1422</v>
      </c>
      <c r="B585" s="11">
        <f>B31+B590</f>
        <v>33</v>
      </c>
    </row>
    <row r="586" spans="1:2" ht="12.75" customHeight="1" x14ac:dyDescent="0.2">
      <c r="A586" s="10" t="s">
        <v>1423</v>
      </c>
      <c r="B586" s="11">
        <f>B34+B590</f>
        <v>138.5</v>
      </c>
    </row>
    <row r="587" spans="1:2" ht="12.75" customHeight="1" x14ac:dyDescent="0.2">
      <c r="A587" s="10" t="s">
        <v>1426</v>
      </c>
      <c r="B587" s="11">
        <f>(B597*2)/3</f>
        <v>4</v>
      </c>
    </row>
    <row r="588" spans="1:2" ht="12.75" customHeight="1" x14ac:dyDescent="0.2">
      <c r="A588" s="10" t="s">
        <v>1427</v>
      </c>
      <c r="B588" s="11">
        <f>B589</f>
        <v>28</v>
      </c>
    </row>
    <row r="589" spans="1:2" ht="12.75" customHeight="1" x14ac:dyDescent="0.2">
      <c r="A589" s="10" t="s">
        <v>1428</v>
      </c>
      <c r="B589" s="11">
        <f>(B743*4+(B350*4)+B590)</f>
        <v>28</v>
      </c>
    </row>
    <row r="590" spans="1:2" ht="12.75" customHeight="1" x14ac:dyDescent="0.2">
      <c r="A590" s="10" t="s">
        <v>1429</v>
      </c>
      <c r="B590" s="11">
        <f>B712+B913</f>
        <v>8</v>
      </c>
    </row>
    <row r="591" spans="1:2" ht="12.75" customHeight="1" x14ac:dyDescent="0.2">
      <c r="A591" s="10" t="s">
        <v>1430</v>
      </c>
      <c r="B591" s="11">
        <f>B595+(B154/8)</f>
        <v>67.985416666666666</v>
      </c>
    </row>
    <row r="592" spans="1:2" ht="12.75" customHeight="1" x14ac:dyDescent="0.2">
      <c r="A592" s="10" t="s">
        <v>1431</v>
      </c>
      <c r="B592" s="11">
        <f>B756+8</f>
        <v>1107.4000000000001</v>
      </c>
    </row>
    <row r="593" spans="1:2" ht="12.75" customHeight="1" x14ac:dyDescent="0.2">
      <c r="A593" s="10" t="s">
        <v>1432</v>
      </c>
      <c r="B593" s="11">
        <f>B320+1</f>
        <v>120.5</v>
      </c>
    </row>
    <row r="594" spans="1:2" ht="12.75" customHeight="1" x14ac:dyDescent="0.2">
      <c r="A594" s="10" t="s">
        <v>1433</v>
      </c>
      <c r="B594" s="11">
        <f>(B593*6)/16</f>
        <v>45.1875</v>
      </c>
    </row>
    <row r="595" spans="1:2" ht="12.75" customHeight="1" x14ac:dyDescent="0.2">
      <c r="A595" s="10" t="s">
        <v>1434</v>
      </c>
      <c r="B595" s="11">
        <f>B842+1</f>
        <v>51</v>
      </c>
    </row>
    <row r="596" spans="1:2" ht="12.75" customHeight="1" x14ac:dyDescent="0.2">
      <c r="A596" s="10" t="s">
        <v>1435</v>
      </c>
      <c r="B596" s="11">
        <v>5</v>
      </c>
    </row>
    <row r="597" spans="1:2" ht="12.75" customHeight="1" x14ac:dyDescent="0.2">
      <c r="A597" s="10" t="s">
        <v>1437</v>
      </c>
      <c r="B597" s="11">
        <f>B895+1</f>
        <v>6</v>
      </c>
    </row>
    <row r="598" spans="1:2" ht="12.75" customHeight="1" x14ac:dyDescent="0.2">
      <c r="A598" s="10" t="s">
        <v>1438</v>
      </c>
      <c r="B598" s="11">
        <v>4</v>
      </c>
    </row>
    <row r="599" spans="1:2" ht="12.75" customHeight="1" x14ac:dyDescent="0.2">
      <c r="A599" s="10" t="s">
        <v>1440</v>
      </c>
      <c r="B599" s="11">
        <v>4</v>
      </c>
    </row>
    <row r="600" spans="1:2" ht="12.75" customHeight="1" x14ac:dyDescent="0.2">
      <c r="A600" s="10" t="s">
        <v>1450</v>
      </c>
      <c r="B600" s="11">
        <f>B392*9</f>
        <v>45</v>
      </c>
    </row>
    <row r="601" spans="1:2" ht="12.75" customHeight="1" x14ac:dyDescent="0.2">
      <c r="A601" s="10" t="s">
        <v>1451</v>
      </c>
      <c r="B601" s="11">
        <f>(B808*8)+B896</f>
        <v>12</v>
      </c>
    </row>
    <row r="602" spans="1:2" ht="12.75" customHeight="1" x14ac:dyDescent="0.2">
      <c r="A602" s="10" t="s">
        <v>1453</v>
      </c>
      <c r="B602" s="11">
        <v>0</v>
      </c>
    </row>
    <row r="603" spans="1:2" ht="12.75" customHeight="1" x14ac:dyDescent="0.2">
      <c r="A603" s="10" t="s">
        <v>1454</v>
      </c>
      <c r="B603" s="11">
        <f>B840</f>
        <v>1.5</v>
      </c>
    </row>
    <row r="604" spans="1:2" ht="12.75" customHeight="1" x14ac:dyDescent="0.2">
      <c r="A604" s="10" t="s">
        <v>1456</v>
      </c>
      <c r="B604" s="11">
        <v>0</v>
      </c>
    </row>
    <row r="605" spans="1:2" ht="12.75" customHeight="1" x14ac:dyDescent="0.2">
      <c r="A605" s="10" t="s">
        <v>1457</v>
      </c>
      <c r="B605" s="11">
        <v>8</v>
      </c>
    </row>
    <row r="606" spans="1:2" ht="12.75" customHeight="1" x14ac:dyDescent="0.2">
      <c r="A606" s="10" t="s">
        <v>1459</v>
      </c>
      <c r="B606" s="11">
        <v>1</v>
      </c>
    </row>
    <row r="607" spans="1:2" ht="12.75" customHeight="1" x14ac:dyDescent="0.2">
      <c r="A607" s="10" t="s">
        <v>1462</v>
      </c>
      <c r="B607" s="11">
        <f>35</f>
        <v>35</v>
      </c>
    </row>
    <row r="608" spans="1:2" ht="12.75" customHeight="1" x14ac:dyDescent="0.2">
      <c r="A608" s="10" t="s">
        <v>1463</v>
      </c>
      <c r="B608" s="11">
        <v>0</v>
      </c>
    </row>
    <row r="609" spans="1:2" ht="12.75" customHeight="1" x14ac:dyDescent="0.2">
      <c r="A609" s="10" t="s">
        <v>1471</v>
      </c>
      <c r="B609" s="11">
        <v>0</v>
      </c>
    </row>
    <row r="610" spans="1:2" ht="12.75" customHeight="1" x14ac:dyDescent="0.2">
      <c r="A610" s="10" t="s">
        <v>1473</v>
      </c>
      <c r="B610" s="11">
        <v>0</v>
      </c>
    </row>
    <row r="611" spans="1:2" ht="12.75" customHeight="1" x14ac:dyDescent="0.2">
      <c r="A611" s="10" t="s">
        <v>1490</v>
      </c>
      <c r="B611" s="11">
        <f>B31+B616</f>
        <v>31</v>
      </c>
    </row>
    <row r="612" spans="1:2" ht="12.75" customHeight="1" x14ac:dyDescent="0.2">
      <c r="A612" s="10" t="s">
        <v>1491</v>
      </c>
      <c r="B612" s="11">
        <f>B34+B616</f>
        <v>136.5</v>
      </c>
    </row>
    <row r="613" spans="1:2" ht="12.75" customHeight="1" x14ac:dyDescent="0.2">
      <c r="A613" s="10" t="s">
        <v>1494</v>
      </c>
      <c r="B613" s="11">
        <f>(B622*2)/3</f>
        <v>4</v>
      </c>
    </row>
    <row r="614" spans="1:2" ht="12.75" customHeight="1" x14ac:dyDescent="0.2">
      <c r="A614" s="10" t="s">
        <v>1495</v>
      </c>
      <c r="B614" s="11">
        <f>B615</f>
        <v>26</v>
      </c>
    </row>
    <row r="615" spans="1:2" ht="12.75" customHeight="1" x14ac:dyDescent="0.2">
      <c r="A615" s="10" t="s">
        <v>1496</v>
      </c>
      <c r="B615" s="11">
        <f>(B743*4+(B350*4)+B616)</f>
        <v>26</v>
      </c>
    </row>
    <row r="616" spans="1:2" ht="12.75" customHeight="1" x14ac:dyDescent="0.2">
      <c r="A616" s="10" t="s">
        <v>1497</v>
      </c>
      <c r="B616" s="11">
        <f>B712+B889</f>
        <v>6</v>
      </c>
    </row>
    <row r="617" spans="1:2" ht="12.75" customHeight="1" x14ac:dyDescent="0.2">
      <c r="A617" s="10" t="s">
        <v>1498</v>
      </c>
      <c r="B617" s="11">
        <f>B621+(B154/8)</f>
        <v>67.985416666666666</v>
      </c>
    </row>
    <row r="618" spans="1:2" ht="12.75" customHeight="1" x14ac:dyDescent="0.2">
      <c r="A618" s="10" t="s">
        <v>1499</v>
      </c>
      <c r="B618" s="11">
        <f>B756+8</f>
        <v>1107.4000000000001</v>
      </c>
    </row>
    <row r="619" spans="1:2" ht="12.75" customHeight="1" x14ac:dyDescent="0.2">
      <c r="A619" s="10" t="s">
        <v>1500</v>
      </c>
      <c r="B619" s="11">
        <f>B320+1</f>
        <v>120.5</v>
      </c>
    </row>
    <row r="620" spans="1:2" ht="12.75" customHeight="1" x14ac:dyDescent="0.2">
      <c r="A620" s="10" t="s">
        <v>1501</v>
      </c>
      <c r="B620" s="11">
        <f>(B619*6)/16</f>
        <v>45.1875</v>
      </c>
    </row>
    <row r="621" spans="1:2" ht="12.75" customHeight="1" x14ac:dyDescent="0.2">
      <c r="A621" s="10" t="s">
        <v>1502</v>
      </c>
      <c r="B621" s="11">
        <f>B842+1</f>
        <v>51</v>
      </c>
    </row>
    <row r="622" spans="1:2" ht="12.75" customHeight="1" x14ac:dyDescent="0.2">
      <c r="A622" s="10" t="s">
        <v>1505</v>
      </c>
      <c r="B622" s="11">
        <f>B895+1</f>
        <v>6</v>
      </c>
    </row>
    <row r="623" spans="1:2" ht="12.75" customHeight="1" x14ac:dyDescent="0.2">
      <c r="A623" s="10" t="s">
        <v>1506</v>
      </c>
      <c r="B623" s="11">
        <f>(B441*3)+(B158*4)+B408+B728</f>
        <v>326.75</v>
      </c>
    </row>
    <row r="624" spans="1:2" ht="12.75" customHeight="1" x14ac:dyDescent="0.2">
      <c r="A624" s="10" t="s">
        <v>1511</v>
      </c>
      <c r="B624" s="11">
        <v>2000</v>
      </c>
    </row>
    <row r="625" spans="1:2" ht="12.75" customHeight="1" x14ac:dyDescent="0.2">
      <c r="A625" s="10" t="s">
        <v>1513</v>
      </c>
      <c r="B625" s="11">
        <f>B349</f>
        <v>1.5</v>
      </c>
    </row>
    <row r="626" spans="1:2" ht="12.75" customHeight="1" x14ac:dyDescent="0.2">
      <c r="A626" s="10" t="s">
        <v>1517</v>
      </c>
      <c r="B626" s="11">
        <v>0.5</v>
      </c>
    </row>
    <row r="627" spans="1:2" ht="12.75" customHeight="1" x14ac:dyDescent="0.2">
      <c r="A627" s="10" t="s">
        <v>1519</v>
      </c>
      <c r="B627" s="11">
        <v>0</v>
      </c>
    </row>
    <row r="628" spans="1:2" ht="12.75" customHeight="1" x14ac:dyDescent="0.2">
      <c r="A628" s="10" t="s">
        <v>1544</v>
      </c>
      <c r="B628" s="11">
        <f>B19</f>
        <v>34</v>
      </c>
    </row>
    <row r="629" spans="1:2" ht="12.75" customHeight="1" x14ac:dyDescent="0.2">
      <c r="A629" s="10" t="s">
        <v>1545</v>
      </c>
      <c r="B629" s="11">
        <f>B628/2</f>
        <v>17</v>
      </c>
    </row>
    <row r="630" spans="1:2" ht="12.75" customHeight="1" x14ac:dyDescent="0.2">
      <c r="A630" s="10" t="s">
        <v>1546</v>
      </c>
      <c r="B630" s="11">
        <f>(B628*6)/4</f>
        <v>51</v>
      </c>
    </row>
    <row r="631" spans="1:2" ht="12.75" customHeight="1" x14ac:dyDescent="0.2">
      <c r="A631" s="10" t="s">
        <v>1548</v>
      </c>
      <c r="B631" s="11">
        <f>B68</f>
        <v>12.25</v>
      </c>
    </row>
    <row r="632" spans="1:2" ht="12.75" customHeight="1" x14ac:dyDescent="0.2">
      <c r="A632" s="10" t="s">
        <v>1549</v>
      </c>
      <c r="B632" s="11">
        <f>B631</f>
        <v>12.25</v>
      </c>
    </row>
    <row r="633" spans="1:2" ht="12.75" customHeight="1" x14ac:dyDescent="0.2">
      <c r="A633" s="10" t="s">
        <v>1550</v>
      </c>
      <c r="B633" s="11">
        <f>B632/2</f>
        <v>6.125</v>
      </c>
    </row>
    <row r="634" spans="1:2" ht="12.75" customHeight="1" x14ac:dyDescent="0.2">
      <c r="A634" s="10" t="s">
        <v>1551</v>
      </c>
      <c r="B634" s="11">
        <f>(B632*6)/4</f>
        <v>18.375</v>
      </c>
    </row>
    <row r="635" spans="1:2" ht="12.75" customHeight="1" x14ac:dyDescent="0.2">
      <c r="A635" s="10" t="s">
        <v>1552</v>
      </c>
      <c r="B635" s="11">
        <f>B632</f>
        <v>12.25</v>
      </c>
    </row>
    <row r="636" spans="1:2" ht="12.75" customHeight="1" x14ac:dyDescent="0.2">
      <c r="A636" s="10" t="s">
        <v>1553</v>
      </c>
      <c r="B636" s="11">
        <f>B631</f>
        <v>12.25</v>
      </c>
    </row>
    <row r="637" spans="1:2" ht="12.75" customHeight="1" x14ac:dyDescent="0.2">
      <c r="A637" s="10" t="s">
        <v>1554</v>
      </c>
      <c r="B637" s="11">
        <f>B631*2</f>
        <v>24.5</v>
      </c>
    </row>
    <row r="638" spans="1:2" ht="12.75" customHeight="1" x14ac:dyDescent="0.2">
      <c r="A638" s="10" t="s">
        <v>1555</v>
      </c>
      <c r="B638" s="11">
        <f>B631/2</f>
        <v>6.125</v>
      </c>
    </row>
    <row r="639" spans="1:2" ht="12.75" customHeight="1" x14ac:dyDescent="0.2">
      <c r="A639" s="10" t="s">
        <v>1556</v>
      </c>
      <c r="B639" s="11">
        <f>(B631*6)/4</f>
        <v>18.375</v>
      </c>
    </row>
    <row r="640" spans="1:2" ht="12.75" customHeight="1" x14ac:dyDescent="0.2">
      <c r="A640" s="10" t="s">
        <v>1562</v>
      </c>
      <c r="B640" s="11">
        <f>B258</f>
        <v>63.5</v>
      </c>
    </row>
    <row r="641" spans="1:2" ht="12.75" customHeight="1" x14ac:dyDescent="0.2">
      <c r="A641" s="10" t="s">
        <v>1563</v>
      </c>
      <c r="B641" s="11">
        <f>B640/2</f>
        <v>31.75</v>
      </c>
    </row>
    <row r="642" spans="1:2" ht="12.75" customHeight="1" x14ac:dyDescent="0.2">
      <c r="A642" s="10" t="s">
        <v>1564</v>
      </c>
      <c r="B642" s="11">
        <f>(B640*6)/4</f>
        <v>95.25</v>
      </c>
    </row>
    <row r="643" spans="1:2" ht="12.75" customHeight="1" x14ac:dyDescent="0.2">
      <c r="A643" s="10" t="s">
        <v>1565</v>
      </c>
      <c r="B643" s="11">
        <f>B343</f>
        <v>34</v>
      </c>
    </row>
    <row r="644" spans="1:2" ht="12.75" customHeight="1" x14ac:dyDescent="0.2">
      <c r="A644" s="10" t="s">
        <v>1566</v>
      </c>
      <c r="B644" s="11">
        <f>B643/2</f>
        <v>17</v>
      </c>
    </row>
    <row r="645" spans="1:2" ht="12.75" customHeight="1" x14ac:dyDescent="0.2">
      <c r="A645" s="10" t="s">
        <v>1567</v>
      </c>
      <c r="B645" s="11">
        <f>(B643*6)/4</f>
        <v>51</v>
      </c>
    </row>
    <row r="646" spans="1:2" ht="12.75" customHeight="1" x14ac:dyDescent="0.2">
      <c r="A646" s="10" t="s">
        <v>1569</v>
      </c>
      <c r="B646" s="11">
        <f>B151+(B155/8)</f>
        <v>32.5</v>
      </c>
    </row>
    <row r="647" spans="1:2" ht="12.75" customHeight="1" x14ac:dyDescent="0.2">
      <c r="A647" s="10" t="s">
        <v>1570</v>
      </c>
      <c r="B647" s="11">
        <v>4</v>
      </c>
    </row>
    <row r="648" spans="1:2" ht="12.75" customHeight="1" x14ac:dyDescent="0.2">
      <c r="A648" s="10" t="s">
        <v>1571</v>
      </c>
      <c r="B648" s="11">
        <v>3</v>
      </c>
    </row>
    <row r="649" spans="1:2" ht="12.75" customHeight="1" x14ac:dyDescent="0.2">
      <c r="A649" s="10" t="s">
        <v>1572</v>
      </c>
      <c r="B649" s="11">
        <v>1</v>
      </c>
    </row>
    <row r="650" spans="1:2" ht="12.75" customHeight="1" x14ac:dyDescent="0.2">
      <c r="A650" s="10" t="s">
        <v>1643</v>
      </c>
      <c r="B650" s="11">
        <f>(B340*6)+B728+B808</f>
        <v>472.75</v>
      </c>
    </row>
    <row r="651" spans="1:2" ht="12.75" customHeight="1" x14ac:dyDescent="0.2">
      <c r="A651" s="10" t="s">
        <v>1644</v>
      </c>
      <c r="B651" s="11">
        <f>B656*4</f>
        <v>40</v>
      </c>
    </row>
    <row r="652" spans="1:2" ht="12.75" customHeight="1" x14ac:dyDescent="0.2">
      <c r="A652" s="10" t="s">
        <v>1653</v>
      </c>
      <c r="B652" s="11">
        <f>B656*9</f>
        <v>90</v>
      </c>
    </row>
    <row r="653" spans="1:2" ht="12.75" customHeight="1" x14ac:dyDescent="0.2">
      <c r="A653" s="10" t="s">
        <v>1654</v>
      </c>
      <c r="B653" s="11">
        <v>4</v>
      </c>
    </row>
    <row r="654" spans="1:2" ht="12.75" customHeight="1" x14ac:dyDescent="0.2">
      <c r="A654" s="10" t="s">
        <v>1655</v>
      </c>
      <c r="B654" s="11">
        <v>12</v>
      </c>
    </row>
    <row r="655" spans="1:2" ht="12.75" customHeight="1" x14ac:dyDescent="0.2">
      <c r="A655" s="10" t="s">
        <v>1656</v>
      </c>
      <c r="B655" s="11">
        <v>18</v>
      </c>
    </row>
    <row r="656" spans="1:2" ht="12.75" customHeight="1" x14ac:dyDescent="0.2">
      <c r="A656" s="10" t="s">
        <v>1657</v>
      </c>
      <c r="B656" s="11">
        <v>10</v>
      </c>
    </row>
    <row r="657" spans="1:2" ht="12.75" customHeight="1" x14ac:dyDescent="0.2">
      <c r="A657" s="10" t="s">
        <v>1658</v>
      </c>
      <c r="B657" s="11">
        <f>B651/2</f>
        <v>20</v>
      </c>
    </row>
    <row r="658" spans="1:2" ht="12.75" customHeight="1" x14ac:dyDescent="0.2">
      <c r="A658" s="10" t="s">
        <v>1659</v>
      </c>
      <c r="B658" s="11">
        <f>(B651*6)/4</f>
        <v>60</v>
      </c>
    </row>
    <row r="659" spans="1:2" ht="12.75" customHeight="1" x14ac:dyDescent="0.2">
      <c r="A659" s="10" t="s">
        <v>1660</v>
      </c>
      <c r="B659" s="11">
        <f>B651</f>
        <v>40</v>
      </c>
    </row>
    <row r="660" spans="1:2" ht="12.75" customHeight="1" x14ac:dyDescent="0.2">
      <c r="A660" s="10" t="s">
        <v>1661</v>
      </c>
      <c r="B660" s="11">
        <v>7</v>
      </c>
    </row>
    <row r="661" spans="1:2" ht="12.75" customHeight="1" x14ac:dyDescent="0.2">
      <c r="A661" s="10" t="s">
        <v>1664</v>
      </c>
      <c r="B661" s="11">
        <f>B660+B124</f>
        <v>27</v>
      </c>
    </row>
    <row r="662" spans="1:2" ht="12.75" customHeight="1" x14ac:dyDescent="0.2">
      <c r="A662" s="10" t="s">
        <v>1666</v>
      </c>
      <c r="B662" s="11">
        <v>6</v>
      </c>
    </row>
    <row r="663" spans="1:2" ht="12.75" customHeight="1" x14ac:dyDescent="0.2">
      <c r="A663" s="10" t="s">
        <v>1670</v>
      </c>
      <c r="B663" s="11">
        <f>B662+B839+B272</f>
        <v>7.5</v>
      </c>
    </row>
    <row r="664" spans="1:2" ht="12.75" customHeight="1" x14ac:dyDescent="0.2">
      <c r="A664" s="10" t="s">
        <v>1671</v>
      </c>
      <c r="B664" s="11">
        <f>B662/4</f>
        <v>1.5</v>
      </c>
    </row>
    <row r="665" spans="1:2" ht="12.75" customHeight="1" x14ac:dyDescent="0.2">
      <c r="A665" s="10" t="s">
        <v>1689</v>
      </c>
      <c r="B665" s="11">
        <f>B34+B669</f>
        <v>138.5</v>
      </c>
    </row>
    <row r="666" spans="1:2" ht="12.75" customHeight="1" x14ac:dyDescent="0.2">
      <c r="A666" s="10" t="s">
        <v>1692</v>
      </c>
      <c r="B666" s="11">
        <f>(B675*2)/3</f>
        <v>4</v>
      </c>
    </row>
    <row r="667" spans="1:2" ht="12.75" customHeight="1" x14ac:dyDescent="0.2">
      <c r="A667" s="10" t="s">
        <v>1693</v>
      </c>
      <c r="B667" s="11">
        <f>B668</f>
        <v>28</v>
      </c>
    </row>
    <row r="668" spans="1:2" ht="12.75" customHeight="1" x14ac:dyDescent="0.2">
      <c r="A668" s="10" t="s">
        <v>1694</v>
      </c>
      <c r="B668" s="11">
        <f>(B743*4+(B350*4)+B669)</f>
        <v>28</v>
      </c>
    </row>
    <row r="669" spans="1:2" ht="12.75" customHeight="1" x14ac:dyDescent="0.2">
      <c r="A669" s="10" t="s">
        <v>1695</v>
      </c>
      <c r="B669" s="11">
        <f>B712+B81</f>
        <v>8</v>
      </c>
    </row>
    <row r="670" spans="1:2" ht="12.75" customHeight="1" x14ac:dyDescent="0.2">
      <c r="A670" s="10" t="s">
        <v>1696</v>
      </c>
      <c r="B670" s="11">
        <f>B674+(B154/8)</f>
        <v>67.985416666666666</v>
      </c>
    </row>
    <row r="671" spans="1:2" ht="12.75" customHeight="1" x14ac:dyDescent="0.2">
      <c r="A671" s="10" t="s">
        <v>1697</v>
      </c>
      <c r="B671" s="11">
        <f>B756+8</f>
        <v>1107.4000000000001</v>
      </c>
    </row>
    <row r="672" spans="1:2" ht="12.75" customHeight="1" x14ac:dyDescent="0.2">
      <c r="A672" s="10" t="s">
        <v>1698</v>
      </c>
      <c r="B672" s="11">
        <f>B320+1</f>
        <v>120.5</v>
      </c>
    </row>
    <row r="673" spans="1:2" ht="12.75" customHeight="1" x14ac:dyDescent="0.2">
      <c r="A673" s="10" t="s">
        <v>1699</v>
      </c>
      <c r="B673" s="11">
        <f>(B672*6)/16</f>
        <v>45.1875</v>
      </c>
    </row>
    <row r="674" spans="1:2" ht="12.75" customHeight="1" x14ac:dyDescent="0.2">
      <c r="A674" s="10" t="s">
        <v>1700</v>
      </c>
      <c r="B674" s="11">
        <f>B842+1</f>
        <v>51</v>
      </c>
    </row>
    <row r="675" spans="1:2" ht="12.75" customHeight="1" x14ac:dyDescent="0.2">
      <c r="A675" s="10" t="s">
        <v>1702</v>
      </c>
      <c r="B675" s="11">
        <f>B895+1</f>
        <v>6</v>
      </c>
    </row>
    <row r="676" spans="1:2" ht="12.75" customHeight="1" x14ac:dyDescent="0.2">
      <c r="A676" s="10" t="s">
        <v>1708</v>
      </c>
      <c r="B676" s="11">
        <f>B646</f>
        <v>32.5</v>
      </c>
    </row>
    <row r="677" spans="1:2" ht="12.75" customHeight="1" x14ac:dyDescent="0.2">
      <c r="A677" s="10" t="s">
        <v>1709</v>
      </c>
      <c r="B677" s="11">
        <f>B679*2</f>
        <v>32.5</v>
      </c>
    </row>
    <row r="678" spans="1:2" ht="12.75" customHeight="1" x14ac:dyDescent="0.2">
      <c r="A678" s="10" t="s">
        <v>1710</v>
      </c>
      <c r="B678" s="11">
        <f>B679*2</f>
        <v>32.5</v>
      </c>
    </row>
    <row r="679" spans="1:2" ht="12.75" customHeight="1" x14ac:dyDescent="0.2">
      <c r="A679" s="10" t="s">
        <v>1711</v>
      </c>
      <c r="B679" s="11">
        <f>B676/2</f>
        <v>16.25</v>
      </c>
    </row>
    <row r="680" spans="1:2" ht="12.75" customHeight="1" x14ac:dyDescent="0.2">
      <c r="A680" s="10" t="s">
        <v>1712</v>
      </c>
      <c r="B680" s="11">
        <f>(B676*6)/4</f>
        <v>48.75</v>
      </c>
    </row>
    <row r="681" spans="1:2" ht="12.75" customHeight="1" x14ac:dyDescent="0.2">
      <c r="A681" s="10" t="s">
        <v>1713</v>
      </c>
      <c r="B681" s="11">
        <v>14</v>
      </c>
    </row>
    <row r="682" spans="1:2" ht="12.75" customHeight="1" x14ac:dyDescent="0.2">
      <c r="A682" s="10" t="s">
        <v>1720</v>
      </c>
      <c r="B682" s="11">
        <f>B681*4</f>
        <v>56</v>
      </c>
    </row>
    <row r="683" spans="1:2" ht="12.75" customHeight="1" x14ac:dyDescent="0.2">
      <c r="A683" s="10" t="s">
        <v>1721</v>
      </c>
      <c r="B683" s="11">
        <f>B682</f>
        <v>56</v>
      </c>
    </row>
    <row r="684" spans="1:2" ht="12.75" customHeight="1" x14ac:dyDescent="0.2">
      <c r="A684" s="10" t="s">
        <v>1722</v>
      </c>
      <c r="B684" s="11">
        <f>B561</f>
        <v>4</v>
      </c>
    </row>
    <row r="685" spans="1:2" ht="12.75" customHeight="1" x14ac:dyDescent="0.2">
      <c r="A685" s="10" t="s">
        <v>1723</v>
      </c>
      <c r="B685" s="11">
        <f>B682</f>
        <v>56</v>
      </c>
    </row>
    <row r="686" spans="1:2" ht="12.75" customHeight="1" x14ac:dyDescent="0.2">
      <c r="A686" s="10" t="s">
        <v>1724</v>
      </c>
      <c r="B686" s="11">
        <f>B682/2</f>
        <v>28</v>
      </c>
    </row>
    <row r="687" spans="1:2" ht="12.75" customHeight="1" x14ac:dyDescent="0.2">
      <c r="A687" s="10" t="s">
        <v>1725</v>
      </c>
      <c r="B687" s="11">
        <f>(B682*6)/4</f>
        <v>84</v>
      </c>
    </row>
    <row r="688" spans="1:2" ht="12.75" customHeight="1" x14ac:dyDescent="0.2">
      <c r="A688" s="10" t="s">
        <v>1726</v>
      </c>
      <c r="B688" s="11">
        <v>4</v>
      </c>
    </row>
    <row r="689" spans="1:2" ht="12.75" customHeight="1" x14ac:dyDescent="0.2">
      <c r="A689" s="10" t="s">
        <v>1731</v>
      </c>
      <c r="B689" s="11">
        <v>8</v>
      </c>
    </row>
    <row r="690" spans="1:2" ht="12.75" customHeight="1" x14ac:dyDescent="0.2">
      <c r="A690" s="10" t="s">
        <v>1732</v>
      </c>
      <c r="B690" s="11">
        <v>6</v>
      </c>
    </row>
    <row r="691" spans="1:2" ht="12.75" customHeight="1" x14ac:dyDescent="0.2">
      <c r="A691" s="10" t="s">
        <v>1733</v>
      </c>
      <c r="B691" s="11">
        <v>0</v>
      </c>
    </row>
    <row r="692" spans="1:2" ht="12.75" customHeight="1" x14ac:dyDescent="0.2">
      <c r="A692" s="10" t="s">
        <v>1734</v>
      </c>
      <c r="B692" s="11">
        <f>(B177+B28+B129+B115)*2</f>
        <v>35</v>
      </c>
    </row>
    <row r="693" spans="1:2" ht="12.75" customHeight="1" x14ac:dyDescent="0.2">
      <c r="A693" s="10" t="s">
        <v>1735</v>
      </c>
      <c r="B693" s="11">
        <f>(B408*6)+B808</f>
        <v>896.5</v>
      </c>
    </row>
    <row r="694" spans="1:2" ht="12.75" customHeight="1" x14ac:dyDescent="0.2">
      <c r="A694" s="10" t="s">
        <v>1737</v>
      </c>
      <c r="B694" s="11">
        <v>0</v>
      </c>
    </row>
    <row r="695" spans="1:2" ht="12.75" customHeight="1" x14ac:dyDescent="0.2">
      <c r="A695" s="10" t="s">
        <v>1750</v>
      </c>
      <c r="B695" s="11">
        <f>B701*1</f>
        <v>250</v>
      </c>
    </row>
    <row r="696" spans="1:2" ht="12.75" customHeight="1" x14ac:dyDescent="0.2">
      <c r="A696" s="10" t="s">
        <v>1753</v>
      </c>
      <c r="B696" s="11">
        <v>250</v>
      </c>
    </row>
    <row r="697" spans="1:2" ht="12.75" customHeight="1" x14ac:dyDescent="0.2">
      <c r="A697" s="10" t="s">
        <v>2352</v>
      </c>
      <c r="B697" s="11">
        <v>250</v>
      </c>
    </row>
    <row r="698" spans="1:2" ht="12.75" customHeight="1" x14ac:dyDescent="0.2">
      <c r="A698" s="10" t="s">
        <v>2353</v>
      </c>
      <c r="B698" s="11">
        <v>250</v>
      </c>
    </row>
    <row r="699" spans="1:2" ht="12.75" customHeight="1" x14ac:dyDescent="0.2">
      <c r="A699" s="10" t="s">
        <v>2354</v>
      </c>
      <c r="B699" s="11">
        <v>250</v>
      </c>
    </row>
    <row r="700" spans="1:2" ht="12.75" customHeight="1" x14ac:dyDescent="0.2">
      <c r="A700" s="10" t="s">
        <v>2355</v>
      </c>
      <c r="B700" s="11">
        <v>250</v>
      </c>
    </row>
    <row r="701" spans="1:2" ht="12.75" customHeight="1" x14ac:dyDescent="0.2">
      <c r="A701" s="10" t="s">
        <v>2356</v>
      </c>
      <c r="B701" s="11">
        <v>250</v>
      </c>
    </row>
    <row r="702" spans="1:2" ht="12.75" customHeight="1" x14ac:dyDescent="0.2">
      <c r="A702" s="10" t="s">
        <v>2357</v>
      </c>
      <c r="B702" s="11">
        <v>250</v>
      </c>
    </row>
    <row r="703" spans="1:2" ht="12.75" customHeight="1" x14ac:dyDescent="0.2">
      <c r="A703" s="10" t="s">
        <v>2358</v>
      </c>
      <c r="B703" s="11">
        <v>250</v>
      </c>
    </row>
    <row r="704" spans="1:2" ht="12.75" customHeight="1" x14ac:dyDescent="0.2">
      <c r="A704" s="10" t="s">
        <v>2359</v>
      </c>
      <c r="B704" s="11">
        <v>250</v>
      </c>
    </row>
    <row r="705" spans="1:2" ht="12.75" customHeight="1" x14ac:dyDescent="0.2">
      <c r="A705" s="10" t="s">
        <v>2360</v>
      </c>
      <c r="B705" s="11">
        <v>250</v>
      </c>
    </row>
    <row r="706" spans="1:2" ht="12.75" customHeight="1" x14ac:dyDescent="0.2">
      <c r="A706" s="10" t="s">
        <v>2361</v>
      </c>
      <c r="B706" s="11">
        <v>250</v>
      </c>
    </row>
    <row r="707" spans="1:2" ht="12.75" customHeight="1" x14ac:dyDescent="0.2">
      <c r="A707" s="10" t="s">
        <v>2362</v>
      </c>
      <c r="B707" s="11">
        <v>250</v>
      </c>
    </row>
    <row r="708" spans="1:2" ht="12.75" customHeight="1" x14ac:dyDescent="0.2">
      <c r="A708" s="10" t="s">
        <v>1793</v>
      </c>
      <c r="B708" s="11">
        <f>B34+B712</f>
        <v>134.5</v>
      </c>
    </row>
    <row r="709" spans="1:2" ht="12.75" customHeight="1" x14ac:dyDescent="0.2">
      <c r="A709" s="10" t="s">
        <v>1796</v>
      </c>
      <c r="B709" s="11">
        <f>(B735*2)/3</f>
        <v>4</v>
      </c>
    </row>
    <row r="710" spans="1:2" ht="12.75" customHeight="1" x14ac:dyDescent="0.2">
      <c r="A710" s="10" t="s">
        <v>1797</v>
      </c>
      <c r="B710" s="11">
        <f>B711</f>
        <v>24</v>
      </c>
    </row>
    <row r="711" spans="1:2" ht="12.75" customHeight="1" x14ac:dyDescent="0.2">
      <c r="A711" s="10" t="s">
        <v>1798</v>
      </c>
      <c r="B711" s="11">
        <f>(B743*4+(B350*4)+B712)</f>
        <v>24</v>
      </c>
    </row>
    <row r="712" spans="1:2" ht="12.75" customHeight="1" x14ac:dyDescent="0.2">
      <c r="A712" s="10" t="s">
        <v>1799</v>
      </c>
      <c r="B712" s="11">
        <f>B647</f>
        <v>4</v>
      </c>
    </row>
    <row r="713" spans="1:2" ht="12.75" customHeight="1" x14ac:dyDescent="0.2">
      <c r="A713" s="10" t="s">
        <v>1800</v>
      </c>
      <c r="B713" s="11">
        <f>B733+(B154/8)</f>
        <v>67.985416666666666</v>
      </c>
    </row>
    <row r="714" spans="1:2" ht="12.75" customHeight="1" x14ac:dyDescent="0.2">
      <c r="A714" s="10" t="s">
        <v>1801</v>
      </c>
      <c r="B714" s="11">
        <f>B115</f>
        <v>4</v>
      </c>
    </row>
    <row r="715" spans="1:2" ht="12.75" customHeight="1" x14ac:dyDescent="0.2">
      <c r="A715" s="10" t="s">
        <v>1802</v>
      </c>
      <c r="B715" s="11">
        <f>B714*9</f>
        <v>36</v>
      </c>
    </row>
    <row r="716" spans="1:2" ht="12.75" customHeight="1" x14ac:dyDescent="0.2">
      <c r="A716" s="10" t="s">
        <v>1803</v>
      </c>
      <c r="B716" s="11">
        <f>(B564*2)+(B543*2)</f>
        <v>27</v>
      </c>
    </row>
    <row r="717" spans="1:2" ht="12.75" customHeight="1" x14ac:dyDescent="0.2">
      <c r="A717" s="10" t="s">
        <v>1804</v>
      </c>
      <c r="B717" s="11">
        <f>B716/2</f>
        <v>13.5</v>
      </c>
    </row>
    <row r="718" spans="1:2" ht="12.75" customHeight="1" x14ac:dyDescent="0.2">
      <c r="A718" s="10" t="s">
        <v>1805</v>
      </c>
      <c r="B718" s="11">
        <f>(B716*6)/4</f>
        <v>40.5</v>
      </c>
    </row>
    <row r="719" spans="1:2" ht="12.75" customHeight="1" x14ac:dyDescent="0.2">
      <c r="A719" s="10" t="s">
        <v>1806</v>
      </c>
      <c r="B719" s="11">
        <f>B716</f>
        <v>27</v>
      </c>
    </row>
    <row r="720" spans="1:2" ht="12.75" customHeight="1" x14ac:dyDescent="0.2">
      <c r="A720" s="10" t="s">
        <v>1807</v>
      </c>
      <c r="B720" s="11">
        <f>B743</f>
        <v>2</v>
      </c>
    </row>
    <row r="721" spans="1:2" ht="12.75" customHeight="1" x14ac:dyDescent="0.2">
      <c r="A721" s="10" t="s">
        <v>1808</v>
      </c>
      <c r="B721" s="11">
        <f>B720*4</f>
        <v>8</v>
      </c>
    </row>
    <row r="722" spans="1:2" ht="12.75" customHeight="1" x14ac:dyDescent="0.2">
      <c r="A722" s="10" t="s">
        <v>1809</v>
      </c>
      <c r="B722" s="11">
        <f>B721/2</f>
        <v>4</v>
      </c>
    </row>
    <row r="723" spans="1:2" ht="12.75" customHeight="1" x14ac:dyDescent="0.2">
      <c r="A723" s="10" t="s">
        <v>1810</v>
      </c>
      <c r="B723" s="11">
        <f>(B721*6)/4</f>
        <v>12</v>
      </c>
    </row>
    <row r="724" spans="1:2" ht="12.75" customHeight="1" x14ac:dyDescent="0.2">
      <c r="A724" s="10" t="s">
        <v>1811</v>
      </c>
      <c r="B724" s="11">
        <f>B721</f>
        <v>8</v>
      </c>
    </row>
    <row r="725" spans="1:2" ht="12.75" customHeight="1" x14ac:dyDescent="0.2">
      <c r="A725" s="10" t="s">
        <v>1812</v>
      </c>
      <c r="B725" s="11">
        <f>B756+8</f>
        <v>1107.4000000000001</v>
      </c>
    </row>
    <row r="726" spans="1:2" ht="12.75" customHeight="1" x14ac:dyDescent="0.2">
      <c r="A726" s="10" t="s">
        <v>1813</v>
      </c>
      <c r="B726" s="11">
        <f>B320+1</f>
        <v>120.5</v>
      </c>
    </row>
    <row r="727" spans="1:2" ht="12.75" customHeight="1" x14ac:dyDescent="0.2">
      <c r="A727" s="10" t="s">
        <v>1814</v>
      </c>
      <c r="B727" s="11">
        <f>(B726*6)/16</f>
        <v>45.1875</v>
      </c>
    </row>
    <row r="728" spans="1:2" ht="12.75" customHeight="1" x14ac:dyDescent="0.2">
      <c r="A728" s="10" t="s">
        <v>1815</v>
      </c>
      <c r="B728" s="11">
        <f>B731/4</f>
        <v>12.75</v>
      </c>
    </row>
    <row r="729" spans="1:2" ht="12.75" customHeight="1" x14ac:dyDescent="0.2">
      <c r="A729" s="10" t="s">
        <v>1822</v>
      </c>
      <c r="B729" s="11">
        <f>B728*9</f>
        <v>114.75</v>
      </c>
    </row>
    <row r="730" spans="1:2" ht="12.75" customHeight="1" x14ac:dyDescent="0.2">
      <c r="A730" s="10" t="s">
        <v>1823</v>
      </c>
      <c r="B730" s="11">
        <f>(B728*4)+B324</f>
        <v>120.77222222222221</v>
      </c>
    </row>
    <row r="731" spans="1:2" ht="12.75" customHeight="1" x14ac:dyDescent="0.2">
      <c r="A731" s="10" t="s">
        <v>1824</v>
      </c>
      <c r="B731" s="11">
        <f>B412*3</f>
        <v>51</v>
      </c>
    </row>
    <row r="732" spans="1:2" ht="12.75" customHeight="1" x14ac:dyDescent="0.2">
      <c r="A732" s="10" t="s">
        <v>1825</v>
      </c>
      <c r="B732" s="11">
        <f>B728+B808</f>
        <v>13.75</v>
      </c>
    </row>
    <row r="733" spans="1:2" ht="12.75" customHeight="1" x14ac:dyDescent="0.2">
      <c r="A733" s="10" t="s">
        <v>1827</v>
      </c>
      <c r="B733" s="11">
        <f>B842+1</f>
        <v>51</v>
      </c>
    </row>
    <row r="734" spans="1:2" ht="12.75" customHeight="1" x14ac:dyDescent="0.2">
      <c r="A734" s="10" t="s">
        <v>1828</v>
      </c>
      <c r="B734" s="11">
        <v>5</v>
      </c>
    </row>
    <row r="735" spans="1:2" ht="12.75" customHeight="1" x14ac:dyDescent="0.2">
      <c r="A735" s="10" t="s">
        <v>1830</v>
      </c>
      <c r="B735" s="11">
        <f>B895+1</f>
        <v>6</v>
      </c>
    </row>
    <row r="736" spans="1:2" ht="12.75" customHeight="1" x14ac:dyDescent="0.2">
      <c r="A736" s="10" t="s">
        <v>1831</v>
      </c>
      <c r="B736" s="11">
        <v>2.5</v>
      </c>
    </row>
    <row r="737" spans="1:2" ht="12.75" customHeight="1" x14ac:dyDescent="0.2">
      <c r="A737" s="10" t="s">
        <v>1832</v>
      </c>
      <c r="B737" s="11">
        <f>(B732*2)+B728+(B810*3)</f>
        <v>94.956249999999997</v>
      </c>
    </row>
    <row r="738" spans="1:2" ht="12.75" customHeight="1" x14ac:dyDescent="0.2">
      <c r="A738" s="10" t="s">
        <v>1840</v>
      </c>
      <c r="B738" s="11">
        <v>8</v>
      </c>
    </row>
    <row r="739" spans="1:2" ht="12.75" customHeight="1" x14ac:dyDescent="0.2">
      <c r="A739" s="10" t="s">
        <v>1842</v>
      </c>
      <c r="B739" s="11">
        <v>0.5</v>
      </c>
    </row>
    <row r="740" spans="1:2" ht="12.75" customHeight="1" x14ac:dyDescent="0.2">
      <c r="A740" s="10" t="s">
        <v>1843</v>
      </c>
      <c r="B740" s="11">
        <f>B276*3</f>
        <v>178.5</v>
      </c>
    </row>
    <row r="741" spans="1:2" ht="12.75" customHeight="1" x14ac:dyDescent="0.2">
      <c r="A741" s="10" t="s">
        <v>1844</v>
      </c>
      <c r="B741" s="11">
        <v>4</v>
      </c>
    </row>
    <row r="742" spans="1:2" ht="12.75" customHeight="1" x14ac:dyDescent="0.2">
      <c r="A742" s="10" t="s">
        <v>1847</v>
      </c>
      <c r="B742" s="11">
        <f>B741+B124</f>
        <v>24</v>
      </c>
    </row>
    <row r="743" spans="1:2" ht="12.75" customHeight="1" x14ac:dyDescent="0.2">
      <c r="A743" s="10" t="s">
        <v>1849</v>
      </c>
      <c r="B743" s="11">
        <v>2</v>
      </c>
    </row>
    <row r="744" spans="1:2" ht="12.75" customHeight="1" x14ac:dyDescent="0.2">
      <c r="A744" s="10" t="s">
        <v>1850</v>
      </c>
      <c r="B744" s="11">
        <f>B743*4</f>
        <v>8</v>
      </c>
    </row>
    <row r="745" spans="1:2" ht="12.75" customHeight="1" x14ac:dyDescent="0.2">
      <c r="A745" s="10" t="s">
        <v>1854</v>
      </c>
      <c r="B745" s="11">
        <f>B744/2</f>
        <v>4</v>
      </c>
    </row>
    <row r="746" spans="1:2" ht="12.75" customHeight="1" x14ac:dyDescent="0.2">
      <c r="A746" s="10" t="s">
        <v>1855</v>
      </c>
      <c r="B746" s="11">
        <f>(B744*6)/4</f>
        <v>12</v>
      </c>
    </row>
    <row r="747" spans="1:2" ht="12.75" customHeight="1" x14ac:dyDescent="0.2">
      <c r="A747" s="10" t="s">
        <v>1856</v>
      </c>
      <c r="B747" s="11">
        <f>B744</f>
        <v>8</v>
      </c>
    </row>
    <row r="748" spans="1:2" ht="12.75" customHeight="1" x14ac:dyDescent="0.2">
      <c r="A748" s="10" t="s">
        <v>1857</v>
      </c>
      <c r="B748" s="11">
        <f>(B30*6)+B826</f>
        <v>24</v>
      </c>
    </row>
    <row r="749" spans="1:2" ht="12.75" customHeight="1" x14ac:dyDescent="0.2">
      <c r="A749" s="10" t="s">
        <v>1860</v>
      </c>
      <c r="B749" s="11">
        <f>B276</f>
        <v>59.5</v>
      </c>
    </row>
    <row r="750" spans="1:2" ht="12.75" customHeight="1" x14ac:dyDescent="0.2">
      <c r="A750" s="10" t="s">
        <v>1863</v>
      </c>
      <c r="B750" s="11">
        <f>B349</f>
        <v>1.5</v>
      </c>
    </row>
    <row r="751" spans="1:2" ht="12.75" customHeight="1" x14ac:dyDescent="0.2">
      <c r="A751" s="10" t="s">
        <v>1864</v>
      </c>
      <c r="B751" s="11">
        <f>(B656*4)+(B655*5)</f>
        <v>130</v>
      </c>
    </row>
    <row r="752" spans="1:2" ht="12.75" customHeight="1" x14ac:dyDescent="0.2">
      <c r="A752" s="10" t="s">
        <v>1865</v>
      </c>
      <c r="B752" s="11">
        <v>6</v>
      </c>
    </row>
    <row r="753" spans="1:2" ht="12.75" customHeight="1" x14ac:dyDescent="0.2">
      <c r="A753" s="10" t="s">
        <v>1866</v>
      </c>
      <c r="B753" s="11">
        <f>B409*3</f>
        <v>53.25</v>
      </c>
    </row>
    <row r="754" spans="1:2" ht="12.75" customHeight="1" x14ac:dyDescent="0.2">
      <c r="A754" s="10" t="s">
        <v>1868</v>
      </c>
      <c r="B754" s="11">
        <v>0</v>
      </c>
    </row>
    <row r="755" spans="1:2" ht="12.75" customHeight="1" x14ac:dyDescent="0.2">
      <c r="A755" s="10" t="s">
        <v>1869</v>
      </c>
      <c r="B755" s="11">
        <f>(B574*6)+B409</f>
        <v>29.75</v>
      </c>
    </row>
    <row r="756" spans="1:2" ht="12.75" customHeight="1" x14ac:dyDescent="0.2">
      <c r="A756" s="10" t="s">
        <v>1874</v>
      </c>
      <c r="B756" s="11">
        <f>(B757*2)+B139</f>
        <v>1099.4000000000001</v>
      </c>
    </row>
    <row r="757" spans="1:2" ht="12.75" customHeight="1" x14ac:dyDescent="0.2">
      <c r="A757" s="10" t="s">
        <v>1875</v>
      </c>
      <c r="B757" s="11">
        <v>500</v>
      </c>
    </row>
    <row r="758" spans="1:2" ht="12.75" customHeight="1" x14ac:dyDescent="0.2">
      <c r="A758" s="10" t="s">
        <v>1876</v>
      </c>
      <c r="B758" s="11">
        <v>0</v>
      </c>
    </row>
    <row r="759" spans="1:2" ht="12.75" customHeight="1" x14ac:dyDescent="0.2">
      <c r="A759" s="10" t="s">
        <v>1877</v>
      </c>
      <c r="B759" s="11">
        <f>(B574*6)+B808</f>
        <v>13</v>
      </c>
    </row>
    <row r="760" spans="1:2" ht="12.75" customHeight="1" x14ac:dyDescent="0.2">
      <c r="A760" s="10" t="s">
        <v>1880</v>
      </c>
      <c r="B760" s="11">
        <v>0</v>
      </c>
    </row>
    <row r="761" spans="1:2" ht="12.75" customHeight="1" x14ac:dyDescent="0.2">
      <c r="A761" s="10" t="s">
        <v>1881</v>
      </c>
      <c r="B761" s="11">
        <f>B756+8</f>
        <v>1107.4000000000001</v>
      </c>
    </row>
    <row r="762" spans="1:2" ht="12.75" customHeight="1" x14ac:dyDescent="0.2">
      <c r="A762" s="10" t="s">
        <v>1886</v>
      </c>
      <c r="B762" s="11">
        <v>0</v>
      </c>
    </row>
    <row r="763" spans="1:2" ht="12.75" customHeight="1" x14ac:dyDescent="0.2">
      <c r="A763" s="10" t="s">
        <v>1887</v>
      </c>
      <c r="B763" s="11">
        <v>200</v>
      </c>
    </row>
    <row r="764" spans="1:2" ht="12.75" customHeight="1" x14ac:dyDescent="0.2">
      <c r="A764" s="10" t="s">
        <v>1888</v>
      </c>
      <c r="B764" s="11">
        <v>0</v>
      </c>
    </row>
    <row r="765" spans="1:2" ht="12.75" customHeight="1" x14ac:dyDescent="0.2">
      <c r="A765" s="10" t="s">
        <v>1895</v>
      </c>
      <c r="B765" s="11">
        <v>15</v>
      </c>
    </row>
    <row r="766" spans="1:2" ht="12.75" customHeight="1" x14ac:dyDescent="0.2">
      <c r="A766" s="10" t="s">
        <v>1896</v>
      </c>
      <c r="B766" s="11">
        <f>B765*9</f>
        <v>135</v>
      </c>
    </row>
    <row r="767" spans="1:2" ht="12.75" customHeight="1" x14ac:dyDescent="0.2">
      <c r="A767" s="10" t="s">
        <v>1897</v>
      </c>
      <c r="B767" s="11">
        <v>0</v>
      </c>
    </row>
    <row r="768" spans="1:2" ht="12.75" customHeight="1" x14ac:dyDescent="0.2">
      <c r="A768" s="10" t="s">
        <v>1903</v>
      </c>
      <c r="B768" s="11">
        <f>(B574*4)+(B409*2)</f>
        <v>43.5</v>
      </c>
    </row>
    <row r="769" spans="1:2" ht="12.75" customHeight="1" x14ac:dyDescent="0.2">
      <c r="A769" s="10" t="s">
        <v>1904</v>
      </c>
      <c r="B769" s="11">
        <f>B316+(B573*4)</f>
        <v>37</v>
      </c>
    </row>
    <row r="770" spans="1:2" ht="12.75" customHeight="1" x14ac:dyDescent="0.2">
      <c r="A770" s="10" t="s">
        <v>1918</v>
      </c>
      <c r="B770" s="11">
        <f>B682+(153/8)</f>
        <v>75.125</v>
      </c>
    </row>
    <row r="771" spans="1:2" ht="12.75" customHeight="1" x14ac:dyDescent="0.2">
      <c r="A771" s="10" t="s">
        <v>1919</v>
      </c>
      <c r="B771" s="11">
        <f>B770/2</f>
        <v>37.5625</v>
      </c>
    </row>
    <row r="772" spans="1:2" ht="12.75" customHeight="1" x14ac:dyDescent="0.2">
      <c r="A772" s="10" t="s">
        <v>1920</v>
      </c>
      <c r="B772" s="11">
        <f>(B770*6)/4</f>
        <v>112.6875</v>
      </c>
    </row>
    <row r="773" spans="1:2" ht="12.75" customHeight="1" x14ac:dyDescent="0.2">
      <c r="A773" s="10" t="s">
        <v>1921</v>
      </c>
      <c r="B773" s="11">
        <f>B720+(B154/8)</f>
        <v>18.985416666666666</v>
      </c>
    </row>
    <row r="774" spans="1:2" ht="12.75" customHeight="1" x14ac:dyDescent="0.2">
      <c r="A774" s="10" t="s">
        <v>1922</v>
      </c>
      <c r="B774" s="11">
        <f>B773/2</f>
        <v>9.4927083333333329</v>
      </c>
    </row>
    <row r="775" spans="1:2" ht="12.75" customHeight="1" x14ac:dyDescent="0.2">
      <c r="A775" s="10" t="s">
        <v>1923</v>
      </c>
      <c r="B775" s="11">
        <f>(B773*6)/4</f>
        <v>28.478124999999999</v>
      </c>
    </row>
    <row r="776" spans="1:2" ht="12.75" customHeight="1" x14ac:dyDescent="0.2">
      <c r="A776" s="10" t="s">
        <v>1924</v>
      </c>
      <c r="B776" s="11">
        <f>B745+(B154/8)</f>
        <v>20.985416666666666</v>
      </c>
    </row>
    <row r="777" spans="1:2" ht="12.75" customHeight="1" x14ac:dyDescent="0.2">
      <c r="A777" s="10" t="s">
        <v>1925</v>
      </c>
      <c r="B777" s="11">
        <f>B776/2</f>
        <v>10.492708333333333</v>
      </c>
    </row>
    <row r="778" spans="1:2" ht="12.75" customHeight="1" x14ac:dyDescent="0.2">
      <c r="A778" s="10" t="s">
        <v>1926</v>
      </c>
      <c r="B778" s="11">
        <f>(B776*6)/4</f>
        <v>31.478124999999999</v>
      </c>
    </row>
    <row r="779" spans="1:2" ht="12.75" customHeight="1" x14ac:dyDescent="0.2">
      <c r="A779" s="10" t="s">
        <v>1927</v>
      </c>
      <c r="B779" s="11">
        <f>B810+(B154/8)</f>
        <v>35.220833333333331</v>
      </c>
    </row>
    <row r="780" spans="1:2" ht="12.75" customHeight="1" x14ac:dyDescent="0.2">
      <c r="A780" s="10" t="s">
        <v>1928</v>
      </c>
      <c r="B780" s="11">
        <f>B779/2</f>
        <v>17.610416666666666</v>
      </c>
    </row>
    <row r="781" spans="1:2" ht="12.75" customHeight="1" x14ac:dyDescent="0.2">
      <c r="A781" s="10" t="s">
        <v>1929</v>
      </c>
      <c r="B781" s="11">
        <f>B783/2</f>
        <v>2</v>
      </c>
    </row>
    <row r="782" spans="1:2" ht="12.75" customHeight="1" x14ac:dyDescent="0.2">
      <c r="A782" s="10" t="s">
        <v>1931</v>
      </c>
      <c r="B782" s="11">
        <f>B783/4</f>
        <v>1</v>
      </c>
    </row>
    <row r="783" spans="1:2" ht="12.75" customHeight="1" x14ac:dyDescent="0.2">
      <c r="A783" s="10" t="s">
        <v>1932</v>
      </c>
      <c r="B783" s="11">
        <v>4</v>
      </c>
    </row>
    <row r="784" spans="1:2" ht="12.75" customHeight="1" x14ac:dyDescent="0.2">
      <c r="A784" s="10" t="s">
        <v>1940</v>
      </c>
      <c r="B784" s="11">
        <f>(B808*3)+B785+(B581*3)</f>
        <v>49</v>
      </c>
    </row>
    <row r="785" spans="1:2" ht="12.75" customHeight="1" x14ac:dyDescent="0.2">
      <c r="A785" s="10" t="s">
        <v>1943</v>
      </c>
      <c r="B785" s="11">
        <v>14</v>
      </c>
    </row>
    <row r="786" spans="1:2" ht="12.75" customHeight="1" x14ac:dyDescent="0.2">
      <c r="A786" s="10" t="s">
        <v>1944</v>
      </c>
      <c r="B786" s="11">
        <f>B785</f>
        <v>14</v>
      </c>
    </row>
    <row r="787" spans="1:2" ht="12.75" customHeight="1" x14ac:dyDescent="0.2">
      <c r="A787" s="10" t="s">
        <v>1945</v>
      </c>
      <c r="B787" s="11">
        <f>B785+B808+B154</f>
        <v>150.88333333333333</v>
      </c>
    </row>
    <row r="788" spans="1:2" ht="12.75" customHeight="1" x14ac:dyDescent="0.2">
      <c r="A788" s="10" t="s">
        <v>1949</v>
      </c>
      <c r="B788" s="11">
        <f>(B326*4)+B27</f>
        <v>81.25</v>
      </c>
    </row>
    <row r="789" spans="1:2" ht="12.75" customHeight="1" x14ac:dyDescent="0.2">
      <c r="A789" s="10" t="s">
        <v>1952</v>
      </c>
      <c r="B789" s="11">
        <v>4</v>
      </c>
    </row>
    <row r="790" spans="1:2" ht="12.75" customHeight="1" x14ac:dyDescent="0.2">
      <c r="A790" s="10" t="s">
        <v>1953</v>
      </c>
      <c r="B790" s="11">
        <v>0</v>
      </c>
    </row>
    <row r="791" spans="1:2" ht="12.75" customHeight="1" x14ac:dyDescent="0.2">
      <c r="A791" s="10" t="s">
        <v>1955</v>
      </c>
      <c r="B791" s="11">
        <f>B926+B376</f>
        <v>43</v>
      </c>
    </row>
    <row r="792" spans="1:2" ht="12.75" customHeight="1" x14ac:dyDescent="0.2">
      <c r="A792" s="10" t="s">
        <v>1956</v>
      </c>
      <c r="B792" s="11">
        <f>B751*2</f>
        <v>260</v>
      </c>
    </row>
    <row r="793" spans="1:2" ht="12.75" customHeight="1" x14ac:dyDescent="0.2">
      <c r="A793" s="10" t="s">
        <v>1975</v>
      </c>
      <c r="B793" s="11">
        <f>B800*5</f>
        <v>12.5</v>
      </c>
    </row>
    <row r="794" spans="1:2" ht="12.75" customHeight="1" x14ac:dyDescent="0.2">
      <c r="A794" s="10" t="s">
        <v>1976</v>
      </c>
      <c r="B794" s="11">
        <f>B800</f>
        <v>2.5</v>
      </c>
    </row>
    <row r="795" spans="1:2" ht="12.75" customHeight="1" x14ac:dyDescent="0.2">
      <c r="A795" s="10" t="s">
        <v>1977</v>
      </c>
      <c r="B795" s="11">
        <f>B800*6</f>
        <v>15</v>
      </c>
    </row>
    <row r="796" spans="1:2" ht="12.75" customHeight="1" x14ac:dyDescent="0.2">
      <c r="A796" s="10" t="s">
        <v>1978</v>
      </c>
      <c r="B796" s="11">
        <f>(B800*4)+(B808*2)</f>
        <v>12</v>
      </c>
    </row>
    <row r="797" spans="1:2" ht="12.75" customHeight="1" x14ac:dyDescent="0.2">
      <c r="A797" s="10" t="s">
        <v>1979</v>
      </c>
      <c r="B797" s="11">
        <f>(B800*2)+(B808*4)</f>
        <v>9</v>
      </c>
    </row>
    <row r="798" spans="1:2" ht="12.75" customHeight="1" x14ac:dyDescent="0.2">
      <c r="A798" s="10" t="s">
        <v>1980</v>
      </c>
      <c r="B798" s="11">
        <v>1</v>
      </c>
    </row>
    <row r="799" spans="1:2" ht="12.75" customHeight="1" x14ac:dyDescent="0.2">
      <c r="A799" s="10" t="s">
        <v>1981</v>
      </c>
      <c r="B799" s="11">
        <v>10</v>
      </c>
    </row>
    <row r="800" spans="1:2" ht="12.75" customHeight="1" x14ac:dyDescent="0.2">
      <c r="A800" s="10" t="s">
        <v>1982</v>
      </c>
      <c r="B800" s="11">
        <f>B799/4</f>
        <v>2.5</v>
      </c>
    </row>
    <row r="801" spans="1:2" ht="12.75" customHeight="1" x14ac:dyDescent="0.2">
      <c r="A801" s="10" t="s">
        <v>1983</v>
      </c>
      <c r="B801" s="11">
        <f>B800*2</f>
        <v>5</v>
      </c>
    </row>
    <row r="802" spans="1:2" ht="12.75" customHeight="1" x14ac:dyDescent="0.2">
      <c r="A802" s="10" t="s">
        <v>1984</v>
      </c>
      <c r="B802" s="11">
        <f>B799*3</f>
        <v>30</v>
      </c>
    </row>
    <row r="803" spans="1:2" ht="12.75" customHeight="1" x14ac:dyDescent="0.2">
      <c r="A803" s="10" t="s">
        <v>1985</v>
      </c>
      <c r="B803" s="11">
        <f>(B800*6)+(B808)</f>
        <v>16</v>
      </c>
    </row>
    <row r="804" spans="1:2" ht="12.75" customHeight="1" x14ac:dyDescent="0.2">
      <c r="A804" s="10" t="s">
        <v>1986</v>
      </c>
      <c r="B804" s="11">
        <f>B800/2</f>
        <v>1.25</v>
      </c>
    </row>
    <row r="805" spans="1:2" ht="12.75" customHeight="1" x14ac:dyDescent="0.2">
      <c r="A805" s="10" t="s">
        <v>1987</v>
      </c>
      <c r="B805" s="11">
        <f>(B800*6)/4</f>
        <v>3.75</v>
      </c>
    </row>
    <row r="806" spans="1:2" ht="12.75" customHeight="1" x14ac:dyDescent="0.2">
      <c r="A806" s="10" t="s">
        <v>1988</v>
      </c>
      <c r="B806" s="11">
        <f>(B800*6)/2</f>
        <v>7.5</v>
      </c>
    </row>
    <row r="807" spans="1:2" ht="12.75" customHeight="1" x14ac:dyDescent="0.2">
      <c r="A807" s="10" t="s">
        <v>1990</v>
      </c>
      <c r="B807" s="11">
        <f>(B799*4)/3</f>
        <v>13.333333333333334</v>
      </c>
    </row>
    <row r="808" spans="1:2" ht="12.75" customHeight="1" x14ac:dyDescent="0.2">
      <c r="A808" s="10" t="s">
        <v>1994</v>
      </c>
      <c r="B808" s="11">
        <f>(B574*2)/4</f>
        <v>1</v>
      </c>
    </row>
    <row r="809" spans="1:2" ht="12.75" customHeight="1" x14ac:dyDescent="0.2">
      <c r="A809" s="10" t="s">
        <v>1996</v>
      </c>
      <c r="B809" s="11">
        <f>B623+B728</f>
        <v>339.5</v>
      </c>
    </row>
    <row r="810" spans="1:2" ht="12.75" customHeight="1" x14ac:dyDescent="0.2">
      <c r="A810" s="10" t="s">
        <v>1997</v>
      </c>
      <c r="B810" s="11">
        <f>B158+(B154/8)</f>
        <v>18.235416666666666</v>
      </c>
    </row>
    <row r="811" spans="1:2" ht="12.75" customHeight="1" x14ac:dyDescent="0.2">
      <c r="A811" s="10" t="s">
        <v>2011</v>
      </c>
      <c r="B811" s="11">
        <f>(B159*3)+(B808*2)</f>
        <v>24.5</v>
      </c>
    </row>
    <row r="812" spans="1:2" ht="12.75" customHeight="1" x14ac:dyDescent="0.2">
      <c r="A812" s="10" t="s">
        <v>2012</v>
      </c>
      <c r="B812" s="11">
        <f>B810</f>
        <v>18.235416666666666</v>
      </c>
    </row>
    <row r="813" spans="1:2" ht="12.75" customHeight="1" x14ac:dyDescent="0.2">
      <c r="A813" s="10" t="s">
        <v>2013</v>
      </c>
      <c r="B813" s="11">
        <f>(B812*3)/6</f>
        <v>9.1177083333333329</v>
      </c>
    </row>
    <row r="814" spans="1:2" ht="12.75" customHeight="1" x14ac:dyDescent="0.2">
      <c r="A814" s="10" t="s">
        <v>2014</v>
      </c>
      <c r="B814" s="11">
        <f>(B812*6)/4</f>
        <v>27.353124999999999</v>
      </c>
    </row>
    <row r="815" spans="1:2" ht="12.75" customHeight="1" x14ac:dyDescent="0.2">
      <c r="A815" s="10" t="s">
        <v>2015</v>
      </c>
      <c r="B815" s="11">
        <f>(B812*6)/6</f>
        <v>18.235416666666666</v>
      </c>
    </row>
    <row r="816" spans="1:2" ht="12.75" customHeight="1" x14ac:dyDescent="0.2">
      <c r="A816" s="10" t="s">
        <v>2016</v>
      </c>
      <c r="B816" s="11">
        <f>B810</f>
        <v>18.235416666666666</v>
      </c>
    </row>
    <row r="817" spans="1:2" ht="12.75" customHeight="1" x14ac:dyDescent="0.2">
      <c r="A817" s="10" t="s">
        <v>2017</v>
      </c>
      <c r="B817" s="11">
        <f>(B810*3)+B409</f>
        <v>72.456249999999997</v>
      </c>
    </row>
    <row r="818" spans="1:2" ht="12.75" customHeight="1" x14ac:dyDescent="0.2">
      <c r="A818" s="10" t="s">
        <v>2018</v>
      </c>
      <c r="B818" s="11">
        <f>(B159*2)+(B808*2)</f>
        <v>17</v>
      </c>
    </row>
    <row r="819" spans="1:2" ht="12.75" customHeight="1" x14ac:dyDescent="0.2">
      <c r="A819" s="10" t="s">
        <v>2019</v>
      </c>
      <c r="B819" s="11">
        <f>(B159*3)+(B808*2)</f>
        <v>24.5</v>
      </c>
    </row>
    <row r="820" spans="1:2" ht="12.75" customHeight="1" x14ac:dyDescent="0.2">
      <c r="A820" s="10" t="s">
        <v>2020</v>
      </c>
      <c r="B820" s="11">
        <f>B810*2</f>
        <v>36.470833333333331</v>
      </c>
    </row>
    <row r="821" spans="1:2" ht="12.75" customHeight="1" x14ac:dyDescent="0.2">
      <c r="A821" s="10" t="s">
        <v>2021</v>
      </c>
      <c r="B821" s="11">
        <f>B159+(B808*2)</f>
        <v>9.5</v>
      </c>
    </row>
    <row r="822" spans="1:2" ht="12.75" customHeight="1" x14ac:dyDescent="0.2">
      <c r="A822" s="10" t="s">
        <v>2022</v>
      </c>
      <c r="B822" s="11">
        <f>B810/2</f>
        <v>9.1177083333333329</v>
      </c>
    </row>
    <row r="823" spans="1:2" ht="12.75" customHeight="1" x14ac:dyDescent="0.2">
      <c r="A823" s="10" t="s">
        <v>2023</v>
      </c>
      <c r="B823" s="11">
        <f>(B810*6)/4</f>
        <v>27.353124999999999</v>
      </c>
    </row>
    <row r="824" spans="1:2" ht="12.75" customHeight="1" x14ac:dyDescent="0.2">
      <c r="A824" s="10" t="s">
        <v>2024</v>
      </c>
      <c r="B824" s="11">
        <f>(B159*2)+B808</f>
        <v>16</v>
      </c>
    </row>
    <row r="825" spans="1:2" ht="12.75" customHeight="1" x14ac:dyDescent="0.2">
      <c r="A825" s="10" t="s">
        <v>2026</v>
      </c>
      <c r="B825" s="11">
        <v>0</v>
      </c>
    </row>
    <row r="826" spans="1:2" ht="12.75" customHeight="1" x14ac:dyDescent="0.2">
      <c r="A826" s="10" t="s">
        <v>2029</v>
      </c>
      <c r="B826" s="11">
        <v>1.5</v>
      </c>
    </row>
    <row r="827" spans="1:2" ht="12.75" customHeight="1" x14ac:dyDescent="0.2">
      <c r="A827" s="10" t="s">
        <v>2046</v>
      </c>
      <c r="B827" s="11">
        <f>B7</f>
        <v>1</v>
      </c>
    </row>
    <row r="828" spans="1:2" ht="12.75" customHeight="1" x14ac:dyDescent="0.2">
      <c r="A828" s="10" t="s">
        <v>2047</v>
      </c>
      <c r="B828" s="11">
        <f>B15</f>
        <v>10.5</v>
      </c>
    </row>
    <row r="829" spans="1:2" ht="12.75" customHeight="1" x14ac:dyDescent="0.2">
      <c r="A829" s="10" t="s">
        <v>2048</v>
      </c>
      <c r="B829" s="11">
        <f>B49</f>
        <v>10</v>
      </c>
    </row>
    <row r="830" spans="1:2" ht="12.75" customHeight="1" x14ac:dyDescent="0.2">
      <c r="A830" s="10" t="s">
        <v>2049</v>
      </c>
      <c r="B830" s="11">
        <f>B57</f>
        <v>13.333333333333334</v>
      </c>
    </row>
    <row r="831" spans="1:2" ht="12.75" customHeight="1" x14ac:dyDescent="0.2">
      <c r="A831" s="10" t="s">
        <v>2052</v>
      </c>
      <c r="B831" s="11">
        <f>B217</f>
        <v>16</v>
      </c>
    </row>
    <row r="832" spans="1:2" ht="12.75" customHeight="1" x14ac:dyDescent="0.2">
      <c r="A832" s="10" t="s">
        <v>2053</v>
      </c>
      <c r="B832" s="11">
        <f>B225</f>
        <v>21.333333333333332</v>
      </c>
    </row>
    <row r="833" spans="1:2" ht="12.75" customHeight="1" x14ac:dyDescent="0.2">
      <c r="A833" s="10" t="s">
        <v>2054</v>
      </c>
      <c r="B833" s="11">
        <f>B426</f>
        <v>12</v>
      </c>
    </row>
    <row r="834" spans="1:2" ht="12.75" customHeight="1" x14ac:dyDescent="0.2">
      <c r="A834" s="10" t="s">
        <v>2055</v>
      </c>
      <c r="B834" s="11">
        <f>B434</f>
        <v>16</v>
      </c>
    </row>
    <row r="835" spans="1:2" ht="12.75" customHeight="1" x14ac:dyDescent="0.2">
      <c r="A835" s="10" t="s">
        <v>2056</v>
      </c>
      <c r="B835" s="11">
        <f>B574</f>
        <v>2</v>
      </c>
    </row>
    <row r="836" spans="1:2" ht="12.75" customHeight="1" x14ac:dyDescent="0.2">
      <c r="A836" s="10" t="s">
        <v>2057</v>
      </c>
      <c r="B836" s="11">
        <f>B582</f>
        <v>84.5</v>
      </c>
    </row>
    <row r="837" spans="1:2" ht="12.75" customHeight="1" x14ac:dyDescent="0.2">
      <c r="A837" s="10" t="s">
        <v>2058</v>
      </c>
      <c r="B837" s="11">
        <f>B799</f>
        <v>10</v>
      </c>
    </row>
    <row r="838" spans="1:2" ht="12.75" customHeight="1" x14ac:dyDescent="0.2">
      <c r="A838" s="10" t="s">
        <v>2059</v>
      </c>
      <c r="B838" s="11">
        <f>B807</f>
        <v>13.333333333333334</v>
      </c>
    </row>
    <row r="839" spans="1:2" ht="12.75" customHeight="1" x14ac:dyDescent="0.2">
      <c r="A839" s="10" t="s">
        <v>2066</v>
      </c>
      <c r="B839" s="11">
        <f>B840</f>
        <v>1.5</v>
      </c>
    </row>
    <row r="840" spans="1:2" ht="12.75" customHeight="1" x14ac:dyDescent="0.2">
      <c r="A840" s="10" t="s">
        <v>2068</v>
      </c>
      <c r="B840" s="11">
        <v>1.5</v>
      </c>
    </row>
    <row r="841" spans="1:2" ht="12.75" customHeight="1" x14ac:dyDescent="0.2">
      <c r="A841" s="10" t="s">
        <v>2069</v>
      </c>
      <c r="B841" s="11">
        <v>8</v>
      </c>
    </row>
    <row r="842" spans="1:2" ht="12.75" customHeight="1" x14ac:dyDescent="0.2">
      <c r="A842" s="10" t="s">
        <v>2071</v>
      </c>
      <c r="B842" s="11">
        <f>B986+B444+B924+10</f>
        <v>50</v>
      </c>
    </row>
    <row r="843" spans="1:2" ht="12.75" customHeight="1" x14ac:dyDescent="0.2">
      <c r="A843" s="10" t="s">
        <v>2074</v>
      </c>
      <c r="B843" s="11">
        <v>0.5</v>
      </c>
    </row>
    <row r="844" spans="1:2" ht="12.75" customHeight="1" x14ac:dyDescent="0.2">
      <c r="A844" s="10" t="s">
        <v>2081</v>
      </c>
      <c r="B844" s="11">
        <f>B152+(B156/8)</f>
        <v>12</v>
      </c>
    </row>
    <row r="845" spans="1:2" ht="12.75" customHeight="1" x14ac:dyDescent="0.2">
      <c r="A845" s="10" t="s">
        <v>2085</v>
      </c>
      <c r="B845" s="11">
        <f>((B27*8)+B490)/8</f>
        <v>18.125</v>
      </c>
    </row>
    <row r="846" spans="1:2" ht="12.75" customHeight="1" x14ac:dyDescent="0.2">
      <c r="A846" s="10" t="s">
        <v>2086</v>
      </c>
      <c r="B846" s="11">
        <f>(B744*4)+(B376*5)</f>
        <v>72</v>
      </c>
    </row>
    <row r="847" spans="1:2" ht="12.75" customHeight="1" x14ac:dyDescent="0.2">
      <c r="A847" s="10" t="s">
        <v>2088</v>
      </c>
      <c r="B847" s="11">
        <f>B846+B516</f>
        <v>72</v>
      </c>
    </row>
    <row r="848" spans="1:2" ht="12.75" customHeight="1" x14ac:dyDescent="0.2">
      <c r="A848" s="10" t="s">
        <v>2089</v>
      </c>
      <c r="B848" s="11">
        <f>B808+B155</f>
        <v>5</v>
      </c>
    </row>
    <row r="849" spans="1:2" ht="12.75" customHeight="1" x14ac:dyDescent="0.2">
      <c r="A849" s="10" t="s">
        <v>2091</v>
      </c>
      <c r="B849" s="11">
        <f>B245*10</f>
        <v>1195</v>
      </c>
    </row>
    <row r="850" spans="1:2" ht="12.75" customHeight="1" x14ac:dyDescent="0.2">
      <c r="A850" s="10" t="s">
        <v>2093</v>
      </c>
      <c r="B850" s="11">
        <v>0</v>
      </c>
    </row>
    <row r="851" spans="1:2" ht="12.75" customHeight="1" x14ac:dyDescent="0.2">
      <c r="A851" s="10" t="s">
        <v>2094</v>
      </c>
      <c r="B851" s="11">
        <v>6</v>
      </c>
    </row>
    <row r="852" spans="1:2" ht="12.75" customHeight="1" x14ac:dyDescent="0.2">
      <c r="A852" s="10" t="s">
        <v>2096</v>
      </c>
      <c r="B852" s="11">
        <f>B141+B854</f>
        <v>37.25</v>
      </c>
    </row>
    <row r="853" spans="1:2" ht="12.75" customHeight="1" x14ac:dyDescent="0.2">
      <c r="A853" s="10" t="s">
        <v>2097</v>
      </c>
      <c r="B853" s="11">
        <f>B245*5</f>
        <v>597.5</v>
      </c>
    </row>
    <row r="854" spans="1:2" ht="12.75" customHeight="1" x14ac:dyDescent="0.2">
      <c r="A854" s="10" t="s">
        <v>2100</v>
      </c>
      <c r="B854" s="11">
        <f>B409+B826+B574</f>
        <v>21.25</v>
      </c>
    </row>
    <row r="855" spans="1:2" ht="12.75" customHeight="1" x14ac:dyDescent="0.2">
      <c r="A855" s="10" t="s">
        <v>2104</v>
      </c>
      <c r="B855" s="11">
        <v>6</v>
      </c>
    </row>
    <row r="856" spans="1:2" ht="12.75" customHeight="1" x14ac:dyDescent="0.2">
      <c r="A856" s="10" t="s">
        <v>2105</v>
      </c>
      <c r="B856" s="11">
        <f>B855+B125</f>
        <v>59.25</v>
      </c>
    </row>
    <row r="857" spans="1:2" ht="12.75" customHeight="1" x14ac:dyDescent="0.2">
      <c r="A857" s="10" t="s">
        <v>2111</v>
      </c>
      <c r="B857" s="11">
        <v>20</v>
      </c>
    </row>
    <row r="858" spans="1:2" ht="12.75" customHeight="1" x14ac:dyDescent="0.2">
      <c r="A858" s="10" t="s">
        <v>2112</v>
      </c>
      <c r="B858" s="11">
        <v>70</v>
      </c>
    </row>
    <row r="859" spans="1:2" ht="12.75" customHeight="1" x14ac:dyDescent="0.2">
      <c r="A859" s="10" t="s">
        <v>2113</v>
      </c>
      <c r="B859" s="11">
        <v>20</v>
      </c>
    </row>
    <row r="860" spans="1:2" ht="12.75" customHeight="1" x14ac:dyDescent="0.2">
      <c r="A860" s="10" t="s">
        <v>2338</v>
      </c>
      <c r="B860" s="11">
        <v>4</v>
      </c>
    </row>
    <row r="861" spans="1:2" ht="12.75" customHeight="1" x14ac:dyDescent="0.2">
      <c r="A861" s="10" t="s">
        <v>2339</v>
      </c>
      <c r="B861" s="11">
        <v>4</v>
      </c>
    </row>
    <row r="862" spans="1:2" ht="12.75" customHeight="1" x14ac:dyDescent="0.2">
      <c r="A862" s="10" t="s">
        <v>2340</v>
      </c>
      <c r="B862" s="11">
        <v>4</v>
      </c>
    </row>
    <row r="863" spans="1:2" ht="12.75" customHeight="1" x14ac:dyDescent="0.2">
      <c r="A863" s="10" t="s">
        <v>2341</v>
      </c>
      <c r="B863" s="11">
        <v>4</v>
      </c>
    </row>
    <row r="864" spans="1:2" ht="12.75" customHeight="1" x14ac:dyDescent="0.2">
      <c r="A864" s="10" t="s">
        <v>2119</v>
      </c>
      <c r="B864" s="11">
        <v>20</v>
      </c>
    </row>
    <row r="865" spans="1:2" ht="12.75" customHeight="1" x14ac:dyDescent="0.2">
      <c r="A865" s="10" t="s">
        <v>2120</v>
      </c>
      <c r="B865" s="11">
        <f>B749*5</f>
        <v>297.5</v>
      </c>
    </row>
    <row r="866" spans="1:2" ht="12.75" customHeight="1" x14ac:dyDescent="0.2">
      <c r="A866" s="10" t="s">
        <v>2121</v>
      </c>
      <c r="B866" s="11">
        <v>0</v>
      </c>
    </row>
    <row r="867" spans="1:2" ht="12.75" customHeight="1" x14ac:dyDescent="0.2">
      <c r="A867" s="10" t="s">
        <v>2127</v>
      </c>
      <c r="B867" s="11">
        <v>0</v>
      </c>
    </row>
    <row r="868" spans="1:2" ht="12.75" customHeight="1" x14ac:dyDescent="0.2">
      <c r="A868" s="10" t="s">
        <v>2129</v>
      </c>
      <c r="B868" s="11">
        <v>0</v>
      </c>
    </row>
    <row r="869" spans="1:2" ht="12.75" customHeight="1" x14ac:dyDescent="0.2">
      <c r="A869" s="10" t="s">
        <v>2130</v>
      </c>
      <c r="B869" s="11">
        <v>2</v>
      </c>
    </row>
    <row r="870" spans="1:2" ht="12.75" customHeight="1" x14ac:dyDescent="0.2">
      <c r="A870" s="10" t="s">
        <v>2155</v>
      </c>
      <c r="B870" s="11">
        <f>B877</f>
        <v>12</v>
      </c>
    </row>
    <row r="871" spans="1:2" ht="12.75" customHeight="1" x14ac:dyDescent="0.2">
      <c r="A871" s="10" t="s">
        <v>2161</v>
      </c>
      <c r="B871" s="11">
        <f>(B877*4)/3</f>
        <v>16</v>
      </c>
    </row>
    <row r="872" spans="1:2" ht="12.75" customHeight="1" x14ac:dyDescent="0.2">
      <c r="A872" s="10" t="s">
        <v>2162</v>
      </c>
      <c r="B872" s="11">
        <f>B562+B93</f>
        <v>7</v>
      </c>
    </row>
    <row r="873" spans="1:2" ht="12.75" customHeight="1" x14ac:dyDescent="0.2">
      <c r="A873" s="10" t="s">
        <v>2163</v>
      </c>
      <c r="B873" s="11">
        <f>B877/4</f>
        <v>3</v>
      </c>
    </row>
    <row r="874" spans="1:2" ht="12.75" customHeight="1" x14ac:dyDescent="0.2">
      <c r="A874" s="10" t="s">
        <v>2164</v>
      </c>
      <c r="B874" s="11">
        <f>B873/2</f>
        <v>1.5</v>
      </c>
    </row>
    <row r="875" spans="1:2" ht="12.75" customHeight="1" x14ac:dyDescent="0.2">
      <c r="A875" s="10" t="s">
        <v>2167</v>
      </c>
      <c r="B875" s="11">
        <f>B873/2</f>
        <v>1.5</v>
      </c>
    </row>
    <row r="876" spans="1:2" ht="12.75" customHeight="1" x14ac:dyDescent="0.2">
      <c r="A876" s="10" t="s">
        <v>2168</v>
      </c>
      <c r="B876" s="11">
        <v>18</v>
      </c>
    </row>
    <row r="877" spans="1:2" ht="12.75" customHeight="1" x14ac:dyDescent="0.2">
      <c r="A877" s="10" t="s">
        <v>2169</v>
      </c>
      <c r="B877" s="11">
        <v>12</v>
      </c>
    </row>
    <row r="878" spans="1:2" ht="12.75" customHeight="1" x14ac:dyDescent="0.2">
      <c r="A878" s="10" t="s">
        <v>2178</v>
      </c>
      <c r="B878" s="11">
        <f>B125</f>
        <v>53.25</v>
      </c>
    </row>
    <row r="879" spans="1:2" ht="12.75" customHeight="1" x14ac:dyDescent="0.2">
      <c r="A879" s="10" t="s">
        <v>2180</v>
      </c>
      <c r="B879" s="11">
        <v>3</v>
      </c>
    </row>
    <row r="880" spans="1:2" ht="12.75" customHeight="1" x14ac:dyDescent="0.2">
      <c r="A880" s="10" t="s">
        <v>2221</v>
      </c>
      <c r="B880" s="11">
        <v>3</v>
      </c>
    </row>
    <row r="881" spans="1:2" ht="12.75" customHeight="1" x14ac:dyDescent="0.2">
      <c r="A881" s="10" t="s">
        <v>2226</v>
      </c>
      <c r="B881" s="11">
        <f>B792</f>
        <v>260</v>
      </c>
    </row>
    <row r="882" spans="1:2" ht="12.75" customHeight="1" x14ac:dyDescent="0.2">
      <c r="A882" s="10" t="s">
        <v>2227</v>
      </c>
      <c r="B882" s="11">
        <v>2</v>
      </c>
    </row>
    <row r="883" spans="1:2" ht="12.75" customHeight="1" x14ac:dyDescent="0.2">
      <c r="A883" s="10" t="s">
        <v>2229</v>
      </c>
      <c r="B883" s="11">
        <v>0.5</v>
      </c>
    </row>
    <row r="884" spans="1:2" ht="12.75" customHeight="1" x14ac:dyDescent="0.2">
      <c r="A884" s="10" t="s">
        <v>2246</v>
      </c>
      <c r="B884" s="11">
        <f>B31+B889</f>
        <v>27</v>
      </c>
    </row>
    <row r="885" spans="1:2" ht="12.75" customHeight="1" x14ac:dyDescent="0.2">
      <c r="A885" s="10" t="s">
        <v>2247</v>
      </c>
      <c r="B885" s="11">
        <f>(B575*3)+(B896*3)</f>
        <v>24</v>
      </c>
    </row>
    <row r="886" spans="1:2" ht="12.75" customHeight="1" x14ac:dyDescent="0.2">
      <c r="A886" s="10" t="s">
        <v>2250</v>
      </c>
      <c r="B886" s="11">
        <f>(B896*2)/3</f>
        <v>2.6666666666666665</v>
      </c>
    </row>
    <row r="887" spans="1:2" ht="12.75" customHeight="1" x14ac:dyDescent="0.2">
      <c r="A887" s="10" t="s">
        <v>2251</v>
      </c>
      <c r="B887" s="11">
        <f>B888</f>
        <v>22</v>
      </c>
    </row>
    <row r="888" spans="1:2" ht="12.75" customHeight="1" x14ac:dyDescent="0.2">
      <c r="A888" s="10" t="s">
        <v>2252</v>
      </c>
      <c r="B888" s="11">
        <f>(B743*4+(B350*4)+B889)</f>
        <v>22</v>
      </c>
    </row>
    <row r="889" spans="1:2" ht="12.75" customHeight="1" x14ac:dyDescent="0.2">
      <c r="A889" s="10" t="s">
        <v>2253</v>
      </c>
      <c r="B889" s="11">
        <f>B93</f>
        <v>2</v>
      </c>
    </row>
    <row r="890" spans="1:2" ht="12.75" customHeight="1" x14ac:dyDescent="0.2">
      <c r="A890" s="10" t="s">
        <v>2254</v>
      </c>
      <c r="B890" s="11">
        <f>B894+(B156/8)</f>
        <v>17.5</v>
      </c>
    </row>
    <row r="891" spans="1:2" ht="12.75" customHeight="1" x14ac:dyDescent="0.2">
      <c r="A891" s="10" t="s">
        <v>2255</v>
      </c>
      <c r="B891" s="11">
        <f>B757+8</f>
        <v>508</v>
      </c>
    </row>
    <row r="892" spans="1:2" ht="12.75" customHeight="1" x14ac:dyDescent="0.2">
      <c r="A892" s="10" t="s">
        <v>2256</v>
      </c>
      <c r="B892" s="11">
        <f>B322+1</f>
        <v>25.5</v>
      </c>
    </row>
    <row r="893" spans="1:2" ht="12.75" customHeight="1" x14ac:dyDescent="0.2">
      <c r="A893" s="10" t="s">
        <v>2257</v>
      </c>
      <c r="B893" s="11">
        <f>(B892*6)/16</f>
        <v>9.5625</v>
      </c>
    </row>
    <row r="894" spans="1:2" ht="12.75" customHeight="1" x14ac:dyDescent="0.2">
      <c r="A894" s="10" t="s">
        <v>2258</v>
      </c>
      <c r="B894" s="11">
        <f>B844+1</f>
        <v>13</v>
      </c>
    </row>
    <row r="895" spans="1:2" ht="12.75" customHeight="1" x14ac:dyDescent="0.2">
      <c r="A895" s="10" t="s">
        <v>2259</v>
      </c>
      <c r="B895" s="11">
        <v>5</v>
      </c>
    </row>
    <row r="896" spans="1:2" ht="12.75" customHeight="1" x14ac:dyDescent="0.2">
      <c r="A896" s="10" t="s">
        <v>2261</v>
      </c>
      <c r="B896" s="11">
        <v>4</v>
      </c>
    </row>
    <row r="897" spans="1:2" ht="12.75" customHeight="1" x14ac:dyDescent="0.2">
      <c r="A897" s="10" t="s">
        <v>2263</v>
      </c>
      <c r="B897" s="11">
        <v>0</v>
      </c>
    </row>
    <row r="898" spans="1:2" ht="12.75" customHeight="1" x14ac:dyDescent="0.2">
      <c r="A898" s="10" t="s">
        <v>2268</v>
      </c>
      <c r="B898" s="11">
        <f>B245</f>
        <v>119.5</v>
      </c>
    </row>
    <row r="899" spans="1:2" ht="12.75" customHeight="1" x14ac:dyDescent="0.2">
      <c r="A899" s="10" t="s">
        <v>2269</v>
      </c>
      <c r="B899" s="11">
        <v>300</v>
      </c>
    </row>
    <row r="900" spans="1:2" ht="12.75" customHeight="1" x14ac:dyDescent="0.2">
      <c r="A900" s="10" t="s">
        <v>2270</v>
      </c>
      <c r="B900" s="11">
        <v>0</v>
      </c>
    </row>
    <row r="901" spans="1:2" ht="12.75" customHeight="1" x14ac:dyDescent="0.2">
      <c r="A901" s="10" t="s">
        <v>2273</v>
      </c>
      <c r="B901" s="11">
        <v>0</v>
      </c>
    </row>
    <row r="902" spans="1:2" ht="12.75" customHeight="1" x14ac:dyDescent="0.2">
      <c r="A902" s="10" t="s">
        <v>2279</v>
      </c>
      <c r="B902" s="11">
        <f>(B575*3)+(B806*2)</f>
        <v>27</v>
      </c>
    </row>
    <row r="903" spans="1:2" ht="12.75" customHeight="1" x14ac:dyDescent="0.2">
      <c r="A903" s="10" t="s">
        <v>2280</v>
      </c>
      <c r="B903" s="11">
        <f>(B575*2)+(B806*2)</f>
        <v>23</v>
      </c>
    </row>
    <row r="904" spans="1:2" ht="12.75" customHeight="1" x14ac:dyDescent="0.2">
      <c r="A904" s="10" t="s">
        <v>2281</v>
      </c>
      <c r="B904" s="11">
        <f>(B575*3)+(B806*2)</f>
        <v>27</v>
      </c>
    </row>
    <row r="905" spans="1:2" ht="12.75" customHeight="1" x14ac:dyDescent="0.2">
      <c r="A905" s="10" t="s">
        <v>2282</v>
      </c>
      <c r="B905" s="11">
        <f>(B575)+(B806*2)</f>
        <v>19</v>
      </c>
    </row>
    <row r="906" spans="1:2" ht="12.75" customHeight="1" x14ac:dyDescent="0.2">
      <c r="A906" s="10" t="s">
        <v>2283</v>
      </c>
      <c r="B906" s="11">
        <f>(B575*2)+(B806)</f>
        <v>15.5</v>
      </c>
    </row>
    <row r="907" spans="1:2" ht="12.75" customHeight="1" x14ac:dyDescent="0.2">
      <c r="A907" s="10" t="s">
        <v>2285</v>
      </c>
      <c r="B907" s="11">
        <f>B94+B399+B297</f>
        <v>16</v>
      </c>
    </row>
    <row r="908" spans="1:2" ht="12.75" customHeight="1" x14ac:dyDescent="0.2">
      <c r="A908" s="10" t="s">
        <v>2304</v>
      </c>
      <c r="B908" s="11">
        <f>B31+B913</f>
        <v>29</v>
      </c>
    </row>
    <row r="909" spans="1:2" ht="12.75" customHeight="1" x14ac:dyDescent="0.2">
      <c r="A909" s="10" t="s">
        <v>2305</v>
      </c>
      <c r="B909" s="11">
        <f>B35+B913</f>
        <v>28</v>
      </c>
    </row>
    <row r="910" spans="1:2" ht="12.75" customHeight="1" x14ac:dyDescent="0.2">
      <c r="A910" s="10" t="s">
        <v>2308</v>
      </c>
      <c r="B910" s="11">
        <f>(B920*2)/3</f>
        <v>3.3333333333333335</v>
      </c>
    </row>
    <row r="911" spans="1:2" ht="12.75" customHeight="1" x14ac:dyDescent="0.2">
      <c r="A911" s="10" t="s">
        <v>2309</v>
      </c>
      <c r="B911" s="11">
        <f>B912</f>
        <v>24</v>
      </c>
    </row>
    <row r="912" spans="1:2" ht="12.75" customHeight="1" x14ac:dyDescent="0.2">
      <c r="A912" s="10" t="s">
        <v>2310</v>
      </c>
      <c r="B912" s="11">
        <f>(B743*4+(B350*4)+B913)</f>
        <v>24</v>
      </c>
    </row>
    <row r="913" spans="1:2" ht="12.75" customHeight="1" x14ac:dyDescent="0.2">
      <c r="A913" s="10" t="s">
        <v>2311</v>
      </c>
      <c r="B913" s="11">
        <f>B211</f>
        <v>4</v>
      </c>
    </row>
    <row r="914" spans="1:2" ht="12.75" customHeight="1" x14ac:dyDescent="0.2">
      <c r="A914" s="10" t="s">
        <v>2312</v>
      </c>
      <c r="B914" s="11">
        <v>5</v>
      </c>
    </row>
    <row r="915" spans="1:2" ht="12.75" customHeight="1" x14ac:dyDescent="0.2">
      <c r="A915" s="10" t="s">
        <v>2313</v>
      </c>
      <c r="B915" s="11">
        <f>B919+(B156/8)</f>
        <v>17.5</v>
      </c>
    </row>
    <row r="916" spans="1:2" ht="12.75" customHeight="1" x14ac:dyDescent="0.2">
      <c r="A916" s="10" t="s">
        <v>2314</v>
      </c>
      <c r="B916" s="11">
        <f>B757+8</f>
        <v>508</v>
      </c>
    </row>
    <row r="917" spans="1:2" ht="12.75" customHeight="1" x14ac:dyDescent="0.2">
      <c r="A917" s="10" t="s">
        <v>2315</v>
      </c>
      <c r="B917" s="11">
        <f>B322+1</f>
        <v>25.5</v>
      </c>
    </row>
    <row r="918" spans="1:2" ht="12.75" customHeight="1" x14ac:dyDescent="0.2">
      <c r="A918" s="10" t="s">
        <v>2316</v>
      </c>
      <c r="B918" s="11">
        <f>(B917*6)/16</f>
        <v>9.5625</v>
      </c>
    </row>
    <row r="919" spans="1:2" ht="12.75" customHeight="1" x14ac:dyDescent="0.2">
      <c r="A919" s="10" t="s">
        <v>2317</v>
      </c>
      <c r="B919" s="11">
        <f>B844+1</f>
        <v>13</v>
      </c>
    </row>
    <row r="920" spans="1:2" ht="12.75" customHeight="1" x14ac:dyDescent="0.2">
      <c r="A920" s="10" t="s">
        <v>2319</v>
      </c>
      <c r="B920" s="11">
        <f>B896+1</f>
        <v>5</v>
      </c>
    </row>
    <row r="921" spans="1:2" ht="12.75" customHeight="1" x14ac:dyDescent="0.2">
      <c r="A921" s="10" t="s">
        <v>2328</v>
      </c>
      <c r="B921" s="11">
        <v>200</v>
      </c>
    </row>
    <row r="922" spans="1:2" ht="12.75" customHeight="1" x14ac:dyDescent="0.2">
      <c r="A922" s="10" t="s">
        <v>2329</v>
      </c>
      <c r="B922" s="11">
        <v>0</v>
      </c>
    </row>
    <row r="923" spans="1:2" ht="12.75" customHeight="1" x14ac:dyDescent="0.2">
      <c r="A923" s="10" t="s">
        <v>2330</v>
      </c>
      <c r="B923" s="11">
        <v>0</v>
      </c>
    </row>
    <row r="924" spans="1:2" ht="12.75" customHeight="1" x14ac:dyDescent="0.2">
      <c r="A924" s="10" t="s">
        <v>2331</v>
      </c>
      <c r="B924" s="11">
        <v>0</v>
      </c>
    </row>
    <row r="925" spans="1:2" ht="12.75" customHeight="1" x14ac:dyDescent="0.2">
      <c r="A925" s="10" t="s">
        <v>2332</v>
      </c>
      <c r="B925" s="11">
        <v>0</v>
      </c>
    </row>
    <row r="926" spans="1:2" ht="12.75" customHeight="1" x14ac:dyDescent="0.2">
      <c r="A926" s="10" t="s">
        <v>1573</v>
      </c>
      <c r="B926" s="11">
        <v>35</v>
      </c>
    </row>
    <row r="927" spans="1:2" ht="12.75" customHeight="1" x14ac:dyDescent="0.2">
      <c r="A927" s="10" t="s">
        <v>2177</v>
      </c>
      <c r="B927" s="11">
        <f>B322</f>
        <v>24.5</v>
      </c>
    </row>
    <row r="928" spans="1:2" ht="12.75" customHeight="1" x14ac:dyDescent="0.2">
      <c r="A928" s="10" t="s">
        <v>61</v>
      </c>
      <c r="B928" s="11">
        <f>B926+B564</f>
        <v>43</v>
      </c>
    </row>
    <row r="929" spans="1:2" ht="12.75" customHeight="1" x14ac:dyDescent="0.2">
      <c r="A929" s="10" t="s">
        <v>79</v>
      </c>
      <c r="B929" s="11">
        <f>B159</f>
        <v>7.5</v>
      </c>
    </row>
    <row r="930" spans="1:2" ht="12.75" customHeight="1" x14ac:dyDescent="0.2">
      <c r="A930" s="10" t="s">
        <v>1547</v>
      </c>
      <c r="B930" s="11">
        <f>B929</f>
        <v>7.5</v>
      </c>
    </row>
    <row r="931" spans="1:2" ht="12.75" customHeight="1" x14ac:dyDescent="0.2">
      <c r="A931" s="10" t="s">
        <v>1917</v>
      </c>
      <c r="B931" s="11">
        <f>B929+(B155/8)</f>
        <v>8</v>
      </c>
    </row>
    <row r="932" spans="1:2" ht="12.75" customHeight="1" x14ac:dyDescent="0.2">
      <c r="A932" s="10" t="s">
        <v>310</v>
      </c>
      <c r="B932" s="11">
        <f>(B411*2)+B409</f>
        <v>21.694444444444443</v>
      </c>
    </row>
    <row r="933" spans="1:2" ht="12.75" customHeight="1" x14ac:dyDescent="0.2">
      <c r="A933" s="10" t="s">
        <v>2160</v>
      </c>
      <c r="B933" s="11">
        <f>B310+B934</f>
        <v>9</v>
      </c>
    </row>
    <row r="934" spans="1:2" ht="12.75" customHeight="1" x14ac:dyDescent="0.2">
      <c r="A934" s="10" t="s">
        <v>2159</v>
      </c>
      <c r="B934" s="11">
        <f>B115</f>
        <v>4</v>
      </c>
    </row>
    <row r="935" spans="1:2" ht="12.75" customHeight="1" x14ac:dyDescent="0.2">
      <c r="A935" s="10" t="s">
        <v>457</v>
      </c>
      <c r="B935" s="11">
        <f>B115</f>
        <v>4</v>
      </c>
    </row>
    <row r="936" spans="1:2" ht="12.75" customHeight="1" x14ac:dyDescent="0.2">
      <c r="A936" s="10" t="s">
        <v>462</v>
      </c>
      <c r="B936" s="11">
        <f>B348</f>
        <v>0.3</v>
      </c>
    </row>
    <row r="937" spans="1:2" ht="12.75" customHeight="1" x14ac:dyDescent="0.2">
      <c r="A937" s="10" t="s">
        <v>2165</v>
      </c>
      <c r="B937" s="11">
        <f>B348</f>
        <v>0.3</v>
      </c>
    </row>
    <row r="938" spans="1:2" ht="12.75" customHeight="1" x14ac:dyDescent="0.2">
      <c r="A938" s="10" t="s">
        <v>471</v>
      </c>
      <c r="B938" s="11">
        <f>B583*3</f>
        <v>75</v>
      </c>
    </row>
    <row r="939" spans="1:2" ht="12.75" customHeight="1" x14ac:dyDescent="0.2">
      <c r="A939" s="10" t="s">
        <v>809</v>
      </c>
      <c r="B939" s="11">
        <f>B940*2</f>
        <v>68</v>
      </c>
    </row>
    <row r="940" spans="1:2" ht="12.75" customHeight="1" x14ac:dyDescent="0.2">
      <c r="A940" s="10" t="s">
        <v>1336</v>
      </c>
      <c r="B940" s="11">
        <f>B343</f>
        <v>34</v>
      </c>
    </row>
    <row r="941" spans="1:2" ht="12.75" customHeight="1" x14ac:dyDescent="0.2">
      <c r="A941" s="10" t="s">
        <v>1364</v>
      </c>
      <c r="B941" s="11">
        <f>B348</f>
        <v>0.3</v>
      </c>
    </row>
    <row r="942" spans="1:2" ht="12.75" customHeight="1" x14ac:dyDescent="0.2">
      <c r="A942" s="10" t="s">
        <v>1836</v>
      </c>
      <c r="B942" s="11">
        <f>(B938*6)+B325</f>
        <v>530</v>
      </c>
    </row>
    <row r="943" spans="1:2" ht="12.75" customHeight="1" x14ac:dyDescent="0.2">
      <c r="A943" s="10" t="s">
        <v>1870</v>
      </c>
      <c r="B943" s="11">
        <f>B343</f>
        <v>34</v>
      </c>
    </row>
    <row r="944" spans="1:2" ht="12.75" customHeight="1" x14ac:dyDescent="0.2">
      <c r="A944" s="10" t="s">
        <v>2364</v>
      </c>
      <c r="B944" s="11">
        <f>(B411*8)+B787</f>
        <v>166.6611111111111</v>
      </c>
    </row>
    <row r="945" spans="1:2" ht="12.75" customHeight="1" x14ac:dyDescent="0.2">
      <c r="A945" s="10" t="s">
        <v>2080</v>
      </c>
      <c r="B945" s="11">
        <f>(B728*4)+B377</f>
        <v>69</v>
      </c>
    </row>
    <row r="946" spans="1:2" ht="12.75" customHeight="1" x14ac:dyDescent="0.2">
      <c r="A946" s="10" t="s">
        <v>2123</v>
      </c>
      <c r="B946" s="11">
        <v>3</v>
      </c>
    </row>
    <row r="947" spans="1:2" ht="12.75" customHeight="1" x14ac:dyDescent="0.2">
      <c r="A947" s="10" t="s">
        <v>2224</v>
      </c>
      <c r="B947" s="11">
        <f>B946</f>
        <v>3</v>
      </c>
    </row>
    <row r="948" spans="1:2" ht="12.75" customHeight="1" x14ac:dyDescent="0.2">
      <c r="A948" s="10" t="s">
        <v>2172</v>
      </c>
      <c r="B948" s="11">
        <f>B565</f>
        <v>72</v>
      </c>
    </row>
    <row r="949" spans="1:2" ht="12.75" customHeight="1" x14ac:dyDescent="0.2">
      <c r="A949" s="10" t="s">
        <v>1201</v>
      </c>
      <c r="B949" s="11">
        <f>B169</f>
        <v>185.75</v>
      </c>
    </row>
    <row r="950" spans="1:2" ht="12.75" customHeight="1" x14ac:dyDescent="0.2">
      <c r="B950" s="9"/>
    </row>
    <row r="951" spans="1:2" ht="12.75" customHeight="1" x14ac:dyDescent="0.2">
      <c r="B951" s="9"/>
    </row>
    <row r="952" spans="1:2" ht="12.75" customHeight="1" x14ac:dyDescent="0.2">
      <c r="B952" s="9"/>
    </row>
    <row r="953" spans="1:2" ht="12.75" customHeight="1" x14ac:dyDescent="0.2">
      <c r="B953" s="9"/>
    </row>
    <row r="954" spans="1:2" ht="12.75" customHeight="1" x14ac:dyDescent="0.2">
      <c r="B954" s="9"/>
    </row>
    <row r="955" spans="1:2" ht="12.75" customHeight="1" x14ac:dyDescent="0.2">
      <c r="B955" s="9"/>
    </row>
    <row r="956" spans="1:2" ht="12.75" customHeight="1" x14ac:dyDescent="0.2">
      <c r="B956" s="9"/>
    </row>
    <row r="957" spans="1:2" ht="12.75" customHeight="1" x14ac:dyDescent="0.2">
      <c r="B957" s="9"/>
    </row>
    <row r="958" spans="1:2" ht="12.75" customHeight="1" x14ac:dyDescent="0.2">
      <c r="B958" s="9"/>
    </row>
    <row r="959" spans="1:2" ht="12.75" customHeight="1" x14ac:dyDescent="0.2">
      <c r="B959" s="9"/>
    </row>
    <row r="960" spans="1:2" ht="12.75" customHeight="1" x14ac:dyDescent="0.2">
      <c r="B960" s="9"/>
    </row>
    <row r="961" spans="2:2" ht="12.75" customHeight="1" x14ac:dyDescent="0.2">
      <c r="B961" s="9"/>
    </row>
    <row r="962" spans="2:2" ht="12.75" customHeight="1" x14ac:dyDescent="0.2">
      <c r="B962" s="9"/>
    </row>
    <row r="963" spans="2:2" ht="12.75" customHeight="1" x14ac:dyDescent="0.2">
      <c r="B963" s="9"/>
    </row>
    <row r="964" spans="2:2" ht="12.75" customHeight="1" x14ac:dyDescent="0.2">
      <c r="B964" s="9"/>
    </row>
    <row r="965" spans="2:2" ht="12.75" customHeight="1" x14ac:dyDescent="0.2">
      <c r="B965" s="9"/>
    </row>
    <row r="966" spans="2:2" ht="12.75" customHeight="1" x14ac:dyDescent="0.2">
      <c r="B966" s="9"/>
    </row>
    <row r="967" spans="2:2" ht="12.75" customHeight="1" x14ac:dyDescent="0.2">
      <c r="B967" s="9"/>
    </row>
    <row r="968" spans="2:2" ht="12.75" customHeight="1" x14ac:dyDescent="0.2">
      <c r="B968" s="9"/>
    </row>
    <row r="969" spans="2:2" ht="12.75" customHeight="1" x14ac:dyDescent="0.2">
      <c r="B969" s="9"/>
    </row>
    <row r="970" spans="2:2" ht="12.75" customHeight="1" x14ac:dyDescent="0.2">
      <c r="B970" s="9"/>
    </row>
    <row r="971" spans="2:2" ht="12.75" customHeight="1" x14ac:dyDescent="0.2">
      <c r="B971" s="9"/>
    </row>
    <row r="972" spans="2:2" ht="12.75" customHeight="1" x14ac:dyDescent="0.2">
      <c r="B972" s="9"/>
    </row>
    <row r="973" spans="2:2" ht="12.75" customHeight="1" x14ac:dyDescent="0.2">
      <c r="B973" s="9"/>
    </row>
    <row r="974" spans="2:2" ht="12.75" customHeight="1" x14ac:dyDescent="0.2">
      <c r="B974" s="9"/>
    </row>
    <row r="975" spans="2:2" ht="12.75" customHeight="1" x14ac:dyDescent="0.2">
      <c r="B975" s="9"/>
    </row>
    <row r="976" spans="2:2" ht="12.75" customHeight="1" x14ac:dyDescent="0.2">
      <c r="B976" s="9"/>
    </row>
    <row r="977" spans="2:2" ht="12.75" customHeight="1" x14ac:dyDescent="0.2">
      <c r="B977" s="9"/>
    </row>
    <row r="978" spans="2:2" ht="12.75" customHeight="1" x14ac:dyDescent="0.2">
      <c r="B978" s="9"/>
    </row>
    <row r="979" spans="2:2" ht="12.75" customHeight="1" x14ac:dyDescent="0.2">
      <c r="B979" s="9"/>
    </row>
    <row r="980" spans="2:2" ht="12.75" customHeight="1" x14ac:dyDescent="0.2">
      <c r="B980" s="9"/>
    </row>
    <row r="981" spans="2:2" ht="12.75" customHeight="1" x14ac:dyDescent="0.2">
      <c r="B981" s="9"/>
    </row>
    <row r="982" spans="2:2" ht="12.75" customHeight="1" x14ac:dyDescent="0.2">
      <c r="B982" s="9"/>
    </row>
    <row r="983" spans="2:2" ht="12.75" customHeight="1" x14ac:dyDescent="0.2">
      <c r="B983" s="9"/>
    </row>
    <row r="984" spans="2:2" ht="12.75" customHeight="1" x14ac:dyDescent="0.2">
      <c r="B984" s="9"/>
    </row>
    <row r="985" spans="2:2" ht="12.75" customHeight="1" x14ac:dyDescent="0.2">
      <c r="B985" s="9"/>
    </row>
    <row r="986" spans="2:2" ht="12.75" customHeight="1" x14ac:dyDescent="0.2">
      <c r="B986" s="9"/>
    </row>
    <row r="987" spans="2:2" ht="12.75" customHeight="1" x14ac:dyDescent="0.2">
      <c r="B987" s="9"/>
    </row>
    <row r="988" spans="2:2" ht="12.75" customHeight="1" x14ac:dyDescent="0.2">
      <c r="B988" s="9"/>
    </row>
    <row r="989" spans="2:2" ht="12.75" customHeight="1" x14ac:dyDescent="0.2">
      <c r="B989" s="9"/>
    </row>
    <row r="990" spans="2:2" ht="12.75" customHeight="1" x14ac:dyDescent="0.2">
      <c r="B990" s="9"/>
    </row>
    <row r="991" spans="2:2" ht="12.75" customHeight="1" x14ac:dyDescent="0.2">
      <c r="B991" s="9"/>
    </row>
    <row r="992" spans="2:2" ht="12.75" customHeight="1" x14ac:dyDescent="0.2">
      <c r="B992" s="9"/>
    </row>
    <row r="993" spans="2:2" ht="12.75" customHeight="1" x14ac:dyDescent="0.2">
      <c r="B993" s="9"/>
    </row>
    <row r="994" spans="2:2" ht="12.75" customHeight="1" x14ac:dyDescent="0.2">
      <c r="B994" s="9"/>
    </row>
    <row r="995" spans="2:2" ht="12.75" customHeight="1" x14ac:dyDescent="0.2">
      <c r="B995" s="9"/>
    </row>
    <row r="996" spans="2:2" ht="12.75" customHeight="1" x14ac:dyDescent="0.2">
      <c r="B996" s="9"/>
    </row>
    <row r="997" spans="2:2" ht="12.75" customHeight="1" x14ac:dyDescent="0.2">
      <c r="B997" s="9"/>
    </row>
    <row r="998" spans="2:2" ht="12.75" customHeight="1" x14ac:dyDescent="0.2">
      <c r="B998" s="9"/>
    </row>
    <row r="999" spans="2:2" ht="12.75" customHeight="1" x14ac:dyDescent="0.2">
      <c r="B999" s="9"/>
    </row>
    <row r="1000" spans="2:2" ht="12.75" customHeight="1" x14ac:dyDescent="0.2">
      <c r="B1000" s="9"/>
    </row>
  </sheetData>
  <autoFilter ref="A1:B949" xr:uid="{00000000-0009-0000-0000-000005000000}"/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27"/>
  <sheetViews>
    <sheetView workbookViewId="0"/>
  </sheetViews>
  <sheetFormatPr defaultColWidth="12.5703125" defaultRowHeight="15" customHeight="1" x14ac:dyDescent="0.2"/>
  <cols>
    <col min="1" max="1" width="24.42578125" customWidth="1"/>
    <col min="2" max="6" width="11.42578125" customWidth="1"/>
    <col min="7" max="26" width="8.5703125" customWidth="1"/>
  </cols>
  <sheetData>
    <row r="1" spans="1:1" ht="12.75" customHeight="1" x14ac:dyDescent="0.2">
      <c r="A1" s="10" t="s">
        <v>16</v>
      </c>
    </row>
    <row r="2" spans="1:1" ht="12.75" customHeight="1" x14ac:dyDescent="0.2">
      <c r="A2" s="10" t="s">
        <v>17</v>
      </c>
    </row>
    <row r="3" spans="1:1" ht="12.75" customHeight="1" x14ac:dyDescent="0.2">
      <c r="A3" s="10" t="s">
        <v>18</v>
      </c>
    </row>
    <row r="4" spans="1:1" ht="12.75" customHeight="1" x14ac:dyDescent="0.2">
      <c r="A4" s="10" t="s">
        <v>19</v>
      </c>
    </row>
    <row r="5" spans="1:1" ht="12.75" customHeight="1" x14ac:dyDescent="0.2">
      <c r="A5" s="10" t="s">
        <v>20</v>
      </c>
    </row>
    <row r="6" spans="1:1" ht="12.75" customHeight="1" x14ac:dyDescent="0.2">
      <c r="A6" s="10" t="s">
        <v>21</v>
      </c>
    </row>
    <row r="7" spans="1:1" ht="12.75" customHeight="1" x14ac:dyDescent="0.2">
      <c r="A7" s="10" t="s">
        <v>22</v>
      </c>
    </row>
    <row r="8" spans="1:1" ht="12.75" customHeight="1" x14ac:dyDescent="0.2">
      <c r="A8" s="10" t="s">
        <v>23</v>
      </c>
    </row>
    <row r="9" spans="1:1" ht="12.75" customHeight="1" x14ac:dyDescent="0.2">
      <c r="A9" s="10" t="s">
        <v>24</v>
      </c>
    </row>
    <row r="10" spans="1:1" ht="12.75" customHeight="1" x14ac:dyDescent="0.2">
      <c r="A10" s="10" t="s">
        <v>25</v>
      </c>
    </row>
    <row r="11" spans="1:1" ht="12.75" customHeight="1" x14ac:dyDescent="0.2">
      <c r="A11" s="10" t="s">
        <v>26</v>
      </c>
    </row>
    <row r="12" spans="1:1" ht="12.75" customHeight="1" x14ac:dyDescent="0.2">
      <c r="A12" s="10" t="s">
        <v>27</v>
      </c>
    </row>
    <row r="13" spans="1:1" ht="12.75" customHeight="1" x14ac:dyDescent="0.2">
      <c r="A13" s="10" t="s">
        <v>28</v>
      </c>
    </row>
    <row r="14" spans="1:1" ht="12.75" customHeight="1" x14ac:dyDescent="0.2">
      <c r="A14" s="10" t="s">
        <v>29</v>
      </c>
    </row>
    <row r="15" spans="1:1" ht="12.75" customHeight="1" x14ac:dyDescent="0.2">
      <c r="A15" s="10" t="s">
        <v>30</v>
      </c>
    </row>
    <row r="16" spans="1:1" ht="12.75" customHeight="1" x14ac:dyDescent="0.2">
      <c r="A16" s="10" t="s">
        <v>31</v>
      </c>
    </row>
    <row r="17" spans="1:1" ht="12.75" customHeight="1" x14ac:dyDescent="0.2">
      <c r="A17" s="10" t="s">
        <v>33</v>
      </c>
    </row>
    <row r="18" spans="1:1" ht="12.75" customHeight="1" x14ac:dyDescent="0.2">
      <c r="A18" s="10" t="s">
        <v>34</v>
      </c>
    </row>
    <row r="19" spans="1:1" ht="12.75" customHeight="1" x14ac:dyDescent="0.2">
      <c r="A19" s="10" t="s">
        <v>35</v>
      </c>
    </row>
    <row r="20" spans="1:1" ht="12.75" customHeight="1" x14ac:dyDescent="0.2">
      <c r="A20" s="10" t="s">
        <v>39</v>
      </c>
    </row>
    <row r="21" spans="1:1" ht="12.75" customHeight="1" x14ac:dyDescent="0.2">
      <c r="A21" s="10" t="s">
        <v>40</v>
      </c>
    </row>
    <row r="22" spans="1:1" ht="12.75" customHeight="1" x14ac:dyDescent="0.2">
      <c r="A22" s="10" t="s">
        <v>41</v>
      </c>
    </row>
    <row r="23" spans="1:1" ht="12.75" customHeight="1" x14ac:dyDescent="0.2">
      <c r="A23" s="10" t="s">
        <v>43</v>
      </c>
    </row>
    <row r="24" spans="1:1" ht="12.75" customHeight="1" x14ac:dyDescent="0.2">
      <c r="A24" s="10" t="s">
        <v>44</v>
      </c>
    </row>
    <row r="25" spans="1:1" ht="12.75" customHeight="1" x14ac:dyDescent="0.2">
      <c r="A25" s="10" t="s">
        <v>48</v>
      </c>
    </row>
    <row r="26" spans="1:1" ht="12.75" customHeight="1" x14ac:dyDescent="0.2">
      <c r="A26" s="10" t="s">
        <v>49</v>
      </c>
    </row>
    <row r="27" spans="1:1" ht="12.75" customHeight="1" x14ac:dyDescent="0.2">
      <c r="A27" s="10" t="s">
        <v>50</v>
      </c>
    </row>
    <row r="28" spans="1:1" ht="12.75" customHeight="1" x14ac:dyDescent="0.2">
      <c r="A28" s="10" t="s">
        <v>51</v>
      </c>
    </row>
    <row r="29" spans="1:1" ht="12.75" customHeight="1" x14ac:dyDescent="0.2">
      <c r="A29" s="10" t="s">
        <v>52</v>
      </c>
    </row>
    <row r="30" spans="1:1" ht="12.75" customHeight="1" x14ac:dyDescent="0.2">
      <c r="A30" s="10" t="s">
        <v>54</v>
      </c>
    </row>
    <row r="31" spans="1:1" ht="12.75" customHeight="1" x14ac:dyDescent="0.2">
      <c r="A31" s="10" t="s">
        <v>55</v>
      </c>
    </row>
    <row r="32" spans="1:1" ht="12.75" customHeight="1" x14ac:dyDescent="0.2">
      <c r="A32" s="10" t="s">
        <v>58</v>
      </c>
    </row>
    <row r="33" spans="1:1" ht="12.75" customHeight="1" x14ac:dyDescent="0.2">
      <c r="A33" s="10" t="s">
        <v>59</v>
      </c>
    </row>
    <row r="34" spans="1:1" ht="12.75" customHeight="1" x14ac:dyDescent="0.2">
      <c r="A34" s="10" t="s">
        <v>64</v>
      </c>
    </row>
    <row r="35" spans="1:1" ht="12.75" customHeight="1" x14ac:dyDescent="0.2">
      <c r="A35" s="10" t="s">
        <v>65</v>
      </c>
    </row>
    <row r="36" spans="1:1" ht="12.75" customHeight="1" x14ac:dyDescent="0.2">
      <c r="A36" s="10" t="s">
        <v>66</v>
      </c>
    </row>
    <row r="37" spans="1:1" ht="12.75" customHeight="1" x14ac:dyDescent="0.2">
      <c r="A37" s="10" t="s">
        <v>68</v>
      </c>
    </row>
    <row r="38" spans="1:1" ht="12.75" customHeight="1" x14ac:dyDescent="0.2">
      <c r="A38" s="10" t="s">
        <v>70</v>
      </c>
    </row>
    <row r="39" spans="1:1" ht="12.75" customHeight="1" x14ac:dyDescent="0.2">
      <c r="A39" s="10" t="s">
        <v>72</v>
      </c>
    </row>
    <row r="40" spans="1:1" ht="12.75" customHeight="1" x14ac:dyDescent="0.2">
      <c r="A40" s="10" t="s">
        <v>73</v>
      </c>
    </row>
    <row r="41" spans="1:1" ht="12.75" customHeight="1" x14ac:dyDescent="0.2">
      <c r="A41" s="10" t="s">
        <v>75</v>
      </c>
    </row>
    <row r="42" spans="1:1" ht="12.75" customHeight="1" x14ac:dyDescent="0.2">
      <c r="A42" s="10" t="s">
        <v>77</v>
      </c>
    </row>
    <row r="43" spans="1:1" ht="12.75" customHeight="1" x14ac:dyDescent="0.2">
      <c r="A43" s="10" t="s">
        <v>78</v>
      </c>
    </row>
    <row r="44" spans="1:1" ht="12.75" customHeight="1" x14ac:dyDescent="0.2">
      <c r="A44" s="10" t="s">
        <v>79</v>
      </c>
    </row>
    <row r="45" spans="1:1" ht="12.75" customHeight="1" x14ac:dyDescent="0.2">
      <c r="A45" s="10" t="s">
        <v>81</v>
      </c>
    </row>
    <row r="46" spans="1:1" ht="12.75" customHeight="1" x14ac:dyDescent="0.2">
      <c r="A46" s="10" t="s">
        <v>82</v>
      </c>
    </row>
    <row r="47" spans="1:1" ht="12.75" customHeight="1" x14ac:dyDescent="0.2">
      <c r="A47" s="10" t="s">
        <v>84</v>
      </c>
    </row>
    <row r="48" spans="1:1" ht="12.75" customHeight="1" x14ac:dyDescent="0.2">
      <c r="A48" s="10" t="s">
        <v>87</v>
      </c>
    </row>
    <row r="49" spans="1:1" ht="12.75" customHeight="1" x14ac:dyDescent="0.2">
      <c r="A49" s="10" t="s">
        <v>88</v>
      </c>
    </row>
    <row r="50" spans="1:1" ht="12.75" customHeight="1" x14ac:dyDescent="0.2">
      <c r="A50" s="10" t="s">
        <v>89</v>
      </c>
    </row>
    <row r="51" spans="1:1" ht="12.75" customHeight="1" x14ac:dyDescent="0.2">
      <c r="A51" s="10" t="s">
        <v>90</v>
      </c>
    </row>
    <row r="52" spans="1:1" ht="12.75" customHeight="1" x14ac:dyDescent="0.2">
      <c r="A52" s="10" t="s">
        <v>91</v>
      </c>
    </row>
    <row r="53" spans="1:1" ht="12.75" customHeight="1" x14ac:dyDescent="0.2">
      <c r="A53" s="10" t="s">
        <v>2342</v>
      </c>
    </row>
    <row r="54" spans="1:1" ht="12.75" customHeight="1" x14ac:dyDescent="0.2">
      <c r="A54" s="10" t="s">
        <v>94</v>
      </c>
    </row>
    <row r="55" spans="1:1" ht="12.75" customHeight="1" x14ac:dyDescent="0.2">
      <c r="A55" s="10" t="s">
        <v>95</v>
      </c>
    </row>
    <row r="56" spans="1:1" ht="12.75" customHeight="1" x14ac:dyDescent="0.2">
      <c r="A56" s="10" t="s">
        <v>96</v>
      </c>
    </row>
    <row r="57" spans="1:1" ht="12.75" customHeight="1" x14ac:dyDescent="0.2">
      <c r="A57" s="10" t="s">
        <v>99</v>
      </c>
    </row>
    <row r="58" spans="1:1" ht="12.75" customHeight="1" x14ac:dyDescent="0.2">
      <c r="A58" s="10" t="s">
        <v>100</v>
      </c>
    </row>
    <row r="59" spans="1:1" ht="12.75" customHeight="1" x14ac:dyDescent="0.2">
      <c r="A59" s="10" t="s">
        <v>116</v>
      </c>
    </row>
    <row r="60" spans="1:1" ht="12.75" customHeight="1" x14ac:dyDescent="0.2">
      <c r="A60" s="10" t="s">
        <v>117</v>
      </c>
    </row>
    <row r="61" spans="1:1" ht="12.75" customHeight="1" x14ac:dyDescent="0.2">
      <c r="A61" s="10" t="s">
        <v>118</v>
      </c>
    </row>
    <row r="62" spans="1:1" ht="12.75" customHeight="1" x14ac:dyDescent="0.2">
      <c r="A62" s="10" t="s">
        <v>119</v>
      </c>
    </row>
    <row r="63" spans="1:1" ht="12.75" customHeight="1" x14ac:dyDescent="0.2">
      <c r="A63" s="10" t="s">
        <v>120</v>
      </c>
    </row>
    <row r="64" spans="1:1" ht="12.75" customHeight="1" x14ac:dyDescent="0.2">
      <c r="A64" s="10" t="s">
        <v>121</v>
      </c>
    </row>
    <row r="65" spans="1:1" ht="12.75" customHeight="1" x14ac:dyDescent="0.2">
      <c r="A65" s="10" t="s">
        <v>122</v>
      </c>
    </row>
    <row r="66" spans="1:1" ht="12.75" customHeight="1" x14ac:dyDescent="0.2">
      <c r="A66" s="10" t="s">
        <v>123</v>
      </c>
    </row>
    <row r="67" spans="1:1" ht="12.75" customHeight="1" x14ac:dyDescent="0.2">
      <c r="A67" s="10" t="s">
        <v>124</v>
      </c>
    </row>
    <row r="68" spans="1:1" ht="12.75" customHeight="1" x14ac:dyDescent="0.2">
      <c r="A68" s="10" t="s">
        <v>125</v>
      </c>
    </row>
    <row r="69" spans="1:1" ht="12.75" customHeight="1" x14ac:dyDescent="0.2">
      <c r="A69" s="10" t="s">
        <v>126</v>
      </c>
    </row>
    <row r="70" spans="1:1" ht="12.75" customHeight="1" x14ac:dyDescent="0.2">
      <c r="A70" s="10" t="s">
        <v>127</v>
      </c>
    </row>
    <row r="71" spans="1:1" ht="12.75" customHeight="1" x14ac:dyDescent="0.2">
      <c r="A71" s="10" t="s">
        <v>128</v>
      </c>
    </row>
    <row r="72" spans="1:1" ht="12.75" customHeight="1" x14ac:dyDescent="0.2">
      <c r="A72" s="10" t="s">
        <v>129</v>
      </c>
    </row>
    <row r="73" spans="1:1" ht="12.75" customHeight="1" x14ac:dyDescent="0.2">
      <c r="A73" s="10" t="s">
        <v>2343</v>
      </c>
    </row>
    <row r="74" spans="1:1" ht="12.75" customHeight="1" x14ac:dyDescent="0.2">
      <c r="A74" s="10" t="s">
        <v>130</v>
      </c>
    </row>
    <row r="75" spans="1:1" ht="12.75" customHeight="1" x14ac:dyDescent="0.2">
      <c r="A75" s="10" t="s">
        <v>146</v>
      </c>
    </row>
    <row r="76" spans="1:1" ht="12.75" customHeight="1" x14ac:dyDescent="0.2">
      <c r="A76" s="10" t="s">
        <v>147</v>
      </c>
    </row>
    <row r="77" spans="1:1" ht="12.75" customHeight="1" x14ac:dyDescent="0.2">
      <c r="A77" s="10" t="s">
        <v>148</v>
      </c>
    </row>
    <row r="78" spans="1:1" ht="12.75" customHeight="1" x14ac:dyDescent="0.2">
      <c r="A78" s="10" t="s">
        <v>149</v>
      </c>
    </row>
    <row r="79" spans="1:1" ht="12.75" customHeight="1" x14ac:dyDescent="0.2">
      <c r="A79" s="10" t="s">
        <v>150</v>
      </c>
    </row>
    <row r="80" spans="1:1" ht="12.75" customHeight="1" x14ac:dyDescent="0.2">
      <c r="A80" s="10" t="s">
        <v>151</v>
      </c>
    </row>
    <row r="81" spans="1:1" ht="12.75" customHeight="1" x14ac:dyDescent="0.2">
      <c r="A81" s="10" t="s">
        <v>152</v>
      </c>
    </row>
    <row r="82" spans="1:1" ht="12.75" customHeight="1" x14ac:dyDescent="0.2">
      <c r="A82" s="10" t="s">
        <v>153</v>
      </c>
    </row>
    <row r="83" spans="1:1" ht="12.75" customHeight="1" x14ac:dyDescent="0.2">
      <c r="A83" s="10" t="s">
        <v>154</v>
      </c>
    </row>
    <row r="84" spans="1:1" ht="12.75" customHeight="1" x14ac:dyDescent="0.2">
      <c r="A84" s="10" t="s">
        <v>155</v>
      </c>
    </row>
    <row r="85" spans="1:1" ht="12.75" customHeight="1" x14ac:dyDescent="0.2">
      <c r="A85" s="10" t="s">
        <v>156</v>
      </c>
    </row>
    <row r="86" spans="1:1" ht="12.75" customHeight="1" x14ac:dyDescent="0.2">
      <c r="A86" s="10" t="s">
        <v>157</v>
      </c>
    </row>
    <row r="87" spans="1:1" ht="12.75" customHeight="1" x14ac:dyDescent="0.2">
      <c r="A87" s="10" t="s">
        <v>158</v>
      </c>
    </row>
    <row r="88" spans="1:1" ht="12.75" customHeight="1" x14ac:dyDescent="0.2">
      <c r="A88" s="10" t="s">
        <v>162</v>
      </c>
    </row>
    <row r="89" spans="1:1" ht="12.75" customHeight="1" x14ac:dyDescent="0.2">
      <c r="A89" s="10" t="s">
        <v>163</v>
      </c>
    </row>
    <row r="90" spans="1:1" ht="12.75" customHeight="1" x14ac:dyDescent="0.2">
      <c r="A90" s="10" t="s">
        <v>164</v>
      </c>
    </row>
    <row r="91" spans="1:1" ht="12.75" customHeight="1" x14ac:dyDescent="0.2">
      <c r="A91" s="10" t="s">
        <v>165</v>
      </c>
    </row>
    <row r="92" spans="1:1" ht="12.75" customHeight="1" x14ac:dyDescent="0.2">
      <c r="A92" s="10" t="s">
        <v>166</v>
      </c>
    </row>
    <row r="93" spans="1:1" ht="12.75" customHeight="1" x14ac:dyDescent="0.2">
      <c r="A93" s="10" t="s">
        <v>167</v>
      </c>
    </row>
    <row r="94" spans="1:1" ht="12.75" customHeight="1" x14ac:dyDescent="0.2">
      <c r="A94" s="10" t="s">
        <v>169</v>
      </c>
    </row>
    <row r="95" spans="1:1" ht="12.75" customHeight="1" x14ac:dyDescent="0.2">
      <c r="A95" s="10" t="s">
        <v>173</v>
      </c>
    </row>
    <row r="96" spans="1:1" ht="12.75" customHeight="1" x14ac:dyDescent="0.2">
      <c r="A96" s="10" t="s">
        <v>174</v>
      </c>
    </row>
    <row r="97" spans="1:1" ht="12.75" customHeight="1" x14ac:dyDescent="0.2">
      <c r="A97" s="10" t="s">
        <v>175</v>
      </c>
    </row>
    <row r="98" spans="1:1" ht="12.75" customHeight="1" x14ac:dyDescent="0.2">
      <c r="A98" s="10" t="s">
        <v>193</v>
      </c>
    </row>
    <row r="99" spans="1:1" ht="12.75" customHeight="1" x14ac:dyDescent="0.2">
      <c r="A99" s="10" t="s">
        <v>194</v>
      </c>
    </row>
    <row r="100" spans="1:1" ht="12.75" customHeight="1" x14ac:dyDescent="0.2">
      <c r="A100" s="10" t="s">
        <v>195</v>
      </c>
    </row>
    <row r="101" spans="1:1" ht="12.75" customHeight="1" x14ac:dyDescent="0.2">
      <c r="A101" s="10" t="s">
        <v>196</v>
      </c>
    </row>
    <row r="102" spans="1:1" ht="12.75" customHeight="1" x14ac:dyDescent="0.2">
      <c r="A102" s="10" t="s">
        <v>197</v>
      </c>
    </row>
    <row r="103" spans="1:1" ht="12.75" customHeight="1" x14ac:dyDescent="0.2">
      <c r="A103" s="10" t="s">
        <v>198</v>
      </c>
    </row>
    <row r="104" spans="1:1" ht="12.75" customHeight="1" x14ac:dyDescent="0.2">
      <c r="A104" s="10" t="s">
        <v>199</v>
      </c>
    </row>
    <row r="105" spans="1:1" ht="12.75" customHeight="1" x14ac:dyDescent="0.2">
      <c r="A105" s="10" t="s">
        <v>200</v>
      </c>
    </row>
    <row r="106" spans="1:1" ht="12.75" customHeight="1" x14ac:dyDescent="0.2">
      <c r="A106" s="10" t="s">
        <v>201</v>
      </c>
    </row>
    <row r="107" spans="1:1" ht="12.75" customHeight="1" x14ac:dyDescent="0.2">
      <c r="A107" s="10" t="s">
        <v>202</v>
      </c>
    </row>
    <row r="108" spans="1:1" ht="12.75" customHeight="1" x14ac:dyDescent="0.2">
      <c r="A108" s="10" t="s">
        <v>203</v>
      </c>
    </row>
    <row r="109" spans="1:1" ht="12.75" customHeight="1" x14ac:dyDescent="0.2">
      <c r="A109" s="10" t="s">
        <v>204</v>
      </c>
    </row>
    <row r="110" spans="1:1" ht="12.75" customHeight="1" x14ac:dyDescent="0.2">
      <c r="A110" s="10" t="s">
        <v>205</v>
      </c>
    </row>
    <row r="111" spans="1:1" ht="12.75" customHeight="1" x14ac:dyDescent="0.2">
      <c r="A111" s="10" t="s">
        <v>206</v>
      </c>
    </row>
    <row r="112" spans="1:1" ht="12.75" customHeight="1" x14ac:dyDescent="0.2">
      <c r="A112" s="10" t="s">
        <v>207</v>
      </c>
    </row>
    <row r="113" spans="1:1" ht="12.75" customHeight="1" x14ac:dyDescent="0.2">
      <c r="A113" s="10" t="s">
        <v>208</v>
      </c>
    </row>
    <row r="114" spans="1:1" ht="12.75" customHeight="1" x14ac:dyDescent="0.2">
      <c r="A114" s="10" t="s">
        <v>209</v>
      </c>
    </row>
    <row r="115" spans="1:1" ht="12.75" customHeight="1" x14ac:dyDescent="0.2">
      <c r="A115" s="10" t="s">
        <v>211</v>
      </c>
    </row>
    <row r="116" spans="1:1" ht="12.75" customHeight="1" x14ac:dyDescent="0.2">
      <c r="A116" s="10" t="s">
        <v>214</v>
      </c>
    </row>
    <row r="117" spans="1:1" ht="12.75" customHeight="1" x14ac:dyDescent="0.2">
      <c r="A117" s="10" t="s">
        <v>215</v>
      </c>
    </row>
    <row r="118" spans="1:1" ht="12.75" customHeight="1" x14ac:dyDescent="0.2">
      <c r="A118" s="10" t="s">
        <v>216</v>
      </c>
    </row>
    <row r="119" spans="1:1" ht="12.75" customHeight="1" x14ac:dyDescent="0.2">
      <c r="A119" s="10" t="s">
        <v>217</v>
      </c>
    </row>
    <row r="120" spans="1:1" ht="12.75" customHeight="1" x14ac:dyDescent="0.2">
      <c r="A120" s="10" t="s">
        <v>218</v>
      </c>
    </row>
    <row r="121" spans="1:1" ht="12.75" customHeight="1" x14ac:dyDescent="0.2">
      <c r="A121" s="10" t="s">
        <v>219</v>
      </c>
    </row>
    <row r="122" spans="1:1" ht="12.75" customHeight="1" x14ac:dyDescent="0.2">
      <c r="A122" s="10" t="s">
        <v>224</v>
      </c>
    </row>
    <row r="123" spans="1:1" ht="12.75" customHeight="1" x14ac:dyDescent="0.2">
      <c r="A123" s="10" t="s">
        <v>225</v>
      </c>
    </row>
    <row r="124" spans="1:1" ht="12.75" customHeight="1" x14ac:dyDescent="0.2">
      <c r="A124" s="10" t="s">
        <v>226</v>
      </c>
    </row>
    <row r="125" spans="1:1" ht="12.75" customHeight="1" x14ac:dyDescent="0.2">
      <c r="A125" s="10" t="s">
        <v>227</v>
      </c>
    </row>
    <row r="126" spans="1:1" ht="12.75" customHeight="1" x14ac:dyDescent="0.2">
      <c r="A126" s="10" t="s">
        <v>228</v>
      </c>
    </row>
    <row r="127" spans="1:1" ht="12.75" customHeight="1" x14ac:dyDescent="0.2">
      <c r="A127" s="10" t="s">
        <v>230</v>
      </c>
    </row>
    <row r="128" spans="1:1" ht="12.75" customHeight="1" x14ac:dyDescent="0.2">
      <c r="A128" s="10" t="s">
        <v>231</v>
      </c>
    </row>
    <row r="129" spans="1:1" ht="12.75" customHeight="1" x14ac:dyDescent="0.2">
      <c r="A129" s="10" t="s">
        <v>237</v>
      </c>
    </row>
    <row r="130" spans="1:1" ht="12.75" customHeight="1" x14ac:dyDescent="0.2">
      <c r="A130" s="10" t="s">
        <v>238</v>
      </c>
    </row>
    <row r="131" spans="1:1" ht="12.75" customHeight="1" x14ac:dyDescent="0.2">
      <c r="A131" s="10" t="s">
        <v>239</v>
      </c>
    </row>
    <row r="132" spans="1:1" ht="12.75" customHeight="1" x14ac:dyDescent="0.2">
      <c r="A132" s="10" t="s">
        <v>240</v>
      </c>
    </row>
    <row r="133" spans="1:1" ht="12.75" customHeight="1" x14ac:dyDescent="0.2">
      <c r="A133" s="10" t="s">
        <v>258</v>
      </c>
    </row>
    <row r="134" spans="1:1" ht="12.75" customHeight="1" x14ac:dyDescent="0.2">
      <c r="A134" s="10" t="s">
        <v>259</v>
      </c>
    </row>
    <row r="135" spans="1:1" ht="12.75" customHeight="1" x14ac:dyDescent="0.2">
      <c r="A135" s="10" t="s">
        <v>260</v>
      </c>
    </row>
    <row r="136" spans="1:1" ht="12.75" customHeight="1" x14ac:dyDescent="0.2">
      <c r="A136" s="10" t="s">
        <v>261</v>
      </c>
    </row>
    <row r="137" spans="1:1" ht="12.75" customHeight="1" x14ac:dyDescent="0.2">
      <c r="A137" s="10" t="s">
        <v>262</v>
      </c>
    </row>
    <row r="138" spans="1:1" ht="12.75" customHeight="1" x14ac:dyDescent="0.2">
      <c r="A138" s="10" t="s">
        <v>263</v>
      </c>
    </row>
    <row r="139" spans="1:1" ht="12.75" customHeight="1" x14ac:dyDescent="0.2">
      <c r="A139" s="10" t="s">
        <v>264</v>
      </c>
    </row>
    <row r="140" spans="1:1" ht="12.75" customHeight="1" x14ac:dyDescent="0.2">
      <c r="A140" s="10" t="s">
        <v>265</v>
      </c>
    </row>
    <row r="141" spans="1:1" ht="12.75" customHeight="1" x14ac:dyDescent="0.2">
      <c r="A141" s="10" t="s">
        <v>266</v>
      </c>
    </row>
    <row r="142" spans="1:1" ht="12.75" customHeight="1" x14ac:dyDescent="0.2">
      <c r="A142" s="10" t="s">
        <v>267</v>
      </c>
    </row>
    <row r="143" spans="1:1" ht="12.75" customHeight="1" x14ac:dyDescent="0.2">
      <c r="A143" s="10" t="s">
        <v>268</v>
      </c>
    </row>
    <row r="144" spans="1:1" ht="12.75" customHeight="1" x14ac:dyDescent="0.2">
      <c r="A144" s="10" t="s">
        <v>269</v>
      </c>
    </row>
    <row r="145" spans="1:1" ht="12.75" customHeight="1" x14ac:dyDescent="0.2">
      <c r="A145" s="10" t="s">
        <v>270</v>
      </c>
    </row>
    <row r="146" spans="1:1" ht="12.75" customHeight="1" x14ac:dyDescent="0.2">
      <c r="A146" s="10" t="s">
        <v>271</v>
      </c>
    </row>
    <row r="147" spans="1:1" ht="12.75" customHeight="1" x14ac:dyDescent="0.2">
      <c r="A147" s="10" t="s">
        <v>272</v>
      </c>
    </row>
    <row r="148" spans="1:1" ht="12.75" customHeight="1" x14ac:dyDescent="0.2">
      <c r="A148" s="10" t="s">
        <v>273</v>
      </c>
    </row>
    <row r="149" spans="1:1" ht="12.75" customHeight="1" x14ac:dyDescent="0.2">
      <c r="A149" s="10" t="s">
        <v>274</v>
      </c>
    </row>
    <row r="150" spans="1:1" ht="12.75" customHeight="1" x14ac:dyDescent="0.2">
      <c r="A150" s="10" t="s">
        <v>280</v>
      </c>
    </row>
    <row r="151" spans="1:1" ht="12.75" customHeight="1" x14ac:dyDescent="0.2">
      <c r="A151" s="10" t="s">
        <v>281</v>
      </c>
    </row>
    <row r="152" spans="1:1" ht="12.75" customHeight="1" x14ac:dyDescent="0.2">
      <c r="A152" s="10" t="s">
        <v>282</v>
      </c>
    </row>
    <row r="153" spans="1:1" ht="12.75" customHeight="1" x14ac:dyDescent="0.2">
      <c r="A153" s="10" t="s">
        <v>283</v>
      </c>
    </row>
    <row r="154" spans="1:1" ht="12.75" customHeight="1" x14ac:dyDescent="0.2">
      <c r="A154" s="10" t="s">
        <v>284</v>
      </c>
    </row>
    <row r="155" spans="1:1" ht="12.75" customHeight="1" x14ac:dyDescent="0.2">
      <c r="A155" s="10" t="s">
        <v>285</v>
      </c>
    </row>
    <row r="156" spans="1:1" ht="12.75" customHeight="1" x14ac:dyDescent="0.2">
      <c r="A156" s="10" t="s">
        <v>287</v>
      </c>
    </row>
    <row r="157" spans="1:1" ht="12.75" customHeight="1" x14ac:dyDescent="0.2">
      <c r="A157" s="10" t="s">
        <v>288</v>
      </c>
    </row>
    <row r="158" spans="1:1" ht="12.75" customHeight="1" x14ac:dyDescent="0.2">
      <c r="A158" s="10" t="s">
        <v>289</v>
      </c>
    </row>
    <row r="159" spans="1:1" ht="12.75" customHeight="1" x14ac:dyDescent="0.2">
      <c r="A159" s="10" t="s">
        <v>290</v>
      </c>
    </row>
    <row r="160" spans="1:1" ht="12.75" customHeight="1" x14ac:dyDescent="0.2">
      <c r="A160" s="10" t="s">
        <v>291</v>
      </c>
    </row>
    <row r="161" spans="1:1" ht="12.75" customHeight="1" x14ac:dyDescent="0.2">
      <c r="A161" s="10" t="s">
        <v>292</v>
      </c>
    </row>
    <row r="162" spans="1:1" ht="12.75" customHeight="1" x14ac:dyDescent="0.2">
      <c r="A162" s="10" t="s">
        <v>293</v>
      </c>
    </row>
    <row r="163" spans="1:1" ht="12.75" customHeight="1" x14ac:dyDescent="0.2">
      <c r="A163" s="10" t="s">
        <v>295</v>
      </c>
    </row>
    <row r="164" spans="1:1" ht="12.75" customHeight="1" x14ac:dyDescent="0.2">
      <c r="A164" s="10" t="s">
        <v>296</v>
      </c>
    </row>
    <row r="165" spans="1:1" ht="12.75" customHeight="1" x14ac:dyDescent="0.2">
      <c r="A165" s="10" t="s">
        <v>298</v>
      </c>
    </row>
    <row r="166" spans="1:1" ht="12.75" customHeight="1" x14ac:dyDescent="0.2">
      <c r="A166" s="10" t="s">
        <v>2344</v>
      </c>
    </row>
    <row r="167" spans="1:1" ht="12.75" customHeight="1" x14ac:dyDescent="0.2">
      <c r="A167" s="10" t="s">
        <v>300</v>
      </c>
    </row>
    <row r="168" spans="1:1" ht="12.75" customHeight="1" x14ac:dyDescent="0.2">
      <c r="A168" s="10" t="s">
        <v>302</v>
      </c>
    </row>
    <row r="169" spans="1:1" ht="12.75" customHeight="1" x14ac:dyDescent="0.2">
      <c r="A169" s="10" t="s">
        <v>304</v>
      </c>
    </row>
    <row r="170" spans="1:1" ht="12.75" customHeight="1" x14ac:dyDescent="0.2">
      <c r="A170" s="10" t="s">
        <v>305</v>
      </c>
    </row>
    <row r="171" spans="1:1" ht="12.75" customHeight="1" x14ac:dyDescent="0.2">
      <c r="A171" s="10" t="s">
        <v>308</v>
      </c>
    </row>
    <row r="172" spans="1:1" ht="12.75" customHeight="1" x14ac:dyDescent="0.2">
      <c r="A172" s="10" t="s">
        <v>309</v>
      </c>
    </row>
    <row r="173" spans="1:1" ht="12.75" customHeight="1" x14ac:dyDescent="0.2">
      <c r="A173" s="10" t="s">
        <v>2345</v>
      </c>
    </row>
    <row r="174" spans="1:1" ht="12.75" customHeight="1" x14ac:dyDescent="0.2">
      <c r="A174" s="10" t="s">
        <v>2346</v>
      </c>
    </row>
    <row r="175" spans="1:1" ht="12.75" customHeight="1" x14ac:dyDescent="0.2">
      <c r="A175" s="10" t="s">
        <v>310</v>
      </c>
    </row>
    <row r="176" spans="1:1" ht="12.75" customHeight="1" x14ac:dyDescent="0.2">
      <c r="A176" s="10" t="s">
        <v>312</v>
      </c>
    </row>
    <row r="177" spans="1:1" ht="12.75" customHeight="1" x14ac:dyDescent="0.2">
      <c r="A177" s="10" t="s">
        <v>317</v>
      </c>
    </row>
    <row r="178" spans="1:1" ht="12.75" customHeight="1" x14ac:dyDescent="0.2">
      <c r="A178" s="10" t="s">
        <v>318</v>
      </c>
    </row>
    <row r="179" spans="1:1" ht="12.75" customHeight="1" x14ac:dyDescent="0.2">
      <c r="A179" s="10" t="s">
        <v>319</v>
      </c>
    </row>
    <row r="180" spans="1:1" ht="12.75" customHeight="1" x14ac:dyDescent="0.2">
      <c r="A180" s="10" t="s">
        <v>320</v>
      </c>
    </row>
    <row r="181" spans="1:1" ht="12.75" customHeight="1" x14ac:dyDescent="0.2">
      <c r="A181" s="10" t="s">
        <v>321</v>
      </c>
    </row>
    <row r="182" spans="1:1" ht="12.75" customHeight="1" x14ac:dyDescent="0.2">
      <c r="A182" s="10" t="s">
        <v>322</v>
      </c>
    </row>
    <row r="183" spans="1:1" ht="12.75" customHeight="1" x14ac:dyDescent="0.2">
      <c r="A183" s="10" t="s">
        <v>324</v>
      </c>
    </row>
    <row r="184" spans="1:1" ht="12.75" customHeight="1" x14ac:dyDescent="0.2">
      <c r="A184" s="10" t="s">
        <v>325</v>
      </c>
    </row>
    <row r="185" spans="1:1" ht="12.75" customHeight="1" x14ac:dyDescent="0.2">
      <c r="A185" s="10" t="s">
        <v>327</v>
      </c>
    </row>
    <row r="186" spans="1:1" ht="12.75" customHeight="1" x14ac:dyDescent="0.2">
      <c r="A186" s="10" t="s">
        <v>329</v>
      </c>
    </row>
    <row r="187" spans="1:1" ht="12.75" customHeight="1" x14ac:dyDescent="0.2">
      <c r="A187" s="10" t="s">
        <v>337</v>
      </c>
    </row>
    <row r="188" spans="1:1" ht="12.75" customHeight="1" x14ac:dyDescent="0.2">
      <c r="A188" s="10" t="s">
        <v>338</v>
      </c>
    </row>
    <row r="189" spans="1:1" ht="12.75" customHeight="1" x14ac:dyDescent="0.2">
      <c r="A189" s="10" t="s">
        <v>339</v>
      </c>
    </row>
    <row r="190" spans="1:1" ht="12.75" customHeight="1" x14ac:dyDescent="0.2">
      <c r="A190" s="10" t="s">
        <v>340</v>
      </c>
    </row>
    <row r="191" spans="1:1" ht="12.75" customHeight="1" x14ac:dyDescent="0.2">
      <c r="A191" s="10" t="s">
        <v>341</v>
      </c>
    </row>
    <row r="192" spans="1:1" ht="12.75" customHeight="1" x14ac:dyDescent="0.2">
      <c r="A192" s="10" t="s">
        <v>342</v>
      </c>
    </row>
    <row r="193" spans="1:1" ht="12.75" customHeight="1" x14ac:dyDescent="0.2">
      <c r="A193" s="10" t="s">
        <v>343</v>
      </c>
    </row>
    <row r="194" spans="1:1" ht="12.75" customHeight="1" x14ac:dyDescent="0.2">
      <c r="A194" s="10" t="s">
        <v>347</v>
      </c>
    </row>
    <row r="195" spans="1:1" ht="12.75" customHeight="1" x14ac:dyDescent="0.2">
      <c r="A195" s="10" t="s">
        <v>348</v>
      </c>
    </row>
    <row r="196" spans="1:1" ht="12.75" customHeight="1" x14ac:dyDescent="0.2">
      <c r="A196" s="10" t="s">
        <v>349</v>
      </c>
    </row>
    <row r="197" spans="1:1" ht="12.75" customHeight="1" x14ac:dyDescent="0.2">
      <c r="A197" s="10" t="s">
        <v>350</v>
      </c>
    </row>
    <row r="198" spans="1:1" ht="12.75" customHeight="1" x14ac:dyDescent="0.2">
      <c r="A198" s="10" t="s">
        <v>352</v>
      </c>
    </row>
    <row r="199" spans="1:1" ht="12.75" customHeight="1" x14ac:dyDescent="0.2">
      <c r="A199" s="10" t="s">
        <v>353</v>
      </c>
    </row>
    <row r="200" spans="1:1" ht="12.75" customHeight="1" x14ac:dyDescent="0.2">
      <c r="A200" s="10" t="s">
        <v>354</v>
      </c>
    </row>
    <row r="201" spans="1:1" ht="12.75" customHeight="1" x14ac:dyDescent="0.2">
      <c r="A201" s="10" t="s">
        <v>357</v>
      </c>
    </row>
    <row r="202" spans="1:1" ht="12.75" customHeight="1" x14ac:dyDescent="0.2">
      <c r="A202" s="10" t="s">
        <v>358</v>
      </c>
    </row>
    <row r="203" spans="1:1" ht="12.75" customHeight="1" x14ac:dyDescent="0.2">
      <c r="A203" s="10" t="s">
        <v>360</v>
      </c>
    </row>
    <row r="204" spans="1:1" ht="12.75" customHeight="1" x14ac:dyDescent="0.2">
      <c r="A204" s="10" t="s">
        <v>365</v>
      </c>
    </row>
    <row r="205" spans="1:1" ht="12.75" customHeight="1" x14ac:dyDescent="0.2">
      <c r="A205" s="10" t="s">
        <v>366</v>
      </c>
    </row>
    <row r="206" spans="1:1" ht="12.75" customHeight="1" x14ac:dyDescent="0.2">
      <c r="A206" s="10" t="s">
        <v>367</v>
      </c>
    </row>
    <row r="207" spans="1:1" ht="12.75" customHeight="1" x14ac:dyDescent="0.2">
      <c r="A207" s="10" t="s">
        <v>368</v>
      </c>
    </row>
    <row r="208" spans="1:1" ht="12.75" customHeight="1" x14ac:dyDescent="0.2">
      <c r="A208" s="10" t="s">
        <v>369</v>
      </c>
    </row>
    <row r="209" spans="1:1" ht="12.75" customHeight="1" x14ac:dyDescent="0.2">
      <c r="A209" s="10" t="s">
        <v>373</v>
      </c>
    </row>
    <row r="210" spans="1:1" ht="12.75" customHeight="1" x14ac:dyDescent="0.2">
      <c r="A210" s="10" t="s">
        <v>374</v>
      </c>
    </row>
    <row r="211" spans="1:1" ht="12.75" customHeight="1" x14ac:dyDescent="0.2">
      <c r="A211" s="10" t="s">
        <v>375</v>
      </c>
    </row>
    <row r="212" spans="1:1" ht="12.75" customHeight="1" x14ac:dyDescent="0.2">
      <c r="A212" s="10" t="s">
        <v>376</v>
      </c>
    </row>
    <row r="213" spans="1:1" ht="12.75" customHeight="1" x14ac:dyDescent="0.2">
      <c r="A213" s="10" t="s">
        <v>377</v>
      </c>
    </row>
    <row r="214" spans="1:1" ht="12.75" customHeight="1" x14ac:dyDescent="0.2">
      <c r="A214" s="10" t="s">
        <v>379</v>
      </c>
    </row>
    <row r="215" spans="1:1" ht="12.75" customHeight="1" x14ac:dyDescent="0.2">
      <c r="A215" s="10" t="s">
        <v>380</v>
      </c>
    </row>
    <row r="216" spans="1:1" ht="12.75" customHeight="1" x14ac:dyDescent="0.2">
      <c r="A216" s="10" t="s">
        <v>383</v>
      </c>
    </row>
    <row r="217" spans="1:1" ht="12.75" customHeight="1" x14ac:dyDescent="0.2">
      <c r="A217" s="10" t="s">
        <v>384</v>
      </c>
    </row>
    <row r="218" spans="1:1" ht="12.75" customHeight="1" x14ac:dyDescent="0.2">
      <c r="A218" s="10" t="s">
        <v>387</v>
      </c>
    </row>
    <row r="219" spans="1:1" ht="12.75" customHeight="1" x14ac:dyDescent="0.2">
      <c r="A219" s="10" t="s">
        <v>388</v>
      </c>
    </row>
    <row r="220" spans="1:1" ht="12.75" customHeight="1" x14ac:dyDescent="0.2">
      <c r="A220" s="10" t="s">
        <v>389</v>
      </c>
    </row>
    <row r="221" spans="1:1" ht="12.75" customHeight="1" x14ac:dyDescent="0.2">
      <c r="A221" s="10" t="s">
        <v>390</v>
      </c>
    </row>
    <row r="222" spans="1:1" ht="12.75" customHeight="1" x14ac:dyDescent="0.2">
      <c r="A222" s="10" t="s">
        <v>391</v>
      </c>
    </row>
    <row r="223" spans="1:1" ht="12.75" customHeight="1" x14ac:dyDescent="0.2">
      <c r="A223" s="10" t="s">
        <v>392</v>
      </c>
    </row>
    <row r="224" spans="1:1" ht="12.75" customHeight="1" x14ac:dyDescent="0.2">
      <c r="A224" s="10" t="s">
        <v>400</v>
      </c>
    </row>
    <row r="225" spans="1:1" ht="12.75" customHeight="1" x14ac:dyDescent="0.2">
      <c r="A225" s="10" t="s">
        <v>401</v>
      </c>
    </row>
    <row r="226" spans="1:1" ht="12.75" customHeight="1" x14ac:dyDescent="0.2">
      <c r="A226" s="10" t="s">
        <v>402</v>
      </c>
    </row>
    <row r="227" spans="1:1" ht="12.75" customHeight="1" x14ac:dyDescent="0.2">
      <c r="A227" s="10" t="s">
        <v>403</v>
      </c>
    </row>
    <row r="228" spans="1:1" ht="12.75" customHeight="1" x14ac:dyDescent="0.2">
      <c r="A228" s="10" t="s">
        <v>404</v>
      </c>
    </row>
    <row r="229" spans="1:1" ht="12.75" customHeight="1" x14ac:dyDescent="0.2">
      <c r="A229" s="10" t="s">
        <v>405</v>
      </c>
    </row>
    <row r="230" spans="1:1" ht="12.75" customHeight="1" x14ac:dyDescent="0.2">
      <c r="A230" s="10" t="s">
        <v>406</v>
      </c>
    </row>
    <row r="231" spans="1:1" ht="12.75" customHeight="1" x14ac:dyDescent="0.2">
      <c r="A231" s="10" t="s">
        <v>407</v>
      </c>
    </row>
    <row r="232" spans="1:1" ht="12.75" customHeight="1" x14ac:dyDescent="0.2">
      <c r="A232" s="10" t="s">
        <v>411</v>
      </c>
    </row>
    <row r="233" spans="1:1" ht="12.75" customHeight="1" x14ac:dyDescent="0.2">
      <c r="A233" s="10" t="s">
        <v>412</v>
      </c>
    </row>
    <row r="234" spans="1:1" ht="12.75" customHeight="1" x14ac:dyDescent="0.2">
      <c r="A234" s="10" t="s">
        <v>413</v>
      </c>
    </row>
    <row r="235" spans="1:1" ht="12.75" customHeight="1" x14ac:dyDescent="0.2">
      <c r="A235" s="10" t="s">
        <v>414</v>
      </c>
    </row>
    <row r="236" spans="1:1" ht="12.75" customHeight="1" x14ac:dyDescent="0.2">
      <c r="A236" s="10" t="s">
        <v>416</v>
      </c>
    </row>
    <row r="237" spans="1:1" ht="12.75" customHeight="1" x14ac:dyDescent="0.2">
      <c r="A237" s="10" t="s">
        <v>422</v>
      </c>
    </row>
    <row r="238" spans="1:1" ht="12.75" customHeight="1" x14ac:dyDescent="0.2">
      <c r="A238" s="10" t="s">
        <v>423</v>
      </c>
    </row>
    <row r="239" spans="1:1" ht="12.75" customHeight="1" x14ac:dyDescent="0.2">
      <c r="A239" s="10" t="s">
        <v>424</v>
      </c>
    </row>
    <row r="240" spans="1:1" ht="12.75" customHeight="1" x14ac:dyDescent="0.2">
      <c r="A240" s="10" t="s">
        <v>425</v>
      </c>
    </row>
    <row r="241" spans="1:1" ht="12.75" customHeight="1" x14ac:dyDescent="0.2">
      <c r="A241" s="10" t="s">
        <v>426</v>
      </c>
    </row>
    <row r="242" spans="1:1" ht="12.75" customHeight="1" x14ac:dyDescent="0.2">
      <c r="A242" s="10" t="s">
        <v>428</v>
      </c>
    </row>
    <row r="243" spans="1:1" ht="12.75" customHeight="1" x14ac:dyDescent="0.2">
      <c r="A243" s="10" t="s">
        <v>433</v>
      </c>
    </row>
    <row r="244" spans="1:1" ht="12.75" customHeight="1" x14ac:dyDescent="0.2">
      <c r="A244" s="10" t="s">
        <v>434</v>
      </c>
    </row>
    <row r="245" spans="1:1" ht="12.75" customHeight="1" x14ac:dyDescent="0.2">
      <c r="A245" s="10" t="s">
        <v>435</v>
      </c>
    </row>
    <row r="246" spans="1:1" ht="12.75" customHeight="1" x14ac:dyDescent="0.2">
      <c r="A246" s="10" t="s">
        <v>436</v>
      </c>
    </row>
    <row r="247" spans="1:1" ht="12.75" customHeight="1" x14ac:dyDescent="0.2">
      <c r="A247" s="10" t="s">
        <v>453</v>
      </c>
    </row>
    <row r="248" spans="1:1" ht="12.75" customHeight="1" x14ac:dyDescent="0.2">
      <c r="A248" s="10" t="s">
        <v>454</v>
      </c>
    </row>
    <row r="249" spans="1:1" ht="12.75" customHeight="1" x14ac:dyDescent="0.2">
      <c r="A249" s="10" t="s">
        <v>455</v>
      </c>
    </row>
    <row r="250" spans="1:1" ht="12.75" customHeight="1" x14ac:dyDescent="0.2">
      <c r="A250" s="10" t="s">
        <v>456</v>
      </c>
    </row>
    <row r="251" spans="1:1" ht="12.75" customHeight="1" x14ac:dyDescent="0.2">
      <c r="A251" s="10" t="s">
        <v>457</v>
      </c>
    </row>
    <row r="252" spans="1:1" ht="12.75" customHeight="1" x14ac:dyDescent="0.2">
      <c r="A252" s="10" t="s">
        <v>458</v>
      </c>
    </row>
    <row r="253" spans="1:1" ht="12.75" customHeight="1" x14ac:dyDescent="0.2">
      <c r="A253" s="10" t="s">
        <v>459</v>
      </c>
    </row>
    <row r="254" spans="1:1" ht="12.75" customHeight="1" x14ac:dyDescent="0.2">
      <c r="A254" s="10" t="s">
        <v>460</v>
      </c>
    </row>
    <row r="255" spans="1:1" ht="12.75" customHeight="1" x14ac:dyDescent="0.2">
      <c r="A255" s="10" t="s">
        <v>461</v>
      </c>
    </row>
    <row r="256" spans="1:1" ht="12.75" customHeight="1" x14ac:dyDescent="0.2">
      <c r="A256" s="10" t="s">
        <v>462</v>
      </c>
    </row>
    <row r="257" spans="1:1" ht="12.75" customHeight="1" x14ac:dyDescent="0.2">
      <c r="A257" s="10" t="s">
        <v>463</v>
      </c>
    </row>
    <row r="258" spans="1:1" ht="12.75" customHeight="1" x14ac:dyDescent="0.2">
      <c r="A258" s="10" t="s">
        <v>464</v>
      </c>
    </row>
    <row r="259" spans="1:1" ht="12.75" customHeight="1" x14ac:dyDescent="0.2">
      <c r="A259" s="10" t="s">
        <v>465</v>
      </c>
    </row>
    <row r="260" spans="1:1" ht="12.75" customHeight="1" x14ac:dyDescent="0.2">
      <c r="A260" s="10" t="s">
        <v>466</v>
      </c>
    </row>
    <row r="261" spans="1:1" ht="12.75" customHeight="1" x14ac:dyDescent="0.2">
      <c r="A261" s="10" t="s">
        <v>467</v>
      </c>
    </row>
    <row r="262" spans="1:1" ht="12.75" customHeight="1" x14ac:dyDescent="0.2">
      <c r="A262" s="10" t="s">
        <v>468</v>
      </c>
    </row>
    <row r="263" spans="1:1" ht="12.75" customHeight="1" x14ac:dyDescent="0.2">
      <c r="A263" s="10" t="s">
        <v>469</v>
      </c>
    </row>
    <row r="264" spans="1:1" ht="12.75" customHeight="1" x14ac:dyDescent="0.2">
      <c r="A264" s="10" t="s">
        <v>471</v>
      </c>
    </row>
    <row r="265" spans="1:1" ht="12.75" customHeight="1" x14ac:dyDescent="0.2">
      <c r="A265" s="10" t="s">
        <v>479</v>
      </c>
    </row>
    <row r="266" spans="1:1" ht="12.75" customHeight="1" x14ac:dyDescent="0.2">
      <c r="A266" s="10" t="s">
        <v>480</v>
      </c>
    </row>
    <row r="267" spans="1:1" ht="12.75" customHeight="1" x14ac:dyDescent="0.2">
      <c r="A267" s="10" t="s">
        <v>481</v>
      </c>
    </row>
    <row r="268" spans="1:1" ht="12.75" customHeight="1" x14ac:dyDescent="0.2">
      <c r="A268" s="10" t="s">
        <v>482</v>
      </c>
    </row>
    <row r="269" spans="1:1" ht="12.75" customHeight="1" x14ac:dyDescent="0.2">
      <c r="A269" s="10" t="s">
        <v>483</v>
      </c>
    </row>
    <row r="270" spans="1:1" ht="12.75" customHeight="1" x14ac:dyDescent="0.2">
      <c r="A270" s="10" t="s">
        <v>484</v>
      </c>
    </row>
    <row r="271" spans="1:1" ht="12.75" customHeight="1" x14ac:dyDescent="0.2">
      <c r="A271" s="10" t="s">
        <v>485</v>
      </c>
    </row>
    <row r="272" spans="1:1" ht="12.75" customHeight="1" x14ac:dyDescent="0.2">
      <c r="A272" s="10" t="s">
        <v>501</v>
      </c>
    </row>
    <row r="273" spans="1:1" ht="12.75" customHeight="1" x14ac:dyDescent="0.2">
      <c r="A273" s="10" t="s">
        <v>502</v>
      </c>
    </row>
    <row r="274" spans="1:1" ht="12.75" customHeight="1" x14ac:dyDescent="0.2">
      <c r="A274" s="10" t="s">
        <v>503</v>
      </c>
    </row>
    <row r="275" spans="1:1" ht="12.75" customHeight="1" x14ac:dyDescent="0.2">
      <c r="A275" s="10" t="s">
        <v>504</v>
      </c>
    </row>
    <row r="276" spans="1:1" ht="12.75" customHeight="1" x14ac:dyDescent="0.2">
      <c r="A276" s="10" t="s">
        <v>505</v>
      </c>
    </row>
    <row r="277" spans="1:1" ht="12.75" customHeight="1" x14ac:dyDescent="0.2">
      <c r="A277" s="10" t="s">
        <v>506</v>
      </c>
    </row>
    <row r="278" spans="1:1" ht="12.75" customHeight="1" x14ac:dyDescent="0.2">
      <c r="A278" s="10" t="s">
        <v>507</v>
      </c>
    </row>
    <row r="279" spans="1:1" ht="12.75" customHeight="1" x14ac:dyDescent="0.2">
      <c r="A279" s="10" t="s">
        <v>508</v>
      </c>
    </row>
    <row r="280" spans="1:1" ht="12.75" customHeight="1" x14ac:dyDescent="0.2">
      <c r="A280" s="10" t="s">
        <v>509</v>
      </c>
    </row>
    <row r="281" spans="1:1" ht="12.75" customHeight="1" x14ac:dyDescent="0.2">
      <c r="A281" s="10" t="s">
        <v>510</v>
      </c>
    </row>
    <row r="282" spans="1:1" ht="12.75" customHeight="1" x14ac:dyDescent="0.2">
      <c r="A282" s="10" t="s">
        <v>511</v>
      </c>
    </row>
    <row r="283" spans="1:1" ht="12.75" customHeight="1" x14ac:dyDescent="0.2">
      <c r="A283" s="10" t="s">
        <v>512</v>
      </c>
    </row>
    <row r="284" spans="1:1" ht="12.75" customHeight="1" x14ac:dyDescent="0.2">
      <c r="A284" s="10" t="s">
        <v>513</v>
      </c>
    </row>
    <row r="285" spans="1:1" ht="12.75" customHeight="1" x14ac:dyDescent="0.2">
      <c r="A285" s="10" t="s">
        <v>514</v>
      </c>
    </row>
    <row r="286" spans="1:1" ht="12.75" customHeight="1" x14ac:dyDescent="0.2">
      <c r="A286" s="10" t="s">
        <v>515</v>
      </c>
    </row>
    <row r="287" spans="1:1" ht="12.75" customHeight="1" x14ac:dyDescent="0.2">
      <c r="A287" s="10" t="s">
        <v>517</v>
      </c>
    </row>
    <row r="288" spans="1:1" ht="12.75" customHeight="1" x14ac:dyDescent="0.2">
      <c r="A288" s="10" t="s">
        <v>518</v>
      </c>
    </row>
    <row r="289" spans="1:1" ht="12.75" customHeight="1" x14ac:dyDescent="0.2">
      <c r="A289" s="10" t="s">
        <v>538</v>
      </c>
    </row>
    <row r="290" spans="1:1" ht="12.75" customHeight="1" x14ac:dyDescent="0.2">
      <c r="A290" s="10" t="s">
        <v>539</v>
      </c>
    </row>
    <row r="291" spans="1:1" ht="12.75" customHeight="1" x14ac:dyDescent="0.2">
      <c r="A291" s="10" t="s">
        <v>540</v>
      </c>
    </row>
    <row r="292" spans="1:1" ht="12.75" customHeight="1" x14ac:dyDescent="0.2">
      <c r="A292" s="10" t="s">
        <v>541</v>
      </c>
    </row>
    <row r="293" spans="1:1" ht="12.75" customHeight="1" x14ac:dyDescent="0.2">
      <c r="A293" s="10" t="s">
        <v>542</v>
      </c>
    </row>
    <row r="294" spans="1:1" ht="12.75" customHeight="1" x14ac:dyDescent="0.2">
      <c r="A294" s="10" t="s">
        <v>543</v>
      </c>
    </row>
    <row r="295" spans="1:1" ht="12.75" customHeight="1" x14ac:dyDescent="0.2">
      <c r="A295" s="10" t="s">
        <v>544</v>
      </c>
    </row>
    <row r="296" spans="1:1" ht="12.75" customHeight="1" x14ac:dyDescent="0.2">
      <c r="A296" s="10" t="s">
        <v>545</v>
      </c>
    </row>
    <row r="297" spans="1:1" ht="12.75" customHeight="1" x14ac:dyDescent="0.2">
      <c r="A297" s="10" t="s">
        <v>546</v>
      </c>
    </row>
    <row r="298" spans="1:1" ht="12.75" customHeight="1" x14ac:dyDescent="0.2">
      <c r="A298" s="10" t="s">
        <v>547</v>
      </c>
    </row>
    <row r="299" spans="1:1" ht="12.75" customHeight="1" x14ac:dyDescent="0.2">
      <c r="A299" s="10" t="s">
        <v>548</v>
      </c>
    </row>
    <row r="300" spans="1:1" ht="12.75" customHeight="1" x14ac:dyDescent="0.2">
      <c r="A300" s="10" t="s">
        <v>549</v>
      </c>
    </row>
    <row r="301" spans="1:1" ht="12.75" customHeight="1" x14ac:dyDescent="0.2">
      <c r="A301" s="10" t="s">
        <v>550</v>
      </c>
    </row>
    <row r="302" spans="1:1" ht="12.75" customHeight="1" x14ac:dyDescent="0.2">
      <c r="A302" s="10" t="s">
        <v>551</v>
      </c>
    </row>
    <row r="303" spans="1:1" ht="12.75" customHeight="1" x14ac:dyDescent="0.2">
      <c r="A303" s="10" t="s">
        <v>552</v>
      </c>
    </row>
    <row r="304" spans="1:1" ht="12.75" customHeight="1" x14ac:dyDescent="0.2">
      <c r="A304" s="10" t="s">
        <v>553</v>
      </c>
    </row>
    <row r="305" spans="1:1" ht="12.75" customHeight="1" x14ac:dyDescent="0.2">
      <c r="A305" s="10" t="s">
        <v>554</v>
      </c>
    </row>
    <row r="306" spans="1:1" ht="12.75" customHeight="1" x14ac:dyDescent="0.2">
      <c r="A306" s="10" t="s">
        <v>555</v>
      </c>
    </row>
    <row r="307" spans="1:1" ht="12.75" customHeight="1" x14ac:dyDescent="0.2">
      <c r="A307" s="10" t="s">
        <v>556</v>
      </c>
    </row>
    <row r="308" spans="1:1" ht="12.75" customHeight="1" x14ac:dyDescent="0.2">
      <c r="A308" s="10" t="s">
        <v>558</v>
      </c>
    </row>
    <row r="309" spans="1:1" ht="12.75" customHeight="1" x14ac:dyDescent="0.2">
      <c r="A309" s="10" t="s">
        <v>580</v>
      </c>
    </row>
    <row r="310" spans="1:1" ht="12.75" customHeight="1" x14ac:dyDescent="0.2">
      <c r="A310" s="10" t="s">
        <v>581</v>
      </c>
    </row>
    <row r="311" spans="1:1" ht="12.75" customHeight="1" x14ac:dyDescent="0.2">
      <c r="A311" s="10" t="s">
        <v>582</v>
      </c>
    </row>
    <row r="312" spans="1:1" ht="12.75" customHeight="1" x14ac:dyDescent="0.2">
      <c r="A312" s="10" t="s">
        <v>583</v>
      </c>
    </row>
    <row r="313" spans="1:1" ht="12.75" customHeight="1" x14ac:dyDescent="0.2">
      <c r="A313" s="10" t="s">
        <v>584</v>
      </c>
    </row>
    <row r="314" spans="1:1" ht="12.75" customHeight="1" x14ac:dyDescent="0.2">
      <c r="A314" s="10" t="s">
        <v>585</v>
      </c>
    </row>
    <row r="315" spans="1:1" ht="12.75" customHeight="1" x14ac:dyDescent="0.2">
      <c r="A315" s="10" t="s">
        <v>586</v>
      </c>
    </row>
    <row r="316" spans="1:1" ht="12.75" customHeight="1" x14ac:dyDescent="0.2">
      <c r="A316" s="10" t="s">
        <v>587</v>
      </c>
    </row>
    <row r="317" spans="1:1" ht="12.75" customHeight="1" x14ac:dyDescent="0.2">
      <c r="A317" s="10" t="s">
        <v>588</v>
      </c>
    </row>
    <row r="318" spans="1:1" ht="12.75" customHeight="1" x14ac:dyDescent="0.2">
      <c r="A318" s="10" t="s">
        <v>589</v>
      </c>
    </row>
    <row r="319" spans="1:1" ht="12.75" customHeight="1" x14ac:dyDescent="0.2">
      <c r="A319" s="10" t="s">
        <v>590</v>
      </c>
    </row>
    <row r="320" spans="1:1" ht="12.75" customHeight="1" x14ac:dyDescent="0.2">
      <c r="A320" s="10" t="s">
        <v>591</v>
      </c>
    </row>
    <row r="321" spans="1:1" ht="12.75" customHeight="1" x14ac:dyDescent="0.2">
      <c r="A321" s="10" t="s">
        <v>592</v>
      </c>
    </row>
    <row r="322" spans="1:1" ht="12.75" customHeight="1" x14ac:dyDescent="0.2">
      <c r="A322" s="10" t="s">
        <v>593</v>
      </c>
    </row>
    <row r="323" spans="1:1" ht="12.75" customHeight="1" x14ac:dyDescent="0.2">
      <c r="A323" s="10" t="s">
        <v>594</v>
      </c>
    </row>
    <row r="324" spans="1:1" ht="12.75" customHeight="1" x14ac:dyDescent="0.2">
      <c r="A324" s="10" t="s">
        <v>595</v>
      </c>
    </row>
    <row r="325" spans="1:1" ht="12.75" customHeight="1" x14ac:dyDescent="0.2">
      <c r="A325" s="10" t="s">
        <v>596</v>
      </c>
    </row>
    <row r="326" spans="1:1" ht="12.75" customHeight="1" x14ac:dyDescent="0.2">
      <c r="A326" s="10" t="s">
        <v>597</v>
      </c>
    </row>
    <row r="327" spans="1:1" ht="12.75" customHeight="1" x14ac:dyDescent="0.2">
      <c r="A327" s="10" t="s">
        <v>598</v>
      </c>
    </row>
    <row r="328" spans="1:1" ht="12.75" customHeight="1" x14ac:dyDescent="0.2">
      <c r="A328" s="10" t="s">
        <v>599</v>
      </c>
    </row>
    <row r="329" spans="1:1" ht="12.75" customHeight="1" x14ac:dyDescent="0.2">
      <c r="A329" s="10" t="s">
        <v>600</v>
      </c>
    </row>
    <row r="330" spans="1:1" ht="12.75" customHeight="1" x14ac:dyDescent="0.2">
      <c r="A330" s="10" t="s">
        <v>602</v>
      </c>
    </row>
    <row r="331" spans="1:1" ht="12.75" customHeight="1" x14ac:dyDescent="0.2">
      <c r="A331" s="10" t="s">
        <v>603</v>
      </c>
    </row>
    <row r="332" spans="1:1" ht="12.75" customHeight="1" x14ac:dyDescent="0.2">
      <c r="A332" s="10" t="s">
        <v>620</v>
      </c>
    </row>
    <row r="333" spans="1:1" ht="12.75" customHeight="1" x14ac:dyDescent="0.2">
      <c r="A333" s="10" t="s">
        <v>621</v>
      </c>
    </row>
    <row r="334" spans="1:1" ht="12.75" customHeight="1" x14ac:dyDescent="0.2">
      <c r="A334" s="10" t="s">
        <v>622</v>
      </c>
    </row>
    <row r="335" spans="1:1" ht="12.75" customHeight="1" x14ac:dyDescent="0.2">
      <c r="A335" s="10" t="s">
        <v>623</v>
      </c>
    </row>
    <row r="336" spans="1:1" ht="12.75" customHeight="1" x14ac:dyDescent="0.2">
      <c r="A336" s="10" t="s">
        <v>624</v>
      </c>
    </row>
    <row r="337" spans="1:1" ht="12.75" customHeight="1" x14ac:dyDescent="0.2">
      <c r="A337" s="10" t="s">
        <v>625</v>
      </c>
    </row>
    <row r="338" spans="1:1" ht="12.75" customHeight="1" x14ac:dyDescent="0.2">
      <c r="A338" s="10" t="s">
        <v>626</v>
      </c>
    </row>
    <row r="339" spans="1:1" ht="12.75" customHeight="1" x14ac:dyDescent="0.2">
      <c r="A339" s="10" t="s">
        <v>627</v>
      </c>
    </row>
    <row r="340" spans="1:1" ht="12.75" customHeight="1" x14ac:dyDescent="0.2">
      <c r="A340" s="10" t="s">
        <v>628</v>
      </c>
    </row>
    <row r="341" spans="1:1" ht="12.75" customHeight="1" x14ac:dyDescent="0.2">
      <c r="A341" s="10" t="s">
        <v>629</v>
      </c>
    </row>
    <row r="342" spans="1:1" ht="12.75" customHeight="1" x14ac:dyDescent="0.2">
      <c r="A342" s="10" t="s">
        <v>630</v>
      </c>
    </row>
    <row r="343" spans="1:1" ht="12.75" customHeight="1" x14ac:dyDescent="0.2">
      <c r="A343" s="10" t="s">
        <v>631</v>
      </c>
    </row>
    <row r="344" spans="1:1" ht="12.75" customHeight="1" x14ac:dyDescent="0.2">
      <c r="A344" s="10" t="s">
        <v>632</v>
      </c>
    </row>
    <row r="345" spans="1:1" ht="12.75" customHeight="1" x14ac:dyDescent="0.2">
      <c r="A345" s="10" t="s">
        <v>633</v>
      </c>
    </row>
    <row r="346" spans="1:1" ht="12.75" customHeight="1" x14ac:dyDescent="0.2">
      <c r="A346" s="10" t="s">
        <v>634</v>
      </c>
    </row>
    <row r="347" spans="1:1" ht="12.75" customHeight="1" x14ac:dyDescent="0.2">
      <c r="A347" s="10" t="s">
        <v>635</v>
      </c>
    </row>
    <row r="348" spans="1:1" ht="12.75" customHeight="1" x14ac:dyDescent="0.2">
      <c r="A348" s="10" t="s">
        <v>637</v>
      </c>
    </row>
    <row r="349" spans="1:1" ht="12.75" customHeight="1" x14ac:dyDescent="0.2">
      <c r="A349" s="10" t="s">
        <v>638</v>
      </c>
    </row>
    <row r="350" spans="1:1" ht="12.75" customHeight="1" x14ac:dyDescent="0.2">
      <c r="A350" s="10" t="s">
        <v>651</v>
      </c>
    </row>
    <row r="351" spans="1:1" ht="12.75" customHeight="1" x14ac:dyDescent="0.2">
      <c r="A351" s="10" t="s">
        <v>652</v>
      </c>
    </row>
    <row r="352" spans="1:1" ht="12.75" customHeight="1" x14ac:dyDescent="0.2">
      <c r="A352" s="10" t="s">
        <v>653</v>
      </c>
    </row>
    <row r="353" spans="1:1" ht="12.75" customHeight="1" x14ac:dyDescent="0.2">
      <c r="A353" s="10" t="s">
        <v>654</v>
      </c>
    </row>
    <row r="354" spans="1:1" ht="12.75" customHeight="1" x14ac:dyDescent="0.2">
      <c r="A354" s="10" t="s">
        <v>655</v>
      </c>
    </row>
    <row r="355" spans="1:1" ht="12.75" customHeight="1" x14ac:dyDescent="0.2">
      <c r="A355" s="10" t="s">
        <v>656</v>
      </c>
    </row>
    <row r="356" spans="1:1" ht="12.75" customHeight="1" x14ac:dyDescent="0.2">
      <c r="A356" s="10" t="s">
        <v>657</v>
      </c>
    </row>
    <row r="357" spans="1:1" ht="12.75" customHeight="1" x14ac:dyDescent="0.2">
      <c r="A357" s="10" t="s">
        <v>658</v>
      </c>
    </row>
    <row r="358" spans="1:1" ht="12.75" customHeight="1" x14ac:dyDescent="0.2">
      <c r="A358" s="10" t="s">
        <v>659</v>
      </c>
    </row>
    <row r="359" spans="1:1" ht="12.75" customHeight="1" x14ac:dyDescent="0.2">
      <c r="A359" s="10" t="s">
        <v>660</v>
      </c>
    </row>
    <row r="360" spans="1:1" ht="12.75" customHeight="1" x14ac:dyDescent="0.2">
      <c r="A360" s="10" t="s">
        <v>661</v>
      </c>
    </row>
    <row r="361" spans="1:1" ht="12.75" customHeight="1" x14ac:dyDescent="0.2">
      <c r="A361" s="10" t="s">
        <v>662</v>
      </c>
    </row>
    <row r="362" spans="1:1" ht="12.75" customHeight="1" x14ac:dyDescent="0.2">
      <c r="A362" s="10" t="s">
        <v>663</v>
      </c>
    </row>
    <row r="363" spans="1:1" ht="12.75" customHeight="1" x14ac:dyDescent="0.2">
      <c r="A363" s="10" t="s">
        <v>667</v>
      </c>
    </row>
    <row r="364" spans="1:1" ht="12.75" customHeight="1" x14ac:dyDescent="0.2">
      <c r="A364" s="10" t="s">
        <v>668</v>
      </c>
    </row>
    <row r="365" spans="1:1" ht="12.75" customHeight="1" x14ac:dyDescent="0.2">
      <c r="A365" s="10" t="s">
        <v>669</v>
      </c>
    </row>
    <row r="366" spans="1:1" ht="12.75" customHeight="1" x14ac:dyDescent="0.2">
      <c r="A366" s="10" t="s">
        <v>670</v>
      </c>
    </row>
    <row r="367" spans="1:1" ht="12.75" customHeight="1" x14ac:dyDescent="0.2">
      <c r="A367" s="10" t="s">
        <v>672</v>
      </c>
    </row>
    <row r="368" spans="1:1" ht="12.75" customHeight="1" x14ac:dyDescent="0.2">
      <c r="A368" s="10" t="s">
        <v>673</v>
      </c>
    </row>
    <row r="369" spans="1:1" ht="12.75" customHeight="1" x14ac:dyDescent="0.2">
      <c r="A369" s="10" t="s">
        <v>675</v>
      </c>
    </row>
    <row r="370" spans="1:1" ht="12.75" customHeight="1" x14ac:dyDescent="0.2">
      <c r="A370" s="10" t="s">
        <v>677</v>
      </c>
    </row>
    <row r="371" spans="1:1" ht="12.75" customHeight="1" x14ac:dyDescent="0.2">
      <c r="A371" s="10" t="s">
        <v>682</v>
      </c>
    </row>
    <row r="372" spans="1:1" ht="12.75" customHeight="1" x14ac:dyDescent="0.2">
      <c r="A372" s="10" t="s">
        <v>683</v>
      </c>
    </row>
    <row r="373" spans="1:1" ht="12.75" customHeight="1" x14ac:dyDescent="0.2">
      <c r="A373" s="10" t="s">
        <v>684</v>
      </c>
    </row>
    <row r="374" spans="1:1" ht="12.75" customHeight="1" x14ac:dyDescent="0.2">
      <c r="A374" s="10" t="s">
        <v>685</v>
      </c>
    </row>
    <row r="375" spans="1:1" ht="12.75" customHeight="1" x14ac:dyDescent="0.2">
      <c r="A375" s="10" t="s">
        <v>688</v>
      </c>
    </row>
    <row r="376" spans="1:1" ht="12.75" customHeight="1" x14ac:dyDescent="0.2">
      <c r="A376" s="10" t="s">
        <v>689</v>
      </c>
    </row>
    <row r="377" spans="1:1" ht="12.75" customHeight="1" x14ac:dyDescent="0.2">
      <c r="A377" s="10" t="s">
        <v>691</v>
      </c>
    </row>
    <row r="378" spans="1:1" ht="12.75" customHeight="1" x14ac:dyDescent="0.2">
      <c r="A378" s="10" t="s">
        <v>692</v>
      </c>
    </row>
    <row r="379" spans="1:1" ht="12.75" customHeight="1" x14ac:dyDescent="0.2">
      <c r="A379" s="10" t="s">
        <v>694</v>
      </c>
    </row>
    <row r="380" spans="1:1" ht="12.75" customHeight="1" x14ac:dyDescent="0.2">
      <c r="A380" s="10" t="s">
        <v>695</v>
      </c>
    </row>
    <row r="381" spans="1:1" ht="12.75" customHeight="1" x14ac:dyDescent="0.2">
      <c r="A381" s="10" t="s">
        <v>697</v>
      </c>
    </row>
    <row r="382" spans="1:1" ht="12.75" customHeight="1" x14ac:dyDescent="0.2">
      <c r="A382" s="10" t="s">
        <v>698</v>
      </c>
    </row>
    <row r="383" spans="1:1" ht="12.75" customHeight="1" x14ac:dyDescent="0.2">
      <c r="A383" s="10" t="s">
        <v>699</v>
      </c>
    </row>
    <row r="384" spans="1:1" ht="12.75" customHeight="1" x14ac:dyDescent="0.2">
      <c r="A384" s="10" t="s">
        <v>702</v>
      </c>
    </row>
    <row r="385" spans="1:1" ht="12.75" customHeight="1" x14ac:dyDescent="0.2">
      <c r="A385" s="10" t="s">
        <v>703</v>
      </c>
    </row>
    <row r="386" spans="1:1" ht="12.75" customHeight="1" x14ac:dyDescent="0.2">
      <c r="A386" s="10" t="s">
        <v>706</v>
      </c>
    </row>
    <row r="387" spans="1:1" ht="12.75" customHeight="1" x14ac:dyDescent="0.2">
      <c r="A387" s="10" t="s">
        <v>707</v>
      </c>
    </row>
    <row r="388" spans="1:1" ht="12.75" customHeight="1" x14ac:dyDescent="0.2">
      <c r="A388" s="10" t="s">
        <v>709</v>
      </c>
    </row>
    <row r="389" spans="1:1" ht="12.75" customHeight="1" x14ac:dyDescent="0.2">
      <c r="A389" s="10" t="s">
        <v>722</v>
      </c>
    </row>
    <row r="390" spans="1:1" ht="12.75" customHeight="1" x14ac:dyDescent="0.2">
      <c r="A390" s="10" t="s">
        <v>726</v>
      </c>
    </row>
    <row r="391" spans="1:1" ht="12.75" customHeight="1" x14ac:dyDescent="0.2">
      <c r="A391" s="10" t="s">
        <v>727</v>
      </c>
    </row>
    <row r="392" spans="1:1" ht="12.75" customHeight="1" x14ac:dyDescent="0.2">
      <c r="A392" s="10" t="s">
        <v>729</v>
      </c>
    </row>
    <row r="393" spans="1:1" ht="12.75" customHeight="1" x14ac:dyDescent="0.2">
      <c r="A393" s="10" t="s">
        <v>731</v>
      </c>
    </row>
    <row r="394" spans="1:1" ht="12.75" customHeight="1" x14ac:dyDescent="0.2">
      <c r="A394" s="10" t="s">
        <v>732</v>
      </c>
    </row>
    <row r="395" spans="1:1" ht="12.75" customHeight="1" x14ac:dyDescent="0.2">
      <c r="A395" s="10" t="s">
        <v>733</v>
      </c>
    </row>
    <row r="396" spans="1:1" ht="12.75" customHeight="1" x14ac:dyDescent="0.2">
      <c r="A396" s="10" t="s">
        <v>734</v>
      </c>
    </row>
    <row r="397" spans="1:1" ht="12.75" customHeight="1" x14ac:dyDescent="0.2">
      <c r="A397" s="10" t="s">
        <v>735</v>
      </c>
    </row>
    <row r="398" spans="1:1" ht="12.75" customHeight="1" x14ac:dyDescent="0.2">
      <c r="A398" s="10" t="s">
        <v>736</v>
      </c>
    </row>
    <row r="399" spans="1:1" ht="12.75" customHeight="1" x14ac:dyDescent="0.2">
      <c r="A399" s="10" t="s">
        <v>737</v>
      </c>
    </row>
    <row r="400" spans="1:1" ht="12.75" customHeight="1" x14ac:dyDescent="0.2">
      <c r="A400" s="10" t="s">
        <v>738</v>
      </c>
    </row>
    <row r="401" spans="1:1" ht="12.75" customHeight="1" x14ac:dyDescent="0.2">
      <c r="A401" s="10" t="s">
        <v>739</v>
      </c>
    </row>
    <row r="402" spans="1:1" ht="12.75" customHeight="1" x14ac:dyDescent="0.2">
      <c r="A402" s="10" t="s">
        <v>740</v>
      </c>
    </row>
    <row r="403" spans="1:1" ht="12.75" customHeight="1" x14ac:dyDescent="0.2">
      <c r="A403" s="10" t="s">
        <v>741</v>
      </c>
    </row>
    <row r="404" spans="1:1" ht="12.75" customHeight="1" x14ac:dyDescent="0.2">
      <c r="A404" s="10" t="s">
        <v>743</v>
      </c>
    </row>
    <row r="405" spans="1:1" ht="12.75" customHeight="1" x14ac:dyDescent="0.2">
      <c r="A405" s="10" t="s">
        <v>745</v>
      </c>
    </row>
    <row r="406" spans="1:1" ht="12.75" customHeight="1" x14ac:dyDescent="0.2">
      <c r="A406" s="10" t="s">
        <v>750</v>
      </c>
    </row>
    <row r="407" spans="1:1" ht="12.75" customHeight="1" x14ac:dyDescent="0.2">
      <c r="A407" s="10" t="s">
        <v>751</v>
      </c>
    </row>
    <row r="408" spans="1:1" ht="12.75" customHeight="1" x14ac:dyDescent="0.2">
      <c r="A408" s="10" t="s">
        <v>752</v>
      </c>
    </row>
    <row r="409" spans="1:1" ht="12.75" customHeight="1" x14ac:dyDescent="0.2">
      <c r="A409" s="10" t="s">
        <v>753</v>
      </c>
    </row>
    <row r="410" spans="1:1" ht="12.75" customHeight="1" x14ac:dyDescent="0.2">
      <c r="A410" s="10" t="s">
        <v>754</v>
      </c>
    </row>
    <row r="411" spans="1:1" ht="12.75" customHeight="1" x14ac:dyDescent="0.2">
      <c r="A411" s="10" t="s">
        <v>755</v>
      </c>
    </row>
    <row r="412" spans="1:1" ht="12.75" customHeight="1" x14ac:dyDescent="0.2">
      <c r="A412" s="10" t="s">
        <v>760</v>
      </c>
    </row>
    <row r="413" spans="1:1" ht="12.75" customHeight="1" x14ac:dyDescent="0.2">
      <c r="A413" s="10" t="s">
        <v>761</v>
      </c>
    </row>
    <row r="414" spans="1:1" ht="12.75" customHeight="1" x14ac:dyDescent="0.2">
      <c r="A414" s="10" t="s">
        <v>763</v>
      </c>
    </row>
    <row r="415" spans="1:1" ht="12.75" customHeight="1" x14ac:dyDescent="0.2">
      <c r="A415" s="10" t="s">
        <v>764</v>
      </c>
    </row>
    <row r="416" spans="1:1" ht="12.75" customHeight="1" x14ac:dyDescent="0.2">
      <c r="A416" s="10" t="s">
        <v>770</v>
      </c>
    </row>
    <row r="417" spans="1:1" ht="12.75" customHeight="1" x14ac:dyDescent="0.2">
      <c r="A417" s="10" t="s">
        <v>771</v>
      </c>
    </row>
    <row r="418" spans="1:1" ht="12.75" customHeight="1" x14ac:dyDescent="0.2">
      <c r="A418" s="10" t="s">
        <v>772</v>
      </c>
    </row>
    <row r="419" spans="1:1" ht="12.75" customHeight="1" x14ac:dyDescent="0.2">
      <c r="A419" s="10" t="s">
        <v>773</v>
      </c>
    </row>
    <row r="420" spans="1:1" ht="12.75" customHeight="1" x14ac:dyDescent="0.2">
      <c r="A420" s="10" t="s">
        <v>774</v>
      </c>
    </row>
    <row r="421" spans="1:1" ht="12.75" customHeight="1" x14ac:dyDescent="0.2">
      <c r="A421" s="10" t="s">
        <v>779</v>
      </c>
    </row>
    <row r="422" spans="1:1" ht="12.75" customHeight="1" x14ac:dyDescent="0.2">
      <c r="A422" s="10" t="s">
        <v>781</v>
      </c>
    </row>
    <row r="423" spans="1:1" ht="12.75" customHeight="1" x14ac:dyDescent="0.2">
      <c r="A423" s="10" t="s">
        <v>783</v>
      </c>
    </row>
    <row r="424" spans="1:1" ht="12.75" customHeight="1" x14ac:dyDescent="0.2">
      <c r="A424" s="10" t="s">
        <v>785</v>
      </c>
    </row>
    <row r="425" spans="1:1" ht="12.75" customHeight="1" x14ac:dyDescent="0.2">
      <c r="A425" s="10" t="s">
        <v>786</v>
      </c>
    </row>
    <row r="426" spans="1:1" ht="12.75" customHeight="1" x14ac:dyDescent="0.2">
      <c r="A426" s="10" t="s">
        <v>788</v>
      </c>
    </row>
    <row r="427" spans="1:1" ht="12.75" customHeight="1" x14ac:dyDescent="0.2">
      <c r="A427" s="10" t="s">
        <v>791</v>
      </c>
    </row>
    <row r="428" spans="1:1" ht="12.75" customHeight="1" x14ac:dyDescent="0.2">
      <c r="A428" s="10" t="s">
        <v>794</v>
      </c>
    </row>
    <row r="429" spans="1:1" ht="12.75" customHeight="1" x14ac:dyDescent="0.2">
      <c r="A429" s="10" t="s">
        <v>795</v>
      </c>
    </row>
    <row r="430" spans="1:1" ht="12.75" customHeight="1" x14ac:dyDescent="0.2">
      <c r="A430" s="10" t="s">
        <v>796</v>
      </c>
    </row>
    <row r="431" spans="1:1" ht="12.75" customHeight="1" x14ac:dyDescent="0.2">
      <c r="A431" s="10" t="s">
        <v>798</v>
      </c>
    </row>
    <row r="432" spans="1:1" ht="12.75" customHeight="1" x14ac:dyDescent="0.2">
      <c r="A432" s="10" t="s">
        <v>800</v>
      </c>
    </row>
    <row r="433" spans="1:1" ht="12.75" customHeight="1" x14ac:dyDescent="0.2">
      <c r="A433" s="10" t="s">
        <v>801</v>
      </c>
    </row>
    <row r="434" spans="1:1" ht="12.75" customHeight="1" x14ac:dyDescent="0.2">
      <c r="A434" s="10" t="s">
        <v>803</v>
      </c>
    </row>
    <row r="435" spans="1:1" ht="12.75" customHeight="1" x14ac:dyDescent="0.2">
      <c r="A435" s="10" t="s">
        <v>806</v>
      </c>
    </row>
    <row r="436" spans="1:1" ht="12.75" customHeight="1" x14ac:dyDescent="0.2">
      <c r="A436" s="10" t="s">
        <v>807</v>
      </c>
    </row>
    <row r="437" spans="1:1" ht="12.75" customHeight="1" x14ac:dyDescent="0.2">
      <c r="A437" s="10" t="s">
        <v>809</v>
      </c>
    </row>
    <row r="438" spans="1:1" ht="12.75" customHeight="1" x14ac:dyDescent="0.2">
      <c r="A438" s="10" t="s">
        <v>810</v>
      </c>
    </row>
    <row r="439" spans="1:1" ht="12.75" customHeight="1" x14ac:dyDescent="0.2">
      <c r="A439" s="10" t="s">
        <v>813</v>
      </c>
    </row>
    <row r="440" spans="1:1" ht="12.75" customHeight="1" x14ac:dyDescent="0.2">
      <c r="A440" s="10" t="s">
        <v>814</v>
      </c>
    </row>
    <row r="441" spans="1:1" ht="12.75" customHeight="1" x14ac:dyDescent="0.2">
      <c r="A441" s="10" t="s">
        <v>816</v>
      </c>
    </row>
    <row r="442" spans="1:1" ht="12.75" customHeight="1" x14ac:dyDescent="0.2">
      <c r="A442" s="10" t="s">
        <v>818</v>
      </c>
    </row>
    <row r="443" spans="1:1" ht="12.75" customHeight="1" x14ac:dyDescent="0.2">
      <c r="A443" s="10" t="s">
        <v>824</v>
      </c>
    </row>
    <row r="444" spans="1:1" ht="12.75" customHeight="1" x14ac:dyDescent="0.2">
      <c r="A444" s="10" t="s">
        <v>825</v>
      </c>
    </row>
    <row r="445" spans="1:1" ht="12.75" customHeight="1" x14ac:dyDescent="0.2">
      <c r="A445" s="10" t="s">
        <v>826</v>
      </c>
    </row>
    <row r="446" spans="1:1" ht="12.75" customHeight="1" x14ac:dyDescent="0.2">
      <c r="A446" s="10" t="s">
        <v>827</v>
      </c>
    </row>
    <row r="447" spans="1:1" ht="12.75" customHeight="1" x14ac:dyDescent="0.2">
      <c r="A447" s="10" t="s">
        <v>828</v>
      </c>
    </row>
    <row r="448" spans="1:1" ht="12.75" customHeight="1" x14ac:dyDescent="0.2">
      <c r="A448" s="10" t="s">
        <v>829</v>
      </c>
    </row>
    <row r="449" spans="1:1" ht="12.75" customHeight="1" x14ac:dyDescent="0.2">
      <c r="A449" s="10" t="s">
        <v>831</v>
      </c>
    </row>
    <row r="450" spans="1:1" ht="12.75" customHeight="1" x14ac:dyDescent="0.2">
      <c r="A450" s="10" t="s">
        <v>833</v>
      </c>
    </row>
    <row r="451" spans="1:1" ht="12.75" customHeight="1" x14ac:dyDescent="0.2">
      <c r="A451" s="10" t="s">
        <v>838</v>
      </c>
    </row>
    <row r="452" spans="1:1" ht="12.75" customHeight="1" x14ac:dyDescent="0.2">
      <c r="A452" s="10" t="s">
        <v>852</v>
      </c>
    </row>
    <row r="453" spans="1:1" ht="12.75" customHeight="1" x14ac:dyDescent="0.2">
      <c r="A453" s="10" t="s">
        <v>853</v>
      </c>
    </row>
    <row r="454" spans="1:1" ht="12.75" customHeight="1" x14ac:dyDescent="0.2">
      <c r="A454" s="10" t="s">
        <v>854</v>
      </c>
    </row>
    <row r="455" spans="1:1" ht="12.75" customHeight="1" x14ac:dyDescent="0.2">
      <c r="A455" s="10" t="s">
        <v>855</v>
      </c>
    </row>
    <row r="456" spans="1:1" ht="12.75" customHeight="1" x14ac:dyDescent="0.2">
      <c r="A456" s="10" t="s">
        <v>856</v>
      </c>
    </row>
    <row r="457" spans="1:1" ht="12.75" customHeight="1" x14ac:dyDescent="0.2">
      <c r="A457" s="10" t="s">
        <v>857</v>
      </c>
    </row>
    <row r="458" spans="1:1" ht="12.75" customHeight="1" x14ac:dyDescent="0.2">
      <c r="A458" s="10" t="s">
        <v>858</v>
      </c>
    </row>
    <row r="459" spans="1:1" ht="12.75" customHeight="1" x14ac:dyDescent="0.2">
      <c r="A459" s="10" t="s">
        <v>859</v>
      </c>
    </row>
    <row r="460" spans="1:1" ht="12.75" customHeight="1" x14ac:dyDescent="0.2">
      <c r="A460" s="10" t="s">
        <v>860</v>
      </c>
    </row>
    <row r="461" spans="1:1" ht="12.75" customHeight="1" x14ac:dyDescent="0.2">
      <c r="A461" s="10" t="s">
        <v>861</v>
      </c>
    </row>
    <row r="462" spans="1:1" ht="12.75" customHeight="1" x14ac:dyDescent="0.2">
      <c r="A462" s="10" t="s">
        <v>863</v>
      </c>
    </row>
    <row r="463" spans="1:1" ht="12.75" customHeight="1" x14ac:dyDescent="0.2">
      <c r="A463" s="10" t="s">
        <v>864</v>
      </c>
    </row>
    <row r="464" spans="1:1" ht="12.75" customHeight="1" x14ac:dyDescent="0.2">
      <c r="A464" s="10" t="s">
        <v>865</v>
      </c>
    </row>
    <row r="465" spans="1:1" ht="12.75" customHeight="1" x14ac:dyDescent="0.2">
      <c r="A465" s="10" t="s">
        <v>866</v>
      </c>
    </row>
    <row r="466" spans="1:1" ht="12.75" customHeight="1" x14ac:dyDescent="0.2">
      <c r="A466" s="10" t="s">
        <v>867</v>
      </c>
    </row>
    <row r="467" spans="1:1" ht="12.75" customHeight="1" x14ac:dyDescent="0.2">
      <c r="A467" s="10" t="s">
        <v>868</v>
      </c>
    </row>
    <row r="468" spans="1:1" ht="12.75" customHeight="1" x14ac:dyDescent="0.2">
      <c r="A468" s="10" t="s">
        <v>872</v>
      </c>
    </row>
    <row r="469" spans="1:1" ht="12.75" customHeight="1" x14ac:dyDescent="0.2">
      <c r="A469" s="10" t="s">
        <v>873</v>
      </c>
    </row>
    <row r="470" spans="1:1" ht="12.75" customHeight="1" x14ac:dyDescent="0.2">
      <c r="A470" s="10" t="s">
        <v>874</v>
      </c>
    </row>
    <row r="471" spans="1:1" ht="12.75" customHeight="1" x14ac:dyDescent="0.2">
      <c r="A471" s="10" t="s">
        <v>875</v>
      </c>
    </row>
    <row r="472" spans="1:1" ht="12.75" customHeight="1" x14ac:dyDescent="0.2">
      <c r="A472" s="10" t="s">
        <v>877</v>
      </c>
    </row>
    <row r="473" spans="1:1" ht="12.75" customHeight="1" x14ac:dyDescent="0.2">
      <c r="A473" s="10" t="s">
        <v>878</v>
      </c>
    </row>
    <row r="474" spans="1:1" ht="12.75" customHeight="1" x14ac:dyDescent="0.2">
      <c r="A474" s="10" t="s">
        <v>894</v>
      </c>
    </row>
    <row r="475" spans="1:1" ht="12.75" customHeight="1" x14ac:dyDescent="0.2">
      <c r="A475" s="10" t="s">
        <v>895</v>
      </c>
    </row>
    <row r="476" spans="1:1" ht="12.75" customHeight="1" x14ac:dyDescent="0.2">
      <c r="A476" s="10" t="s">
        <v>896</v>
      </c>
    </row>
    <row r="477" spans="1:1" ht="12.75" customHeight="1" x14ac:dyDescent="0.2">
      <c r="A477" s="10" t="s">
        <v>897</v>
      </c>
    </row>
    <row r="478" spans="1:1" ht="12.75" customHeight="1" x14ac:dyDescent="0.2">
      <c r="A478" s="10" t="s">
        <v>898</v>
      </c>
    </row>
    <row r="479" spans="1:1" ht="12.75" customHeight="1" x14ac:dyDescent="0.2">
      <c r="A479" s="10" t="s">
        <v>899</v>
      </c>
    </row>
    <row r="480" spans="1:1" ht="12.75" customHeight="1" x14ac:dyDescent="0.2">
      <c r="A480" s="10" t="s">
        <v>900</v>
      </c>
    </row>
    <row r="481" spans="1:1" ht="12.75" customHeight="1" x14ac:dyDescent="0.2">
      <c r="A481" s="10" t="s">
        <v>901</v>
      </c>
    </row>
    <row r="482" spans="1:1" ht="12.75" customHeight="1" x14ac:dyDescent="0.2">
      <c r="A482" s="10" t="s">
        <v>902</v>
      </c>
    </row>
    <row r="483" spans="1:1" ht="12.75" customHeight="1" x14ac:dyDescent="0.2">
      <c r="A483" s="10" t="s">
        <v>903</v>
      </c>
    </row>
    <row r="484" spans="1:1" ht="12.75" customHeight="1" x14ac:dyDescent="0.2">
      <c r="A484" s="10" t="s">
        <v>904</v>
      </c>
    </row>
    <row r="485" spans="1:1" ht="12.75" customHeight="1" x14ac:dyDescent="0.2">
      <c r="A485" s="10" t="s">
        <v>905</v>
      </c>
    </row>
    <row r="486" spans="1:1" ht="12.75" customHeight="1" x14ac:dyDescent="0.2">
      <c r="A486" s="10" t="s">
        <v>906</v>
      </c>
    </row>
    <row r="487" spans="1:1" ht="12.75" customHeight="1" x14ac:dyDescent="0.2">
      <c r="A487" s="10" t="s">
        <v>907</v>
      </c>
    </row>
    <row r="488" spans="1:1" ht="12.75" customHeight="1" x14ac:dyDescent="0.2">
      <c r="A488" s="10" t="s">
        <v>908</v>
      </c>
    </row>
    <row r="489" spans="1:1" ht="12.75" customHeight="1" x14ac:dyDescent="0.2">
      <c r="A489" s="10" t="s">
        <v>924</v>
      </c>
    </row>
    <row r="490" spans="1:1" ht="12.75" customHeight="1" x14ac:dyDescent="0.2">
      <c r="A490" s="10" t="s">
        <v>925</v>
      </c>
    </row>
    <row r="491" spans="1:1" ht="12.75" customHeight="1" x14ac:dyDescent="0.2">
      <c r="A491" s="10" t="s">
        <v>926</v>
      </c>
    </row>
    <row r="492" spans="1:1" ht="12.75" customHeight="1" x14ac:dyDescent="0.2">
      <c r="A492" s="10" t="s">
        <v>927</v>
      </c>
    </row>
    <row r="493" spans="1:1" ht="12.75" customHeight="1" x14ac:dyDescent="0.2">
      <c r="A493" s="10" t="s">
        <v>928</v>
      </c>
    </row>
    <row r="494" spans="1:1" ht="12.75" customHeight="1" x14ac:dyDescent="0.2">
      <c r="A494" s="10" t="s">
        <v>929</v>
      </c>
    </row>
    <row r="495" spans="1:1" ht="12.75" customHeight="1" x14ac:dyDescent="0.2">
      <c r="A495" s="10" t="s">
        <v>930</v>
      </c>
    </row>
    <row r="496" spans="1:1" ht="12.75" customHeight="1" x14ac:dyDescent="0.2">
      <c r="A496" s="10" t="s">
        <v>931</v>
      </c>
    </row>
    <row r="497" spans="1:1" ht="12.75" customHeight="1" x14ac:dyDescent="0.2">
      <c r="A497" s="10" t="s">
        <v>932</v>
      </c>
    </row>
    <row r="498" spans="1:1" ht="12.75" customHeight="1" x14ac:dyDescent="0.2">
      <c r="A498" s="10" t="s">
        <v>933</v>
      </c>
    </row>
    <row r="499" spans="1:1" ht="12.75" customHeight="1" x14ac:dyDescent="0.2">
      <c r="A499" s="10" t="s">
        <v>934</v>
      </c>
    </row>
    <row r="500" spans="1:1" ht="12.75" customHeight="1" x14ac:dyDescent="0.2">
      <c r="A500" s="10" t="s">
        <v>935</v>
      </c>
    </row>
    <row r="501" spans="1:1" ht="12.75" customHeight="1" x14ac:dyDescent="0.2">
      <c r="A501" s="10" t="s">
        <v>936</v>
      </c>
    </row>
    <row r="502" spans="1:1" ht="12.75" customHeight="1" x14ac:dyDescent="0.2">
      <c r="A502" s="10" t="s">
        <v>937</v>
      </c>
    </row>
    <row r="503" spans="1:1" ht="12.75" customHeight="1" x14ac:dyDescent="0.2">
      <c r="A503" s="10" t="s">
        <v>938</v>
      </c>
    </row>
    <row r="504" spans="1:1" ht="12.75" customHeight="1" x14ac:dyDescent="0.2">
      <c r="A504" s="10" t="s">
        <v>939</v>
      </c>
    </row>
    <row r="505" spans="1:1" ht="12.75" customHeight="1" x14ac:dyDescent="0.2">
      <c r="A505" s="10" t="s">
        <v>941</v>
      </c>
    </row>
    <row r="506" spans="1:1" ht="12.75" customHeight="1" x14ac:dyDescent="0.2">
      <c r="A506" s="10" t="s">
        <v>942</v>
      </c>
    </row>
    <row r="507" spans="1:1" ht="12.75" customHeight="1" x14ac:dyDescent="0.2">
      <c r="A507" s="10" t="s">
        <v>944</v>
      </c>
    </row>
    <row r="508" spans="1:1" ht="12.75" customHeight="1" x14ac:dyDescent="0.2">
      <c r="A508" s="10" t="s">
        <v>946</v>
      </c>
    </row>
    <row r="509" spans="1:1" ht="12.75" customHeight="1" x14ac:dyDescent="0.2">
      <c r="A509" s="10" t="s">
        <v>948</v>
      </c>
    </row>
    <row r="510" spans="1:1" ht="12.75" customHeight="1" x14ac:dyDescent="0.2">
      <c r="A510" s="10" t="s">
        <v>950</v>
      </c>
    </row>
    <row r="511" spans="1:1" ht="12.75" customHeight="1" x14ac:dyDescent="0.2">
      <c r="A511" s="10" t="s">
        <v>952</v>
      </c>
    </row>
    <row r="512" spans="1:1" ht="12.75" customHeight="1" x14ac:dyDescent="0.2">
      <c r="A512" s="10" t="s">
        <v>955</v>
      </c>
    </row>
    <row r="513" spans="1:1" ht="12.75" customHeight="1" x14ac:dyDescent="0.2">
      <c r="A513" s="10" t="s">
        <v>956</v>
      </c>
    </row>
    <row r="514" spans="1:1" ht="12.75" customHeight="1" x14ac:dyDescent="0.2">
      <c r="A514" s="10" t="s">
        <v>957</v>
      </c>
    </row>
    <row r="515" spans="1:1" ht="12.75" customHeight="1" x14ac:dyDescent="0.2">
      <c r="A515" s="10" t="s">
        <v>959</v>
      </c>
    </row>
    <row r="516" spans="1:1" ht="12.75" customHeight="1" x14ac:dyDescent="0.2">
      <c r="A516" s="10" t="s">
        <v>960</v>
      </c>
    </row>
    <row r="517" spans="1:1" ht="12.75" customHeight="1" x14ac:dyDescent="0.2">
      <c r="A517" s="10" t="s">
        <v>962</v>
      </c>
    </row>
    <row r="518" spans="1:1" ht="12.75" customHeight="1" x14ac:dyDescent="0.2">
      <c r="A518" s="10" t="s">
        <v>967</v>
      </c>
    </row>
    <row r="519" spans="1:1" ht="12.75" customHeight="1" x14ac:dyDescent="0.2">
      <c r="A519" s="10" t="s">
        <v>968</v>
      </c>
    </row>
    <row r="520" spans="1:1" ht="12.75" customHeight="1" x14ac:dyDescent="0.2">
      <c r="A520" s="10" t="s">
        <v>969</v>
      </c>
    </row>
    <row r="521" spans="1:1" ht="12.75" customHeight="1" x14ac:dyDescent="0.2">
      <c r="A521" s="10" t="s">
        <v>970</v>
      </c>
    </row>
    <row r="522" spans="1:1" ht="12.75" customHeight="1" x14ac:dyDescent="0.2">
      <c r="A522" s="10" t="s">
        <v>2347</v>
      </c>
    </row>
    <row r="523" spans="1:1" ht="12.75" customHeight="1" x14ac:dyDescent="0.2">
      <c r="A523" s="10" t="s">
        <v>2348</v>
      </c>
    </row>
    <row r="524" spans="1:1" ht="12.75" customHeight="1" x14ac:dyDescent="0.2">
      <c r="A524" s="10" t="s">
        <v>972</v>
      </c>
    </row>
    <row r="525" spans="1:1" ht="12.75" customHeight="1" x14ac:dyDescent="0.2">
      <c r="A525" s="10" t="s">
        <v>980</v>
      </c>
    </row>
    <row r="526" spans="1:1" ht="12.75" customHeight="1" x14ac:dyDescent="0.2">
      <c r="A526" s="10" t="s">
        <v>981</v>
      </c>
    </row>
    <row r="527" spans="1:1" ht="12.75" customHeight="1" x14ac:dyDescent="0.2">
      <c r="A527" s="10" t="s">
        <v>982</v>
      </c>
    </row>
    <row r="528" spans="1:1" ht="12.75" customHeight="1" x14ac:dyDescent="0.2">
      <c r="A528" s="10" t="s">
        <v>983</v>
      </c>
    </row>
    <row r="529" spans="1:1" ht="12.75" customHeight="1" x14ac:dyDescent="0.2">
      <c r="A529" s="10" t="s">
        <v>984</v>
      </c>
    </row>
    <row r="530" spans="1:1" ht="12.75" customHeight="1" x14ac:dyDescent="0.2">
      <c r="A530" s="10" t="s">
        <v>985</v>
      </c>
    </row>
    <row r="531" spans="1:1" ht="12.75" customHeight="1" x14ac:dyDescent="0.2">
      <c r="A531" s="10" t="s">
        <v>986</v>
      </c>
    </row>
    <row r="532" spans="1:1" ht="12.75" customHeight="1" x14ac:dyDescent="0.2">
      <c r="A532" s="10" t="s">
        <v>988</v>
      </c>
    </row>
    <row r="533" spans="1:1" ht="12.75" customHeight="1" x14ac:dyDescent="0.2">
      <c r="A533" s="10" t="s">
        <v>1006</v>
      </c>
    </row>
    <row r="534" spans="1:1" ht="12.75" customHeight="1" x14ac:dyDescent="0.2">
      <c r="A534" s="10" t="s">
        <v>1007</v>
      </c>
    </row>
    <row r="535" spans="1:1" ht="12.75" customHeight="1" x14ac:dyDescent="0.2">
      <c r="A535" s="10" t="s">
        <v>1008</v>
      </c>
    </row>
    <row r="536" spans="1:1" ht="12.75" customHeight="1" x14ac:dyDescent="0.2">
      <c r="A536" s="10" t="s">
        <v>1009</v>
      </c>
    </row>
    <row r="537" spans="1:1" ht="12.75" customHeight="1" x14ac:dyDescent="0.2">
      <c r="A537" s="10" t="s">
        <v>1010</v>
      </c>
    </row>
    <row r="538" spans="1:1" ht="12.75" customHeight="1" x14ac:dyDescent="0.2">
      <c r="A538" s="10" t="s">
        <v>1011</v>
      </c>
    </row>
    <row r="539" spans="1:1" ht="12.75" customHeight="1" x14ac:dyDescent="0.2">
      <c r="A539" s="10" t="s">
        <v>1012</v>
      </c>
    </row>
    <row r="540" spans="1:1" ht="12.75" customHeight="1" x14ac:dyDescent="0.2">
      <c r="A540" s="10" t="s">
        <v>1013</v>
      </c>
    </row>
    <row r="541" spans="1:1" ht="12.75" customHeight="1" x14ac:dyDescent="0.2">
      <c r="A541" s="10" t="s">
        <v>1014</v>
      </c>
    </row>
    <row r="542" spans="1:1" ht="12.75" customHeight="1" x14ac:dyDescent="0.2">
      <c r="A542" s="10" t="s">
        <v>1015</v>
      </c>
    </row>
    <row r="543" spans="1:1" ht="12.75" customHeight="1" x14ac:dyDescent="0.2">
      <c r="A543" s="10" t="s">
        <v>1016</v>
      </c>
    </row>
    <row r="544" spans="1:1" ht="12.75" customHeight="1" x14ac:dyDescent="0.2">
      <c r="A544" s="10" t="s">
        <v>1017</v>
      </c>
    </row>
    <row r="545" spans="1:1" ht="12.75" customHeight="1" x14ac:dyDescent="0.2">
      <c r="A545" s="10" t="s">
        <v>1018</v>
      </c>
    </row>
    <row r="546" spans="1:1" ht="12.75" customHeight="1" x14ac:dyDescent="0.2">
      <c r="A546" s="10" t="s">
        <v>1019</v>
      </c>
    </row>
    <row r="547" spans="1:1" ht="12.75" customHeight="1" x14ac:dyDescent="0.2">
      <c r="A547" s="10" t="s">
        <v>1020</v>
      </c>
    </row>
    <row r="548" spans="1:1" ht="12.75" customHeight="1" x14ac:dyDescent="0.2">
      <c r="A548" s="10" t="s">
        <v>1021</v>
      </c>
    </row>
    <row r="549" spans="1:1" ht="12.75" customHeight="1" x14ac:dyDescent="0.2">
      <c r="A549" s="10" t="s">
        <v>1022</v>
      </c>
    </row>
    <row r="550" spans="1:1" ht="12.75" customHeight="1" x14ac:dyDescent="0.2">
      <c r="A550" s="10" t="s">
        <v>1024</v>
      </c>
    </row>
    <row r="551" spans="1:1" ht="12.75" customHeight="1" x14ac:dyDescent="0.2">
      <c r="A551" s="10" t="s">
        <v>1026</v>
      </c>
    </row>
    <row r="552" spans="1:1" ht="12.75" customHeight="1" x14ac:dyDescent="0.2">
      <c r="A552" s="10" t="s">
        <v>1027</v>
      </c>
    </row>
    <row r="553" spans="1:1" ht="12.75" customHeight="1" x14ac:dyDescent="0.2">
      <c r="A553" s="10" t="s">
        <v>1028</v>
      </c>
    </row>
    <row r="554" spans="1:1" ht="12.75" customHeight="1" x14ac:dyDescent="0.2">
      <c r="A554" s="10" t="s">
        <v>1045</v>
      </c>
    </row>
    <row r="555" spans="1:1" ht="12.75" customHeight="1" x14ac:dyDescent="0.2">
      <c r="A555" s="10" t="s">
        <v>1046</v>
      </c>
    </row>
    <row r="556" spans="1:1" ht="12.75" customHeight="1" x14ac:dyDescent="0.2">
      <c r="A556" s="10" t="s">
        <v>1047</v>
      </c>
    </row>
    <row r="557" spans="1:1" ht="12.75" customHeight="1" x14ac:dyDescent="0.2">
      <c r="A557" s="10" t="s">
        <v>1048</v>
      </c>
    </row>
    <row r="558" spans="1:1" ht="12.75" customHeight="1" x14ac:dyDescent="0.2">
      <c r="A558" s="10" t="s">
        <v>1049</v>
      </c>
    </row>
    <row r="559" spans="1:1" ht="12.75" customHeight="1" x14ac:dyDescent="0.2">
      <c r="A559" s="10" t="s">
        <v>1050</v>
      </c>
    </row>
    <row r="560" spans="1:1" ht="12.75" customHeight="1" x14ac:dyDescent="0.2">
      <c r="A560" s="10" t="s">
        <v>1051</v>
      </c>
    </row>
    <row r="561" spans="1:1" ht="12.75" customHeight="1" x14ac:dyDescent="0.2">
      <c r="A561" s="10" t="s">
        <v>1052</v>
      </c>
    </row>
    <row r="562" spans="1:1" ht="12.75" customHeight="1" x14ac:dyDescent="0.2">
      <c r="A562" s="10" t="s">
        <v>1053</v>
      </c>
    </row>
    <row r="563" spans="1:1" ht="12.75" customHeight="1" x14ac:dyDescent="0.2">
      <c r="A563" s="10" t="s">
        <v>1054</v>
      </c>
    </row>
    <row r="564" spans="1:1" ht="12.75" customHeight="1" x14ac:dyDescent="0.2">
      <c r="A564" s="10" t="s">
        <v>1055</v>
      </c>
    </row>
    <row r="565" spans="1:1" ht="12.75" customHeight="1" x14ac:dyDescent="0.2">
      <c r="A565" s="10" t="s">
        <v>1056</v>
      </c>
    </row>
    <row r="566" spans="1:1" ht="12.75" customHeight="1" x14ac:dyDescent="0.2">
      <c r="A566" s="10" t="s">
        <v>1057</v>
      </c>
    </row>
    <row r="567" spans="1:1" ht="12.75" customHeight="1" x14ac:dyDescent="0.2">
      <c r="A567" s="10" t="s">
        <v>1058</v>
      </c>
    </row>
    <row r="568" spans="1:1" ht="12.75" customHeight="1" x14ac:dyDescent="0.2">
      <c r="A568" s="10" t="s">
        <v>1059</v>
      </c>
    </row>
    <row r="569" spans="1:1" ht="12.75" customHeight="1" x14ac:dyDescent="0.2">
      <c r="A569" s="10" t="s">
        <v>1060</v>
      </c>
    </row>
    <row r="570" spans="1:1" ht="12.75" customHeight="1" x14ac:dyDescent="0.2">
      <c r="A570" s="10" t="s">
        <v>1061</v>
      </c>
    </row>
    <row r="571" spans="1:1" ht="12.75" customHeight="1" x14ac:dyDescent="0.2">
      <c r="A571" s="10" t="s">
        <v>2349</v>
      </c>
    </row>
    <row r="572" spans="1:1" ht="12.75" customHeight="1" x14ac:dyDescent="0.2">
      <c r="A572" s="10" t="s">
        <v>1063</v>
      </c>
    </row>
    <row r="573" spans="1:1" ht="12.75" customHeight="1" x14ac:dyDescent="0.2">
      <c r="A573" s="10" t="s">
        <v>1064</v>
      </c>
    </row>
    <row r="574" spans="1:1" ht="12.75" customHeight="1" x14ac:dyDescent="0.2">
      <c r="A574" s="10" t="s">
        <v>1065</v>
      </c>
    </row>
    <row r="575" spans="1:1" ht="12.75" customHeight="1" x14ac:dyDescent="0.2">
      <c r="A575" s="10" t="s">
        <v>1069</v>
      </c>
    </row>
    <row r="576" spans="1:1" ht="12.75" customHeight="1" x14ac:dyDescent="0.2">
      <c r="A576" s="10" t="s">
        <v>1070</v>
      </c>
    </row>
    <row r="577" spans="1:1" ht="12.75" customHeight="1" x14ac:dyDescent="0.2">
      <c r="A577" s="10" t="s">
        <v>1071</v>
      </c>
    </row>
    <row r="578" spans="1:1" ht="12.75" customHeight="1" x14ac:dyDescent="0.2">
      <c r="A578" s="10" t="s">
        <v>1074</v>
      </c>
    </row>
    <row r="579" spans="1:1" ht="12.75" customHeight="1" x14ac:dyDescent="0.2">
      <c r="A579" s="10" t="s">
        <v>1075</v>
      </c>
    </row>
    <row r="580" spans="1:1" ht="12.75" customHeight="1" x14ac:dyDescent="0.2">
      <c r="A580" s="10" t="s">
        <v>1076</v>
      </c>
    </row>
    <row r="581" spans="1:1" ht="12.75" customHeight="1" x14ac:dyDescent="0.2">
      <c r="A581" s="10" t="s">
        <v>1079</v>
      </c>
    </row>
    <row r="582" spans="1:1" ht="12.75" customHeight="1" x14ac:dyDescent="0.2">
      <c r="A582" s="10" t="s">
        <v>1080</v>
      </c>
    </row>
    <row r="583" spans="1:1" ht="12.75" customHeight="1" x14ac:dyDescent="0.2">
      <c r="A583" s="10" t="s">
        <v>1081</v>
      </c>
    </row>
    <row r="584" spans="1:1" ht="12.75" customHeight="1" x14ac:dyDescent="0.2">
      <c r="A584" s="10" t="s">
        <v>1082</v>
      </c>
    </row>
    <row r="585" spans="1:1" ht="12.75" customHeight="1" x14ac:dyDescent="0.2">
      <c r="A585" s="10" t="s">
        <v>1088</v>
      </c>
    </row>
    <row r="586" spans="1:1" ht="12.75" customHeight="1" x14ac:dyDescent="0.2">
      <c r="A586" s="10" t="s">
        <v>1089</v>
      </c>
    </row>
    <row r="587" spans="1:1" ht="12.75" customHeight="1" x14ac:dyDescent="0.2">
      <c r="A587" s="10" t="s">
        <v>1090</v>
      </c>
    </row>
    <row r="588" spans="1:1" ht="12.75" customHeight="1" x14ac:dyDescent="0.2">
      <c r="A588" s="10" t="s">
        <v>1091</v>
      </c>
    </row>
    <row r="589" spans="1:1" ht="12.75" customHeight="1" x14ac:dyDescent="0.2">
      <c r="A589" s="10" t="s">
        <v>1092</v>
      </c>
    </row>
    <row r="590" spans="1:1" ht="12.75" customHeight="1" x14ac:dyDescent="0.2">
      <c r="A590" s="10" t="s">
        <v>1093</v>
      </c>
    </row>
    <row r="591" spans="1:1" ht="12.75" customHeight="1" x14ac:dyDescent="0.2">
      <c r="A591" s="10" t="s">
        <v>1094</v>
      </c>
    </row>
    <row r="592" spans="1:1" ht="12.75" customHeight="1" x14ac:dyDescent="0.2">
      <c r="A592" s="10" t="s">
        <v>1095</v>
      </c>
    </row>
    <row r="593" spans="1:1" ht="12.75" customHeight="1" x14ac:dyDescent="0.2">
      <c r="A593" s="10" t="s">
        <v>1127</v>
      </c>
    </row>
    <row r="594" spans="1:1" ht="12.75" customHeight="1" x14ac:dyDescent="0.2">
      <c r="A594" s="10" t="s">
        <v>1128</v>
      </c>
    </row>
    <row r="595" spans="1:1" ht="12.75" customHeight="1" x14ac:dyDescent="0.2">
      <c r="A595" s="10" t="s">
        <v>1129</v>
      </c>
    </row>
    <row r="596" spans="1:1" ht="12.75" customHeight="1" x14ac:dyDescent="0.2">
      <c r="A596" s="10" t="s">
        <v>1130</v>
      </c>
    </row>
    <row r="597" spans="1:1" ht="12.75" customHeight="1" x14ac:dyDescent="0.2">
      <c r="A597" s="10" t="s">
        <v>1131</v>
      </c>
    </row>
    <row r="598" spans="1:1" ht="12.75" customHeight="1" x14ac:dyDescent="0.2">
      <c r="A598" s="10" t="s">
        <v>1132</v>
      </c>
    </row>
    <row r="599" spans="1:1" ht="12.75" customHeight="1" x14ac:dyDescent="0.2">
      <c r="A599" s="10" t="s">
        <v>1133</v>
      </c>
    </row>
    <row r="600" spans="1:1" ht="12.75" customHeight="1" x14ac:dyDescent="0.2">
      <c r="A600" s="10" t="s">
        <v>1134</v>
      </c>
    </row>
    <row r="601" spans="1:1" ht="12.75" customHeight="1" x14ac:dyDescent="0.2">
      <c r="A601" s="10" t="s">
        <v>1135</v>
      </c>
    </row>
    <row r="602" spans="1:1" ht="12.75" customHeight="1" x14ac:dyDescent="0.2">
      <c r="A602" s="10" t="s">
        <v>1136</v>
      </c>
    </row>
    <row r="603" spans="1:1" ht="12.75" customHeight="1" x14ac:dyDescent="0.2">
      <c r="A603" s="10" t="s">
        <v>1137</v>
      </c>
    </row>
    <row r="604" spans="1:1" ht="12.75" customHeight="1" x14ac:dyDescent="0.2">
      <c r="A604" s="10" t="s">
        <v>1138</v>
      </c>
    </row>
    <row r="605" spans="1:1" ht="12.75" customHeight="1" x14ac:dyDescent="0.2">
      <c r="A605" s="10" t="s">
        <v>1139</v>
      </c>
    </row>
    <row r="606" spans="1:1" ht="12.75" customHeight="1" x14ac:dyDescent="0.2">
      <c r="A606" s="10" t="s">
        <v>1140</v>
      </c>
    </row>
    <row r="607" spans="1:1" ht="12.75" customHeight="1" x14ac:dyDescent="0.2">
      <c r="A607" s="10" t="s">
        <v>1141</v>
      </c>
    </row>
    <row r="608" spans="1:1" ht="12.75" customHeight="1" x14ac:dyDescent="0.2">
      <c r="A608" s="10" t="s">
        <v>1142</v>
      </c>
    </row>
    <row r="609" spans="1:1" ht="12.75" customHeight="1" x14ac:dyDescent="0.2">
      <c r="A609" s="10" t="s">
        <v>1143</v>
      </c>
    </row>
    <row r="610" spans="1:1" ht="12.75" customHeight="1" x14ac:dyDescent="0.2">
      <c r="A610" s="10" t="s">
        <v>1144</v>
      </c>
    </row>
    <row r="611" spans="1:1" ht="12.75" customHeight="1" x14ac:dyDescent="0.2">
      <c r="A611" s="10" t="s">
        <v>1145</v>
      </c>
    </row>
    <row r="612" spans="1:1" ht="12.75" customHeight="1" x14ac:dyDescent="0.2">
      <c r="A612" s="10" t="s">
        <v>1146</v>
      </c>
    </row>
    <row r="613" spans="1:1" ht="12.75" customHeight="1" x14ac:dyDescent="0.2">
      <c r="A613" s="10" t="s">
        <v>1147</v>
      </c>
    </row>
    <row r="614" spans="1:1" ht="12.75" customHeight="1" x14ac:dyDescent="0.2">
      <c r="A614" s="10" t="s">
        <v>1148</v>
      </c>
    </row>
    <row r="615" spans="1:1" ht="12.75" customHeight="1" x14ac:dyDescent="0.2">
      <c r="A615" s="10" t="s">
        <v>1149</v>
      </c>
    </row>
    <row r="616" spans="1:1" ht="12.75" customHeight="1" x14ac:dyDescent="0.2">
      <c r="A616" s="10" t="s">
        <v>1150</v>
      </c>
    </row>
    <row r="617" spans="1:1" ht="12.75" customHeight="1" x14ac:dyDescent="0.2">
      <c r="A617" s="10" t="s">
        <v>1151</v>
      </c>
    </row>
    <row r="618" spans="1:1" ht="12.75" customHeight="1" x14ac:dyDescent="0.2">
      <c r="A618" s="10" t="s">
        <v>1152</v>
      </c>
    </row>
    <row r="619" spans="1:1" ht="12.75" customHeight="1" x14ac:dyDescent="0.2">
      <c r="A619" s="10" t="s">
        <v>1153</v>
      </c>
    </row>
    <row r="620" spans="1:1" ht="12.75" customHeight="1" x14ac:dyDescent="0.2">
      <c r="A620" s="10" t="s">
        <v>1154</v>
      </c>
    </row>
    <row r="621" spans="1:1" ht="12.75" customHeight="1" x14ac:dyDescent="0.2">
      <c r="A621" s="10" t="s">
        <v>1155</v>
      </c>
    </row>
    <row r="622" spans="1:1" ht="12.75" customHeight="1" x14ac:dyDescent="0.2">
      <c r="A622" s="10" t="s">
        <v>1156</v>
      </c>
    </row>
    <row r="623" spans="1:1" ht="12.75" customHeight="1" x14ac:dyDescent="0.2">
      <c r="A623" s="10" t="s">
        <v>1158</v>
      </c>
    </row>
    <row r="624" spans="1:1" ht="12.75" customHeight="1" x14ac:dyDescent="0.2">
      <c r="A624" s="10" t="s">
        <v>1159</v>
      </c>
    </row>
    <row r="625" spans="1:1" ht="12.75" customHeight="1" x14ac:dyDescent="0.2">
      <c r="A625" s="10" t="s">
        <v>1160</v>
      </c>
    </row>
    <row r="626" spans="1:1" ht="12.75" customHeight="1" x14ac:dyDescent="0.2">
      <c r="A626" s="10" t="s">
        <v>1163</v>
      </c>
    </row>
    <row r="627" spans="1:1" ht="12.75" customHeight="1" x14ac:dyDescent="0.2">
      <c r="A627" s="10" t="s">
        <v>1164</v>
      </c>
    </row>
    <row r="628" spans="1:1" ht="12.75" customHeight="1" x14ac:dyDescent="0.2">
      <c r="A628" s="10" t="s">
        <v>1180</v>
      </c>
    </row>
    <row r="629" spans="1:1" ht="12.75" customHeight="1" x14ac:dyDescent="0.2">
      <c r="A629" s="10" t="s">
        <v>1181</v>
      </c>
    </row>
    <row r="630" spans="1:1" ht="12.75" customHeight="1" x14ac:dyDescent="0.2">
      <c r="A630" s="10" t="s">
        <v>1182</v>
      </c>
    </row>
    <row r="631" spans="1:1" ht="12.75" customHeight="1" x14ac:dyDescent="0.2">
      <c r="A631" s="10" t="s">
        <v>1183</v>
      </c>
    </row>
    <row r="632" spans="1:1" ht="12.75" customHeight="1" x14ac:dyDescent="0.2">
      <c r="A632" s="10" t="s">
        <v>1184</v>
      </c>
    </row>
    <row r="633" spans="1:1" ht="12.75" customHeight="1" x14ac:dyDescent="0.2">
      <c r="A633" s="10" t="s">
        <v>1185</v>
      </c>
    </row>
    <row r="634" spans="1:1" ht="12.75" customHeight="1" x14ac:dyDescent="0.2">
      <c r="A634" s="10" t="s">
        <v>1186</v>
      </c>
    </row>
    <row r="635" spans="1:1" ht="12.75" customHeight="1" x14ac:dyDescent="0.2">
      <c r="A635" s="10" t="s">
        <v>1187</v>
      </c>
    </row>
    <row r="636" spans="1:1" ht="12.75" customHeight="1" x14ac:dyDescent="0.2">
      <c r="A636" s="10" t="s">
        <v>1188</v>
      </c>
    </row>
    <row r="637" spans="1:1" ht="12.75" customHeight="1" x14ac:dyDescent="0.2">
      <c r="A637" s="10" t="s">
        <v>1189</v>
      </c>
    </row>
    <row r="638" spans="1:1" ht="12.75" customHeight="1" x14ac:dyDescent="0.2">
      <c r="A638" s="10" t="s">
        <v>1190</v>
      </c>
    </row>
    <row r="639" spans="1:1" ht="12.75" customHeight="1" x14ac:dyDescent="0.2">
      <c r="A639" s="10" t="s">
        <v>1191</v>
      </c>
    </row>
    <row r="640" spans="1:1" ht="12.75" customHeight="1" x14ac:dyDescent="0.2">
      <c r="A640" s="10" t="s">
        <v>1192</v>
      </c>
    </row>
    <row r="641" spans="1:1" ht="12.75" customHeight="1" x14ac:dyDescent="0.2">
      <c r="A641" s="10" t="s">
        <v>1193</v>
      </c>
    </row>
    <row r="642" spans="1:1" ht="12.75" customHeight="1" x14ac:dyDescent="0.2">
      <c r="A642" s="10" t="s">
        <v>1194</v>
      </c>
    </row>
    <row r="643" spans="1:1" ht="12.75" customHeight="1" x14ac:dyDescent="0.2">
      <c r="A643" s="10" t="s">
        <v>1196</v>
      </c>
    </row>
    <row r="644" spans="1:1" ht="12.75" customHeight="1" x14ac:dyDescent="0.2">
      <c r="A644" s="10" t="s">
        <v>1198</v>
      </c>
    </row>
    <row r="645" spans="1:1" ht="12.75" customHeight="1" x14ac:dyDescent="0.2">
      <c r="A645" s="10" t="s">
        <v>1199</v>
      </c>
    </row>
    <row r="646" spans="1:1" ht="12.75" customHeight="1" x14ac:dyDescent="0.2">
      <c r="A646" s="10" t="s">
        <v>1202</v>
      </c>
    </row>
    <row r="647" spans="1:1" ht="12.75" customHeight="1" x14ac:dyDescent="0.2">
      <c r="A647" s="10" t="s">
        <v>1218</v>
      </c>
    </row>
    <row r="648" spans="1:1" ht="12.75" customHeight="1" x14ac:dyDescent="0.2">
      <c r="A648" s="10" t="s">
        <v>1219</v>
      </c>
    </row>
    <row r="649" spans="1:1" ht="12.75" customHeight="1" x14ac:dyDescent="0.2">
      <c r="A649" s="10" t="s">
        <v>1220</v>
      </c>
    </row>
    <row r="650" spans="1:1" ht="12.75" customHeight="1" x14ac:dyDescent="0.2">
      <c r="A650" s="10" t="s">
        <v>1221</v>
      </c>
    </row>
    <row r="651" spans="1:1" ht="12.75" customHeight="1" x14ac:dyDescent="0.2">
      <c r="A651" s="10" t="s">
        <v>1222</v>
      </c>
    </row>
    <row r="652" spans="1:1" ht="12.75" customHeight="1" x14ac:dyDescent="0.2">
      <c r="A652" s="10" t="s">
        <v>1223</v>
      </c>
    </row>
    <row r="653" spans="1:1" ht="12.75" customHeight="1" x14ac:dyDescent="0.2">
      <c r="A653" s="10" t="s">
        <v>1224</v>
      </c>
    </row>
    <row r="654" spans="1:1" ht="12.75" customHeight="1" x14ac:dyDescent="0.2">
      <c r="A654" s="10" t="s">
        <v>1225</v>
      </c>
    </row>
    <row r="655" spans="1:1" ht="12.75" customHeight="1" x14ac:dyDescent="0.2">
      <c r="A655" s="10" t="s">
        <v>1226</v>
      </c>
    </row>
    <row r="656" spans="1:1" ht="12.75" customHeight="1" x14ac:dyDescent="0.2">
      <c r="A656" s="10" t="s">
        <v>1227</v>
      </c>
    </row>
    <row r="657" spans="1:1" ht="12.75" customHeight="1" x14ac:dyDescent="0.2">
      <c r="A657" s="10" t="s">
        <v>1228</v>
      </c>
    </row>
    <row r="658" spans="1:1" ht="12.75" customHeight="1" x14ac:dyDescent="0.2">
      <c r="A658" s="10" t="s">
        <v>1229</v>
      </c>
    </row>
    <row r="659" spans="1:1" ht="12.75" customHeight="1" x14ac:dyDescent="0.2">
      <c r="A659" s="10" t="s">
        <v>1230</v>
      </c>
    </row>
    <row r="660" spans="1:1" ht="12.75" customHeight="1" x14ac:dyDescent="0.2">
      <c r="A660" s="10" t="s">
        <v>1231</v>
      </c>
    </row>
    <row r="661" spans="1:1" ht="12.75" customHeight="1" x14ac:dyDescent="0.2">
      <c r="A661" s="10" t="s">
        <v>1232</v>
      </c>
    </row>
    <row r="662" spans="1:1" ht="12.75" customHeight="1" x14ac:dyDescent="0.2">
      <c r="A662" s="10" t="s">
        <v>1237</v>
      </c>
    </row>
    <row r="663" spans="1:1" ht="12.75" customHeight="1" x14ac:dyDescent="0.2">
      <c r="A663" s="10" t="s">
        <v>1238</v>
      </c>
    </row>
    <row r="664" spans="1:1" ht="12.75" customHeight="1" x14ac:dyDescent="0.2">
      <c r="A664" s="10" t="s">
        <v>1239</v>
      </c>
    </row>
    <row r="665" spans="1:1" ht="12.75" customHeight="1" x14ac:dyDescent="0.2">
      <c r="A665" s="10" t="s">
        <v>1240</v>
      </c>
    </row>
    <row r="666" spans="1:1" ht="12.75" customHeight="1" x14ac:dyDescent="0.2">
      <c r="A666" s="10" t="s">
        <v>1242</v>
      </c>
    </row>
    <row r="667" spans="1:1" ht="12.75" customHeight="1" x14ac:dyDescent="0.2">
      <c r="A667" s="10" t="s">
        <v>1243</v>
      </c>
    </row>
    <row r="668" spans="1:1" ht="12.75" customHeight="1" x14ac:dyDescent="0.2">
      <c r="A668" s="10" t="s">
        <v>1247</v>
      </c>
    </row>
    <row r="669" spans="1:1" ht="12.75" customHeight="1" x14ac:dyDescent="0.2">
      <c r="A669" s="10" t="s">
        <v>1248</v>
      </c>
    </row>
    <row r="670" spans="1:1" ht="12.75" customHeight="1" x14ac:dyDescent="0.2">
      <c r="A670" s="10" t="s">
        <v>1249</v>
      </c>
    </row>
    <row r="671" spans="1:1" ht="12.75" customHeight="1" x14ac:dyDescent="0.2">
      <c r="A671" s="10" t="s">
        <v>1251</v>
      </c>
    </row>
    <row r="672" spans="1:1" ht="12.75" customHeight="1" x14ac:dyDescent="0.2">
      <c r="A672" s="10" t="s">
        <v>1252</v>
      </c>
    </row>
    <row r="673" spans="1:1" ht="12.75" customHeight="1" x14ac:dyDescent="0.2">
      <c r="A673" s="10" t="s">
        <v>1254</v>
      </c>
    </row>
    <row r="674" spans="1:1" ht="12.75" customHeight="1" x14ac:dyDescent="0.2">
      <c r="A674" s="10" t="s">
        <v>1256</v>
      </c>
    </row>
    <row r="675" spans="1:1" ht="12.75" customHeight="1" x14ac:dyDescent="0.2">
      <c r="A675" s="10" t="s">
        <v>1259</v>
      </c>
    </row>
    <row r="676" spans="1:1" ht="12.75" customHeight="1" x14ac:dyDescent="0.2">
      <c r="A676" s="10" t="s">
        <v>1260</v>
      </c>
    </row>
    <row r="677" spans="1:1" ht="12.75" customHeight="1" x14ac:dyDescent="0.2">
      <c r="A677" s="10" t="s">
        <v>1269</v>
      </c>
    </row>
    <row r="678" spans="1:1" ht="12.75" customHeight="1" x14ac:dyDescent="0.2">
      <c r="A678" s="10" t="s">
        <v>1270</v>
      </c>
    </row>
    <row r="679" spans="1:1" ht="12.75" customHeight="1" x14ac:dyDescent="0.2">
      <c r="A679" s="10" t="s">
        <v>1271</v>
      </c>
    </row>
    <row r="680" spans="1:1" ht="12.75" customHeight="1" x14ac:dyDescent="0.2">
      <c r="A680" s="10" t="s">
        <v>1272</v>
      </c>
    </row>
    <row r="681" spans="1:1" ht="12.75" customHeight="1" x14ac:dyDescent="0.2">
      <c r="A681" s="10" t="s">
        <v>1273</v>
      </c>
    </row>
    <row r="682" spans="1:1" ht="12.75" customHeight="1" x14ac:dyDescent="0.2">
      <c r="A682" s="10" t="s">
        <v>1274</v>
      </c>
    </row>
    <row r="683" spans="1:1" ht="12.75" customHeight="1" x14ac:dyDescent="0.2">
      <c r="A683" s="10" t="s">
        <v>1275</v>
      </c>
    </row>
    <row r="684" spans="1:1" ht="12.75" customHeight="1" x14ac:dyDescent="0.2">
      <c r="A684" s="10" t="s">
        <v>1276</v>
      </c>
    </row>
    <row r="685" spans="1:1" ht="12.75" customHeight="1" x14ac:dyDescent="0.2">
      <c r="A685" s="10" t="s">
        <v>2350</v>
      </c>
    </row>
    <row r="686" spans="1:1" ht="12.75" customHeight="1" x14ac:dyDescent="0.2">
      <c r="A686" s="10" t="s">
        <v>1278</v>
      </c>
    </row>
    <row r="687" spans="1:1" ht="12.75" customHeight="1" x14ac:dyDescent="0.2">
      <c r="A687" s="10" t="s">
        <v>1281</v>
      </c>
    </row>
    <row r="688" spans="1:1" ht="12.75" customHeight="1" x14ac:dyDescent="0.2">
      <c r="A688" s="10" t="s">
        <v>1282</v>
      </c>
    </row>
    <row r="689" spans="1:1" ht="12.75" customHeight="1" x14ac:dyDescent="0.2">
      <c r="A689" s="10" t="s">
        <v>1297</v>
      </c>
    </row>
    <row r="690" spans="1:1" ht="12.75" customHeight="1" x14ac:dyDescent="0.2">
      <c r="A690" s="10" t="s">
        <v>1298</v>
      </c>
    </row>
    <row r="691" spans="1:1" ht="12.75" customHeight="1" x14ac:dyDescent="0.2">
      <c r="A691" s="10" t="s">
        <v>1299</v>
      </c>
    </row>
    <row r="692" spans="1:1" ht="12.75" customHeight="1" x14ac:dyDescent="0.2">
      <c r="A692" s="10" t="s">
        <v>1300</v>
      </c>
    </row>
    <row r="693" spans="1:1" ht="12.75" customHeight="1" x14ac:dyDescent="0.2">
      <c r="A693" s="10" t="s">
        <v>1301</v>
      </c>
    </row>
    <row r="694" spans="1:1" ht="12.75" customHeight="1" x14ac:dyDescent="0.2">
      <c r="A694" s="10" t="s">
        <v>1302</v>
      </c>
    </row>
    <row r="695" spans="1:1" ht="12.75" customHeight="1" x14ac:dyDescent="0.2">
      <c r="A695" s="10" t="s">
        <v>1303</v>
      </c>
    </row>
    <row r="696" spans="1:1" ht="12.75" customHeight="1" x14ac:dyDescent="0.2">
      <c r="A696" s="10" t="s">
        <v>1304</v>
      </c>
    </row>
    <row r="697" spans="1:1" ht="12.75" customHeight="1" x14ac:dyDescent="0.2">
      <c r="A697" s="10" t="s">
        <v>1306</v>
      </c>
    </row>
    <row r="698" spans="1:1" ht="12.75" customHeight="1" x14ac:dyDescent="0.2">
      <c r="A698" s="10" t="s">
        <v>1307</v>
      </c>
    </row>
    <row r="699" spans="1:1" ht="12.75" customHeight="1" x14ac:dyDescent="0.2">
      <c r="A699" s="10" t="s">
        <v>1308</v>
      </c>
    </row>
    <row r="700" spans="1:1" ht="12.75" customHeight="1" x14ac:dyDescent="0.2">
      <c r="A700" s="10" t="s">
        <v>1309</v>
      </c>
    </row>
    <row r="701" spans="1:1" ht="12.75" customHeight="1" x14ac:dyDescent="0.2">
      <c r="A701" s="10" t="s">
        <v>1310</v>
      </c>
    </row>
    <row r="702" spans="1:1" ht="12.75" customHeight="1" x14ac:dyDescent="0.2">
      <c r="A702" s="10" t="s">
        <v>1311</v>
      </c>
    </row>
    <row r="703" spans="1:1" ht="12.75" customHeight="1" x14ac:dyDescent="0.2">
      <c r="A703" s="10" t="s">
        <v>1312</v>
      </c>
    </row>
    <row r="704" spans="1:1" ht="12.75" customHeight="1" x14ac:dyDescent="0.2">
      <c r="A704" s="10" t="s">
        <v>1314</v>
      </c>
    </row>
    <row r="705" spans="1:1" ht="12.75" customHeight="1" x14ac:dyDescent="0.2">
      <c r="A705" s="10" t="s">
        <v>1316</v>
      </c>
    </row>
    <row r="706" spans="1:1" ht="12.75" customHeight="1" x14ac:dyDescent="0.2">
      <c r="A706" s="10" t="s">
        <v>1330</v>
      </c>
    </row>
    <row r="707" spans="1:1" ht="12.75" customHeight="1" x14ac:dyDescent="0.2">
      <c r="A707" s="10" t="s">
        <v>1331</v>
      </c>
    </row>
    <row r="708" spans="1:1" ht="12.75" customHeight="1" x14ac:dyDescent="0.2">
      <c r="A708" s="10" t="s">
        <v>1332</v>
      </c>
    </row>
    <row r="709" spans="1:1" ht="12.75" customHeight="1" x14ac:dyDescent="0.2">
      <c r="A709" s="10" t="s">
        <v>1333</v>
      </c>
    </row>
    <row r="710" spans="1:1" ht="12.75" customHeight="1" x14ac:dyDescent="0.2">
      <c r="A710" s="10" t="s">
        <v>1334</v>
      </c>
    </row>
    <row r="711" spans="1:1" ht="12.75" customHeight="1" x14ac:dyDescent="0.2">
      <c r="A711" s="10" t="s">
        <v>1335</v>
      </c>
    </row>
    <row r="712" spans="1:1" ht="12.75" customHeight="1" x14ac:dyDescent="0.2">
      <c r="A712" s="10" t="s">
        <v>1336</v>
      </c>
    </row>
    <row r="713" spans="1:1" ht="12.75" customHeight="1" x14ac:dyDescent="0.2">
      <c r="A713" s="10" t="s">
        <v>1349</v>
      </c>
    </row>
    <row r="714" spans="1:1" ht="12.75" customHeight="1" x14ac:dyDescent="0.2">
      <c r="A714" s="10" t="s">
        <v>1350</v>
      </c>
    </row>
    <row r="715" spans="1:1" ht="12.75" customHeight="1" x14ac:dyDescent="0.2">
      <c r="A715" s="10" t="s">
        <v>1351</v>
      </c>
    </row>
    <row r="716" spans="1:1" ht="12.75" customHeight="1" x14ac:dyDescent="0.2">
      <c r="A716" s="10" t="s">
        <v>1352</v>
      </c>
    </row>
    <row r="717" spans="1:1" ht="12.75" customHeight="1" x14ac:dyDescent="0.2">
      <c r="A717" s="10" t="s">
        <v>1353</v>
      </c>
    </row>
    <row r="718" spans="1:1" ht="12.75" customHeight="1" x14ac:dyDescent="0.2">
      <c r="A718" s="10" t="s">
        <v>1354</v>
      </c>
    </row>
    <row r="719" spans="1:1" ht="12.75" customHeight="1" x14ac:dyDescent="0.2">
      <c r="A719" s="10" t="s">
        <v>1355</v>
      </c>
    </row>
    <row r="720" spans="1:1" ht="12.75" customHeight="1" x14ac:dyDescent="0.2">
      <c r="A720" s="10" t="s">
        <v>1356</v>
      </c>
    </row>
    <row r="721" spans="1:1" ht="12.75" customHeight="1" x14ac:dyDescent="0.2">
      <c r="A721" s="10" t="s">
        <v>1357</v>
      </c>
    </row>
    <row r="722" spans="1:1" ht="12.75" customHeight="1" x14ac:dyDescent="0.2">
      <c r="A722" s="10" t="s">
        <v>1358</v>
      </c>
    </row>
    <row r="723" spans="1:1" ht="12.75" customHeight="1" x14ac:dyDescent="0.2">
      <c r="A723" s="10" t="s">
        <v>1359</v>
      </c>
    </row>
    <row r="724" spans="1:1" ht="12.75" customHeight="1" x14ac:dyDescent="0.2">
      <c r="A724" s="10" t="s">
        <v>1360</v>
      </c>
    </row>
    <row r="725" spans="1:1" ht="12.75" customHeight="1" x14ac:dyDescent="0.2">
      <c r="A725" s="10" t="s">
        <v>1361</v>
      </c>
    </row>
    <row r="726" spans="1:1" ht="12.75" customHeight="1" x14ac:dyDescent="0.2">
      <c r="A726" s="10" t="s">
        <v>1362</v>
      </c>
    </row>
    <row r="727" spans="1:1" ht="12.75" customHeight="1" x14ac:dyDescent="0.2">
      <c r="A727" s="10" t="s">
        <v>1363</v>
      </c>
    </row>
    <row r="728" spans="1:1" ht="12.75" customHeight="1" x14ac:dyDescent="0.2">
      <c r="A728" s="10" t="s">
        <v>1364</v>
      </c>
    </row>
    <row r="729" spans="1:1" ht="12.75" customHeight="1" x14ac:dyDescent="0.2">
      <c r="A729" s="10" t="s">
        <v>1365</v>
      </c>
    </row>
    <row r="730" spans="1:1" ht="12.75" customHeight="1" x14ac:dyDescent="0.2">
      <c r="A730" s="10" t="s">
        <v>1366</v>
      </c>
    </row>
    <row r="731" spans="1:1" ht="12.75" customHeight="1" x14ac:dyDescent="0.2">
      <c r="A731" s="10" t="s">
        <v>1367</v>
      </c>
    </row>
    <row r="732" spans="1:1" ht="12.75" customHeight="1" x14ac:dyDescent="0.2">
      <c r="A732" s="10" t="s">
        <v>1369</v>
      </c>
    </row>
    <row r="733" spans="1:1" ht="12.75" customHeight="1" x14ac:dyDescent="0.2">
      <c r="A733" s="10" t="s">
        <v>1386</v>
      </c>
    </row>
    <row r="734" spans="1:1" ht="12.75" customHeight="1" x14ac:dyDescent="0.2">
      <c r="A734" s="10" t="s">
        <v>1387</v>
      </c>
    </row>
    <row r="735" spans="1:1" ht="12.75" customHeight="1" x14ac:dyDescent="0.2">
      <c r="A735" s="10" t="s">
        <v>1388</v>
      </c>
    </row>
    <row r="736" spans="1:1" ht="12.75" customHeight="1" x14ac:dyDescent="0.2">
      <c r="A736" s="10" t="s">
        <v>1389</v>
      </c>
    </row>
    <row r="737" spans="1:1" ht="12.75" customHeight="1" x14ac:dyDescent="0.2">
      <c r="A737" s="10" t="s">
        <v>1390</v>
      </c>
    </row>
    <row r="738" spans="1:1" ht="12.75" customHeight="1" x14ac:dyDescent="0.2">
      <c r="A738" s="10" t="s">
        <v>1391</v>
      </c>
    </row>
    <row r="739" spans="1:1" ht="12.75" customHeight="1" x14ac:dyDescent="0.2">
      <c r="A739" s="10" t="s">
        <v>1392</v>
      </c>
    </row>
    <row r="740" spans="1:1" ht="12.75" customHeight="1" x14ac:dyDescent="0.2">
      <c r="A740" s="10" t="s">
        <v>1393</v>
      </c>
    </row>
    <row r="741" spans="1:1" ht="12.75" customHeight="1" x14ac:dyDescent="0.2">
      <c r="A741" s="10" t="s">
        <v>1394</v>
      </c>
    </row>
    <row r="742" spans="1:1" ht="12.75" customHeight="1" x14ac:dyDescent="0.2">
      <c r="A742" s="10" t="s">
        <v>1395</v>
      </c>
    </row>
    <row r="743" spans="1:1" ht="12.75" customHeight="1" x14ac:dyDescent="0.2">
      <c r="A743" s="10" t="s">
        <v>1396</v>
      </c>
    </row>
    <row r="744" spans="1:1" ht="12.75" customHeight="1" x14ac:dyDescent="0.2">
      <c r="A744" s="10" t="s">
        <v>1397</v>
      </c>
    </row>
    <row r="745" spans="1:1" ht="12.75" customHeight="1" x14ac:dyDescent="0.2">
      <c r="A745" s="10" t="s">
        <v>1398</v>
      </c>
    </row>
    <row r="746" spans="1:1" ht="12.75" customHeight="1" x14ac:dyDescent="0.2">
      <c r="A746" s="10" t="s">
        <v>1399</v>
      </c>
    </row>
    <row r="747" spans="1:1" ht="12.75" customHeight="1" x14ac:dyDescent="0.2">
      <c r="A747" s="10" t="s">
        <v>1400</v>
      </c>
    </row>
    <row r="748" spans="1:1" ht="12.75" customHeight="1" x14ac:dyDescent="0.2">
      <c r="A748" s="10" t="s">
        <v>1401</v>
      </c>
    </row>
    <row r="749" spans="1:1" ht="12.75" customHeight="1" x14ac:dyDescent="0.2">
      <c r="A749" s="10" t="s">
        <v>1402</v>
      </c>
    </row>
    <row r="750" spans="1:1" ht="12.75" customHeight="1" x14ac:dyDescent="0.2">
      <c r="A750" s="10" t="s">
        <v>1403</v>
      </c>
    </row>
    <row r="751" spans="1:1" ht="12.75" customHeight="1" x14ac:dyDescent="0.2">
      <c r="A751" s="10" t="s">
        <v>1405</v>
      </c>
    </row>
    <row r="752" spans="1:1" ht="12.75" customHeight="1" x14ac:dyDescent="0.2">
      <c r="A752" s="10" t="s">
        <v>1422</v>
      </c>
    </row>
    <row r="753" spans="1:1" ht="12.75" customHeight="1" x14ac:dyDescent="0.2">
      <c r="A753" s="10" t="s">
        <v>1423</v>
      </c>
    </row>
    <row r="754" spans="1:1" ht="12.75" customHeight="1" x14ac:dyDescent="0.2">
      <c r="A754" s="10" t="s">
        <v>1424</v>
      </c>
    </row>
    <row r="755" spans="1:1" ht="12.75" customHeight="1" x14ac:dyDescent="0.2">
      <c r="A755" s="10" t="s">
        <v>1425</v>
      </c>
    </row>
    <row r="756" spans="1:1" ht="12.75" customHeight="1" x14ac:dyDescent="0.2">
      <c r="A756" s="10" t="s">
        <v>1426</v>
      </c>
    </row>
    <row r="757" spans="1:1" ht="12.75" customHeight="1" x14ac:dyDescent="0.2">
      <c r="A757" s="10" t="s">
        <v>1427</v>
      </c>
    </row>
    <row r="758" spans="1:1" ht="12.75" customHeight="1" x14ac:dyDescent="0.2">
      <c r="A758" s="10" t="s">
        <v>1428</v>
      </c>
    </row>
    <row r="759" spans="1:1" ht="12.75" customHeight="1" x14ac:dyDescent="0.2">
      <c r="A759" s="10" t="s">
        <v>1429</v>
      </c>
    </row>
    <row r="760" spans="1:1" ht="12.75" customHeight="1" x14ac:dyDescent="0.2">
      <c r="A760" s="10" t="s">
        <v>1430</v>
      </c>
    </row>
    <row r="761" spans="1:1" ht="12.75" customHeight="1" x14ac:dyDescent="0.2">
      <c r="A761" s="10" t="s">
        <v>1431</v>
      </c>
    </row>
    <row r="762" spans="1:1" ht="12.75" customHeight="1" x14ac:dyDescent="0.2">
      <c r="A762" s="10" t="s">
        <v>1432</v>
      </c>
    </row>
    <row r="763" spans="1:1" ht="12.75" customHeight="1" x14ac:dyDescent="0.2">
      <c r="A763" s="10" t="s">
        <v>1433</v>
      </c>
    </row>
    <row r="764" spans="1:1" ht="12.75" customHeight="1" x14ac:dyDescent="0.2">
      <c r="A764" s="10" t="s">
        <v>1434</v>
      </c>
    </row>
    <row r="765" spans="1:1" ht="12.75" customHeight="1" x14ac:dyDescent="0.2">
      <c r="A765" s="10" t="s">
        <v>1435</v>
      </c>
    </row>
    <row r="766" spans="1:1" ht="12.75" customHeight="1" x14ac:dyDescent="0.2">
      <c r="A766" s="10" t="s">
        <v>1436</v>
      </c>
    </row>
    <row r="767" spans="1:1" ht="12.75" customHeight="1" x14ac:dyDescent="0.2">
      <c r="A767" s="10" t="s">
        <v>1437</v>
      </c>
    </row>
    <row r="768" spans="1:1" ht="12.75" customHeight="1" x14ac:dyDescent="0.2">
      <c r="A768" s="10" t="s">
        <v>1440</v>
      </c>
    </row>
    <row r="769" spans="1:1" ht="12.75" customHeight="1" x14ac:dyDescent="0.2">
      <c r="A769" s="10" t="s">
        <v>1445</v>
      </c>
    </row>
    <row r="770" spans="1:1" ht="12.75" customHeight="1" x14ac:dyDescent="0.2">
      <c r="A770" s="10" t="s">
        <v>1446</v>
      </c>
    </row>
    <row r="771" spans="1:1" ht="12.75" customHeight="1" x14ac:dyDescent="0.2">
      <c r="A771" s="10" t="s">
        <v>1447</v>
      </c>
    </row>
    <row r="772" spans="1:1" ht="12.75" customHeight="1" x14ac:dyDescent="0.2">
      <c r="A772" s="10" t="s">
        <v>1448</v>
      </c>
    </row>
    <row r="773" spans="1:1" ht="12.75" customHeight="1" x14ac:dyDescent="0.2">
      <c r="A773" s="10" t="s">
        <v>1450</v>
      </c>
    </row>
    <row r="774" spans="1:1" ht="12.75" customHeight="1" x14ac:dyDescent="0.2">
      <c r="A774" s="10" t="s">
        <v>1451</v>
      </c>
    </row>
    <row r="775" spans="1:1" ht="12.75" customHeight="1" x14ac:dyDescent="0.2">
      <c r="A775" s="10" t="s">
        <v>1453</v>
      </c>
    </row>
    <row r="776" spans="1:1" ht="12.75" customHeight="1" x14ac:dyDescent="0.2">
      <c r="A776" s="10" t="s">
        <v>1454</v>
      </c>
    </row>
    <row r="777" spans="1:1" ht="12.75" customHeight="1" x14ac:dyDescent="0.2">
      <c r="A777" s="10" t="s">
        <v>1456</v>
      </c>
    </row>
    <row r="778" spans="1:1" ht="12.75" customHeight="1" x14ac:dyDescent="0.2">
      <c r="A778" s="10" t="s">
        <v>1457</v>
      </c>
    </row>
    <row r="779" spans="1:1" ht="12.75" customHeight="1" x14ac:dyDescent="0.2">
      <c r="A779" s="10" t="s">
        <v>1459</v>
      </c>
    </row>
    <row r="780" spans="1:1" ht="12.75" customHeight="1" x14ac:dyDescent="0.2">
      <c r="A780" s="10" t="s">
        <v>1462</v>
      </c>
    </row>
    <row r="781" spans="1:1" ht="12.75" customHeight="1" x14ac:dyDescent="0.2">
      <c r="A781" s="10" t="s">
        <v>1463</v>
      </c>
    </row>
    <row r="782" spans="1:1" ht="12.75" customHeight="1" x14ac:dyDescent="0.2">
      <c r="A782" s="10" t="s">
        <v>1468</v>
      </c>
    </row>
    <row r="783" spans="1:1" ht="12.75" customHeight="1" x14ac:dyDescent="0.2">
      <c r="A783" s="10" t="s">
        <v>1469</v>
      </c>
    </row>
    <row r="784" spans="1:1" ht="12.75" customHeight="1" x14ac:dyDescent="0.2">
      <c r="A784" s="10" t="s">
        <v>1470</v>
      </c>
    </row>
    <row r="785" spans="1:1" ht="12.75" customHeight="1" x14ac:dyDescent="0.2">
      <c r="A785" s="10" t="s">
        <v>1471</v>
      </c>
    </row>
    <row r="786" spans="1:1" ht="12.75" customHeight="1" x14ac:dyDescent="0.2">
      <c r="A786" s="10" t="s">
        <v>1473</v>
      </c>
    </row>
    <row r="787" spans="1:1" ht="12.75" customHeight="1" x14ac:dyDescent="0.2">
      <c r="A787" s="10" t="s">
        <v>1490</v>
      </c>
    </row>
    <row r="788" spans="1:1" ht="12.75" customHeight="1" x14ac:dyDescent="0.2">
      <c r="A788" s="10" t="s">
        <v>1491</v>
      </c>
    </row>
    <row r="789" spans="1:1" ht="12.75" customHeight="1" x14ac:dyDescent="0.2">
      <c r="A789" s="10" t="s">
        <v>1492</v>
      </c>
    </row>
    <row r="790" spans="1:1" ht="12.75" customHeight="1" x14ac:dyDescent="0.2">
      <c r="A790" s="10" t="s">
        <v>1493</v>
      </c>
    </row>
    <row r="791" spans="1:1" ht="12.75" customHeight="1" x14ac:dyDescent="0.2">
      <c r="A791" s="10" t="s">
        <v>1494</v>
      </c>
    </row>
    <row r="792" spans="1:1" ht="12.75" customHeight="1" x14ac:dyDescent="0.2">
      <c r="A792" s="10" t="s">
        <v>1495</v>
      </c>
    </row>
    <row r="793" spans="1:1" ht="12.75" customHeight="1" x14ac:dyDescent="0.2">
      <c r="A793" s="10" t="s">
        <v>1496</v>
      </c>
    </row>
    <row r="794" spans="1:1" ht="12.75" customHeight="1" x14ac:dyDescent="0.2">
      <c r="A794" s="10" t="s">
        <v>1497</v>
      </c>
    </row>
    <row r="795" spans="1:1" ht="12.75" customHeight="1" x14ac:dyDescent="0.2">
      <c r="A795" s="10" t="s">
        <v>1498</v>
      </c>
    </row>
    <row r="796" spans="1:1" ht="12.75" customHeight="1" x14ac:dyDescent="0.2">
      <c r="A796" s="10" t="s">
        <v>1499</v>
      </c>
    </row>
    <row r="797" spans="1:1" ht="12.75" customHeight="1" x14ac:dyDescent="0.2">
      <c r="A797" s="10" t="s">
        <v>1500</v>
      </c>
    </row>
    <row r="798" spans="1:1" ht="12.75" customHeight="1" x14ac:dyDescent="0.2">
      <c r="A798" s="10" t="s">
        <v>1501</v>
      </c>
    </row>
    <row r="799" spans="1:1" ht="12.75" customHeight="1" x14ac:dyDescent="0.2">
      <c r="A799" s="10" t="s">
        <v>1502</v>
      </c>
    </row>
    <row r="800" spans="1:1" ht="12.75" customHeight="1" x14ac:dyDescent="0.2">
      <c r="A800" s="10" t="s">
        <v>1503</v>
      </c>
    </row>
    <row r="801" spans="1:1" ht="12.75" customHeight="1" x14ac:dyDescent="0.2">
      <c r="A801" s="10" t="s">
        <v>1504</v>
      </c>
    </row>
    <row r="802" spans="1:1" ht="12.75" customHeight="1" x14ac:dyDescent="0.2">
      <c r="A802" s="10" t="s">
        <v>1505</v>
      </c>
    </row>
    <row r="803" spans="1:1" ht="12.75" customHeight="1" x14ac:dyDescent="0.2">
      <c r="A803" s="10" t="s">
        <v>1506</v>
      </c>
    </row>
    <row r="804" spans="1:1" ht="12.75" customHeight="1" x14ac:dyDescent="0.2">
      <c r="A804" s="10" t="s">
        <v>1508</v>
      </c>
    </row>
    <row r="805" spans="1:1" ht="12.75" customHeight="1" x14ac:dyDescent="0.2">
      <c r="A805" s="10" t="s">
        <v>1511</v>
      </c>
    </row>
    <row r="806" spans="1:1" ht="12.75" customHeight="1" x14ac:dyDescent="0.2">
      <c r="A806" s="10" t="s">
        <v>1512</v>
      </c>
    </row>
    <row r="807" spans="1:1" ht="12.75" customHeight="1" x14ac:dyDescent="0.2">
      <c r="A807" s="10" t="s">
        <v>1513</v>
      </c>
    </row>
    <row r="808" spans="1:1" ht="12.75" customHeight="1" x14ac:dyDescent="0.2">
      <c r="A808" s="10" t="s">
        <v>1515</v>
      </c>
    </row>
    <row r="809" spans="1:1" ht="12.75" customHeight="1" x14ac:dyDescent="0.2">
      <c r="A809" s="10" t="s">
        <v>1517</v>
      </c>
    </row>
    <row r="810" spans="1:1" ht="12.75" customHeight="1" x14ac:dyDescent="0.2">
      <c r="A810" s="10" t="s">
        <v>1519</v>
      </c>
    </row>
    <row r="811" spans="1:1" ht="12.75" customHeight="1" x14ac:dyDescent="0.2">
      <c r="A811" s="10" t="s">
        <v>1544</v>
      </c>
    </row>
    <row r="812" spans="1:1" ht="12.75" customHeight="1" x14ac:dyDescent="0.2">
      <c r="A812" s="10" t="s">
        <v>1545</v>
      </c>
    </row>
    <row r="813" spans="1:1" ht="12.75" customHeight="1" x14ac:dyDescent="0.2">
      <c r="A813" s="10" t="s">
        <v>1546</v>
      </c>
    </row>
    <row r="814" spans="1:1" ht="12.75" customHeight="1" x14ac:dyDescent="0.2">
      <c r="A814" s="10" t="s">
        <v>1547</v>
      </c>
    </row>
    <row r="815" spans="1:1" ht="12.75" customHeight="1" x14ac:dyDescent="0.2">
      <c r="A815" s="10" t="s">
        <v>1548</v>
      </c>
    </row>
    <row r="816" spans="1:1" ht="12.75" customHeight="1" x14ac:dyDescent="0.2">
      <c r="A816" s="10" t="s">
        <v>1549</v>
      </c>
    </row>
    <row r="817" spans="1:1" ht="12.75" customHeight="1" x14ac:dyDescent="0.2">
      <c r="A817" s="10" t="s">
        <v>1550</v>
      </c>
    </row>
    <row r="818" spans="1:1" ht="12.75" customHeight="1" x14ac:dyDescent="0.2">
      <c r="A818" s="10" t="s">
        <v>1551</v>
      </c>
    </row>
    <row r="819" spans="1:1" ht="12.75" customHeight="1" x14ac:dyDescent="0.2">
      <c r="A819" s="10" t="s">
        <v>1552</v>
      </c>
    </row>
    <row r="820" spans="1:1" ht="12.75" customHeight="1" x14ac:dyDescent="0.2">
      <c r="A820" s="10" t="s">
        <v>1553</v>
      </c>
    </row>
    <row r="821" spans="1:1" ht="12.75" customHeight="1" x14ac:dyDescent="0.2">
      <c r="A821" s="10" t="s">
        <v>1554</v>
      </c>
    </row>
    <row r="822" spans="1:1" ht="12.75" customHeight="1" x14ac:dyDescent="0.2">
      <c r="A822" s="10" t="s">
        <v>1555</v>
      </c>
    </row>
    <row r="823" spans="1:1" ht="12.75" customHeight="1" x14ac:dyDescent="0.2">
      <c r="A823" s="10" t="s">
        <v>1556</v>
      </c>
    </row>
    <row r="824" spans="1:1" ht="12.75" customHeight="1" x14ac:dyDescent="0.2">
      <c r="A824" s="10" t="s">
        <v>1557</v>
      </c>
    </row>
    <row r="825" spans="1:1" ht="12.75" customHeight="1" x14ac:dyDescent="0.2">
      <c r="A825" s="10" t="s">
        <v>1558</v>
      </c>
    </row>
    <row r="826" spans="1:1" ht="12.75" customHeight="1" x14ac:dyDescent="0.2">
      <c r="A826" s="10" t="s">
        <v>1559</v>
      </c>
    </row>
    <row r="827" spans="1:1" ht="12.75" customHeight="1" x14ac:dyDescent="0.2">
      <c r="A827" s="10" t="s">
        <v>1560</v>
      </c>
    </row>
    <row r="828" spans="1:1" ht="12.75" customHeight="1" x14ac:dyDescent="0.2">
      <c r="A828" s="10" t="s">
        <v>1561</v>
      </c>
    </row>
    <row r="829" spans="1:1" ht="12.75" customHeight="1" x14ac:dyDescent="0.2">
      <c r="A829" s="10" t="s">
        <v>1562</v>
      </c>
    </row>
    <row r="830" spans="1:1" ht="12.75" customHeight="1" x14ac:dyDescent="0.2">
      <c r="A830" s="10" t="s">
        <v>1563</v>
      </c>
    </row>
    <row r="831" spans="1:1" ht="12.75" customHeight="1" x14ac:dyDescent="0.2">
      <c r="A831" s="10" t="s">
        <v>1564</v>
      </c>
    </row>
    <row r="832" spans="1:1" ht="12.75" customHeight="1" x14ac:dyDescent="0.2">
      <c r="A832" s="10" t="s">
        <v>1565</v>
      </c>
    </row>
    <row r="833" spans="1:1" ht="12.75" customHeight="1" x14ac:dyDescent="0.2">
      <c r="A833" s="10" t="s">
        <v>1566</v>
      </c>
    </row>
    <row r="834" spans="1:1" ht="12.75" customHeight="1" x14ac:dyDescent="0.2">
      <c r="A834" s="10" t="s">
        <v>1567</v>
      </c>
    </row>
    <row r="835" spans="1:1" ht="12.75" customHeight="1" x14ac:dyDescent="0.2">
      <c r="A835" s="10" t="s">
        <v>1569</v>
      </c>
    </row>
    <row r="836" spans="1:1" ht="12.75" customHeight="1" x14ac:dyDescent="0.2">
      <c r="A836" s="10" t="s">
        <v>1570</v>
      </c>
    </row>
    <row r="837" spans="1:1" ht="12.75" customHeight="1" x14ac:dyDescent="0.2">
      <c r="A837" s="10" t="s">
        <v>1571</v>
      </c>
    </row>
    <row r="838" spans="1:1" ht="12.75" customHeight="1" x14ac:dyDescent="0.2">
      <c r="A838" s="10" t="s">
        <v>1572</v>
      </c>
    </row>
    <row r="839" spans="1:1" ht="12.75" customHeight="1" x14ac:dyDescent="0.2">
      <c r="A839" s="10" t="s">
        <v>2351</v>
      </c>
    </row>
    <row r="840" spans="1:1" ht="12.75" customHeight="1" x14ac:dyDescent="0.2">
      <c r="A840" s="10" t="s">
        <v>1573</v>
      </c>
    </row>
    <row r="841" spans="1:1" ht="12.75" customHeight="1" x14ac:dyDescent="0.2">
      <c r="A841" s="10" t="s">
        <v>1605</v>
      </c>
    </row>
    <row r="842" spans="1:1" ht="12.75" customHeight="1" x14ac:dyDescent="0.2">
      <c r="A842" s="10" t="s">
        <v>1606</v>
      </c>
    </row>
    <row r="843" spans="1:1" ht="12.75" customHeight="1" x14ac:dyDescent="0.2">
      <c r="A843" s="10" t="s">
        <v>1607</v>
      </c>
    </row>
    <row r="844" spans="1:1" ht="12.75" customHeight="1" x14ac:dyDescent="0.2">
      <c r="A844" s="10" t="s">
        <v>1608</v>
      </c>
    </row>
    <row r="845" spans="1:1" ht="12.75" customHeight="1" x14ac:dyDescent="0.2">
      <c r="A845" s="10" t="s">
        <v>1609</v>
      </c>
    </row>
    <row r="846" spans="1:1" ht="12.75" customHeight="1" x14ac:dyDescent="0.2">
      <c r="A846" s="10" t="s">
        <v>1610</v>
      </c>
    </row>
    <row r="847" spans="1:1" ht="12.75" customHeight="1" x14ac:dyDescent="0.2">
      <c r="A847" s="10" t="s">
        <v>1611</v>
      </c>
    </row>
    <row r="848" spans="1:1" ht="12.75" customHeight="1" x14ac:dyDescent="0.2">
      <c r="A848" s="10" t="s">
        <v>1612</v>
      </c>
    </row>
    <row r="849" spans="1:1" ht="12.75" customHeight="1" x14ac:dyDescent="0.2">
      <c r="A849" s="10" t="s">
        <v>1613</v>
      </c>
    </row>
    <row r="850" spans="1:1" ht="12.75" customHeight="1" x14ac:dyDescent="0.2">
      <c r="A850" s="10" t="s">
        <v>1614</v>
      </c>
    </row>
    <row r="851" spans="1:1" ht="12.75" customHeight="1" x14ac:dyDescent="0.2">
      <c r="A851" s="10" t="s">
        <v>1615</v>
      </c>
    </row>
    <row r="852" spans="1:1" ht="12.75" customHeight="1" x14ac:dyDescent="0.2">
      <c r="A852" s="10" t="s">
        <v>1616</v>
      </c>
    </row>
    <row r="853" spans="1:1" ht="12.75" customHeight="1" x14ac:dyDescent="0.2">
      <c r="A853" s="10" t="s">
        <v>1617</v>
      </c>
    </row>
    <row r="854" spans="1:1" ht="12.75" customHeight="1" x14ac:dyDescent="0.2">
      <c r="A854" s="10" t="s">
        <v>1618</v>
      </c>
    </row>
    <row r="855" spans="1:1" ht="12.75" customHeight="1" x14ac:dyDescent="0.2">
      <c r="A855" s="10" t="s">
        <v>1619</v>
      </c>
    </row>
    <row r="856" spans="1:1" ht="12.75" customHeight="1" x14ac:dyDescent="0.2">
      <c r="A856" s="10" t="s">
        <v>1620</v>
      </c>
    </row>
    <row r="857" spans="1:1" ht="12.75" customHeight="1" x14ac:dyDescent="0.2">
      <c r="A857" s="10" t="s">
        <v>1621</v>
      </c>
    </row>
    <row r="858" spans="1:1" ht="12.75" customHeight="1" x14ac:dyDescent="0.2">
      <c r="A858" s="10" t="s">
        <v>1622</v>
      </c>
    </row>
    <row r="859" spans="1:1" ht="12.75" customHeight="1" x14ac:dyDescent="0.2">
      <c r="A859" s="10" t="s">
        <v>1623</v>
      </c>
    </row>
    <row r="860" spans="1:1" ht="12.75" customHeight="1" x14ac:dyDescent="0.2">
      <c r="A860" s="10" t="s">
        <v>1624</v>
      </c>
    </row>
    <row r="861" spans="1:1" ht="12.75" customHeight="1" x14ac:dyDescent="0.2">
      <c r="A861" s="10" t="s">
        <v>1625</v>
      </c>
    </row>
    <row r="862" spans="1:1" ht="12.75" customHeight="1" x14ac:dyDescent="0.2">
      <c r="A862" s="10" t="s">
        <v>1626</v>
      </c>
    </row>
    <row r="863" spans="1:1" ht="12.75" customHeight="1" x14ac:dyDescent="0.2">
      <c r="A863" s="10" t="s">
        <v>1627</v>
      </c>
    </row>
    <row r="864" spans="1:1" ht="12.75" customHeight="1" x14ac:dyDescent="0.2">
      <c r="A864" s="10" t="s">
        <v>1628</v>
      </c>
    </row>
    <row r="865" spans="1:1" ht="12.75" customHeight="1" x14ac:dyDescent="0.2">
      <c r="A865" s="10" t="s">
        <v>1629</v>
      </c>
    </row>
    <row r="866" spans="1:1" ht="12.75" customHeight="1" x14ac:dyDescent="0.2">
      <c r="A866" s="10" t="s">
        <v>1630</v>
      </c>
    </row>
    <row r="867" spans="1:1" ht="12.75" customHeight="1" x14ac:dyDescent="0.2">
      <c r="A867" s="10" t="s">
        <v>1631</v>
      </c>
    </row>
    <row r="868" spans="1:1" ht="12.75" customHeight="1" x14ac:dyDescent="0.2">
      <c r="A868" s="10" t="s">
        <v>1632</v>
      </c>
    </row>
    <row r="869" spans="1:1" ht="12.75" customHeight="1" x14ac:dyDescent="0.2">
      <c r="A869" s="10" t="s">
        <v>1633</v>
      </c>
    </row>
    <row r="870" spans="1:1" ht="12.75" customHeight="1" x14ac:dyDescent="0.2">
      <c r="A870" s="10" t="s">
        <v>1634</v>
      </c>
    </row>
    <row r="871" spans="1:1" ht="12.75" customHeight="1" x14ac:dyDescent="0.2">
      <c r="A871" s="10" t="s">
        <v>1635</v>
      </c>
    </row>
    <row r="872" spans="1:1" ht="12.75" customHeight="1" x14ac:dyDescent="0.2">
      <c r="A872" s="10" t="s">
        <v>1639</v>
      </c>
    </row>
    <row r="873" spans="1:1" ht="12.75" customHeight="1" x14ac:dyDescent="0.2">
      <c r="A873" s="10" t="s">
        <v>1640</v>
      </c>
    </row>
    <row r="874" spans="1:1" ht="12.75" customHeight="1" x14ac:dyDescent="0.2">
      <c r="A874" s="10" t="s">
        <v>1641</v>
      </c>
    </row>
    <row r="875" spans="1:1" ht="12.75" customHeight="1" x14ac:dyDescent="0.2">
      <c r="A875" s="10" t="s">
        <v>1643</v>
      </c>
    </row>
    <row r="876" spans="1:1" ht="12.75" customHeight="1" x14ac:dyDescent="0.2">
      <c r="A876" s="10" t="s">
        <v>1644</v>
      </c>
    </row>
    <row r="877" spans="1:1" ht="12.75" customHeight="1" x14ac:dyDescent="0.2">
      <c r="A877" s="10" t="s">
        <v>1653</v>
      </c>
    </row>
    <row r="878" spans="1:1" ht="12.75" customHeight="1" x14ac:dyDescent="0.2">
      <c r="A878" s="10" t="s">
        <v>1654</v>
      </c>
    </row>
    <row r="879" spans="1:1" ht="12.75" customHeight="1" x14ac:dyDescent="0.2">
      <c r="A879" s="10" t="s">
        <v>1655</v>
      </c>
    </row>
    <row r="880" spans="1:1" ht="12.75" customHeight="1" x14ac:dyDescent="0.2">
      <c r="A880" s="10" t="s">
        <v>1656</v>
      </c>
    </row>
    <row r="881" spans="1:1" ht="12.75" customHeight="1" x14ac:dyDescent="0.2">
      <c r="A881" s="10" t="s">
        <v>1657</v>
      </c>
    </row>
    <row r="882" spans="1:1" ht="12.75" customHeight="1" x14ac:dyDescent="0.2">
      <c r="A882" s="10" t="s">
        <v>1658</v>
      </c>
    </row>
    <row r="883" spans="1:1" ht="12.75" customHeight="1" x14ac:dyDescent="0.2">
      <c r="A883" s="10" t="s">
        <v>1659</v>
      </c>
    </row>
    <row r="884" spans="1:1" ht="12.75" customHeight="1" x14ac:dyDescent="0.2">
      <c r="A884" s="10" t="s">
        <v>1660</v>
      </c>
    </row>
    <row r="885" spans="1:1" ht="12.75" customHeight="1" x14ac:dyDescent="0.2">
      <c r="A885" s="10" t="s">
        <v>1661</v>
      </c>
    </row>
    <row r="886" spans="1:1" ht="12.75" customHeight="1" x14ac:dyDescent="0.2">
      <c r="A886" s="10" t="s">
        <v>1664</v>
      </c>
    </row>
    <row r="887" spans="1:1" ht="12.75" customHeight="1" x14ac:dyDescent="0.2">
      <c r="A887" s="10" t="s">
        <v>1665</v>
      </c>
    </row>
    <row r="888" spans="1:1" ht="12.75" customHeight="1" x14ac:dyDescent="0.2">
      <c r="A888" s="10" t="s">
        <v>1666</v>
      </c>
    </row>
    <row r="889" spans="1:1" ht="12.75" customHeight="1" x14ac:dyDescent="0.2">
      <c r="A889" s="10" t="s">
        <v>1670</v>
      </c>
    </row>
    <row r="890" spans="1:1" ht="12.75" customHeight="1" x14ac:dyDescent="0.2">
      <c r="A890" s="10" t="s">
        <v>1671</v>
      </c>
    </row>
    <row r="891" spans="1:1" ht="12.75" customHeight="1" x14ac:dyDescent="0.2">
      <c r="A891" s="10" t="s">
        <v>1672</v>
      </c>
    </row>
    <row r="892" spans="1:1" ht="12.75" customHeight="1" x14ac:dyDescent="0.2">
      <c r="A892" s="10" t="s">
        <v>1688</v>
      </c>
    </row>
    <row r="893" spans="1:1" ht="12.75" customHeight="1" x14ac:dyDescent="0.2">
      <c r="A893" s="10" t="s">
        <v>1689</v>
      </c>
    </row>
    <row r="894" spans="1:1" ht="12.75" customHeight="1" x14ac:dyDescent="0.2">
      <c r="A894" s="10" t="s">
        <v>1690</v>
      </c>
    </row>
    <row r="895" spans="1:1" ht="12.75" customHeight="1" x14ac:dyDescent="0.2">
      <c r="A895" s="10" t="s">
        <v>1691</v>
      </c>
    </row>
    <row r="896" spans="1:1" ht="12.75" customHeight="1" x14ac:dyDescent="0.2">
      <c r="A896" s="10" t="s">
        <v>1692</v>
      </c>
    </row>
    <row r="897" spans="1:1" ht="12.75" customHeight="1" x14ac:dyDescent="0.2">
      <c r="A897" s="10" t="s">
        <v>1693</v>
      </c>
    </row>
    <row r="898" spans="1:1" ht="12.75" customHeight="1" x14ac:dyDescent="0.2">
      <c r="A898" s="10" t="s">
        <v>1694</v>
      </c>
    </row>
    <row r="899" spans="1:1" ht="12.75" customHeight="1" x14ac:dyDescent="0.2">
      <c r="A899" s="10" t="s">
        <v>1695</v>
      </c>
    </row>
    <row r="900" spans="1:1" ht="12.75" customHeight="1" x14ac:dyDescent="0.2">
      <c r="A900" s="10" t="s">
        <v>1696</v>
      </c>
    </row>
    <row r="901" spans="1:1" ht="12.75" customHeight="1" x14ac:dyDescent="0.2">
      <c r="A901" s="10" t="s">
        <v>1697</v>
      </c>
    </row>
    <row r="902" spans="1:1" ht="12.75" customHeight="1" x14ac:dyDescent="0.2">
      <c r="A902" s="10" t="s">
        <v>1698</v>
      </c>
    </row>
    <row r="903" spans="1:1" ht="12.75" customHeight="1" x14ac:dyDescent="0.2">
      <c r="A903" s="10" t="s">
        <v>1699</v>
      </c>
    </row>
    <row r="904" spans="1:1" ht="12.75" customHeight="1" x14ac:dyDescent="0.2">
      <c r="A904" s="10" t="s">
        <v>1700</v>
      </c>
    </row>
    <row r="905" spans="1:1" ht="12.75" customHeight="1" x14ac:dyDescent="0.2">
      <c r="A905" s="10" t="s">
        <v>1701</v>
      </c>
    </row>
    <row r="906" spans="1:1" ht="12.75" customHeight="1" x14ac:dyDescent="0.2">
      <c r="A906" s="10" t="s">
        <v>1702</v>
      </c>
    </row>
    <row r="907" spans="1:1" ht="12.75" customHeight="1" x14ac:dyDescent="0.2">
      <c r="A907" s="10" t="s">
        <v>1708</v>
      </c>
    </row>
    <row r="908" spans="1:1" ht="12.75" customHeight="1" x14ac:dyDescent="0.2">
      <c r="A908" s="10" t="s">
        <v>1710</v>
      </c>
    </row>
    <row r="909" spans="1:1" ht="12.75" customHeight="1" x14ac:dyDescent="0.2">
      <c r="A909" s="10" t="s">
        <v>1711</v>
      </c>
    </row>
    <row r="910" spans="1:1" ht="12.75" customHeight="1" x14ac:dyDescent="0.2">
      <c r="A910" s="10" t="s">
        <v>1712</v>
      </c>
    </row>
    <row r="911" spans="1:1" ht="12.75" customHeight="1" x14ac:dyDescent="0.2">
      <c r="A911" s="10" t="s">
        <v>1713</v>
      </c>
    </row>
    <row r="912" spans="1:1" ht="12.75" customHeight="1" x14ac:dyDescent="0.2">
      <c r="A912" s="10" t="s">
        <v>1720</v>
      </c>
    </row>
    <row r="913" spans="1:1" ht="12.75" customHeight="1" x14ac:dyDescent="0.2">
      <c r="A913" s="10" t="s">
        <v>1721</v>
      </c>
    </row>
    <row r="914" spans="1:1" ht="12.75" customHeight="1" x14ac:dyDescent="0.2">
      <c r="A914" s="10" t="s">
        <v>1723</v>
      </c>
    </row>
    <row r="915" spans="1:1" ht="12.75" customHeight="1" x14ac:dyDescent="0.2">
      <c r="A915" s="10" t="s">
        <v>1724</v>
      </c>
    </row>
    <row r="916" spans="1:1" ht="12.75" customHeight="1" x14ac:dyDescent="0.2">
      <c r="A916" s="10" t="s">
        <v>1725</v>
      </c>
    </row>
    <row r="917" spans="1:1" ht="12.75" customHeight="1" x14ac:dyDescent="0.2">
      <c r="A917" s="10" t="s">
        <v>1726</v>
      </c>
    </row>
    <row r="918" spans="1:1" ht="12.75" customHeight="1" x14ac:dyDescent="0.2">
      <c r="A918" s="10" t="s">
        <v>1731</v>
      </c>
    </row>
    <row r="919" spans="1:1" ht="12.75" customHeight="1" x14ac:dyDescent="0.2">
      <c r="A919" s="10" t="s">
        <v>1732</v>
      </c>
    </row>
    <row r="920" spans="1:1" ht="12.75" customHeight="1" x14ac:dyDescent="0.2">
      <c r="A920" s="10" t="s">
        <v>1733</v>
      </c>
    </row>
    <row r="921" spans="1:1" ht="12.75" customHeight="1" x14ac:dyDescent="0.2">
      <c r="A921" s="10" t="s">
        <v>1734</v>
      </c>
    </row>
    <row r="922" spans="1:1" ht="12.75" customHeight="1" x14ac:dyDescent="0.2">
      <c r="A922" s="10" t="s">
        <v>1735</v>
      </c>
    </row>
    <row r="923" spans="1:1" ht="12.75" customHeight="1" x14ac:dyDescent="0.2">
      <c r="A923" s="10" t="s">
        <v>1737</v>
      </c>
    </row>
    <row r="924" spans="1:1" ht="12.75" customHeight="1" x14ac:dyDescent="0.2">
      <c r="A924" s="10" t="s">
        <v>1744</v>
      </c>
    </row>
    <row r="925" spans="1:1" ht="12.75" customHeight="1" x14ac:dyDescent="0.2">
      <c r="A925" s="10" t="s">
        <v>1745</v>
      </c>
    </row>
    <row r="926" spans="1:1" ht="12.75" customHeight="1" x14ac:dyDescent="0.2">
      <c r="A926" s="10" t="s">
        <v>1746</v>
      </c>
    </row>
    <row r="927" spans="1:1" ht="12.75" customHeight="1" x14ac:dyDescent="0.2">
      <c r="A927" s="10" t="s">
        <v>1747</v>
      </c>
    </row>
    <row r="928" spans="1:1" ht="12.75" customHeight="1" x14ac:dyDescent="0.2">
      <c r="A928" s="10" t="s">
        <v>1748</v>
      </c>
    </row>
    <row r="929" spans="1:1" ht="12.75" customHeight="1" x14ac:dyDescent="0.2">
      <c r="A929" s="10" t="s">
        <v>1749</v>
      </c>
    </row>
    <row r="930" spans="1:1" ht="12.75" customHeight="1" x14ac:dyDescent="0.2">
      <c r="A930" s="10" t="s">
        <v>1792</v>
      </c>
    </row>
    <row r="931" spans="1:1" ht="12.75" customHeight="1" x14ac:dyDescent="0.2">
      <c r="A931" s="10" t="s">
        <v>1793</v>
      </c>
    </row>
    <row r="932" spans="1:1" ht="12.75" customHeight="1" x14ac:dyDescent="0.2">
      <c r="A932" s="10" t="s">
        <v>1794</v>
      </c>
    </row>
    <row r="933" spans="1:1" ht="12.75" customHeight="1" x14ac:dyDescent="0.2">
      <c r="A933" s="10" t="s">
        <v>1795</v>
      </c>
    </row>
    <row r="934" spans="1:1" ht="12.75" customHeight="1" x14ac:dyDescent="0.2">
      <c r="A934" s="10" t="s">
        <v>1796</v>
      </c>
    </row>
    <row r="935" spans="1:1" ht="12.75" customHeight="1" x14ac:dyDescent="0.2">
      <c r="A935" s="10" t="s">
        <v>1797</v>
      </c>
    </row>
    <row r="936" spans="1:1" ht="12.75" customHeight="1" x14ac:dyDescent="0.2">
      <c r="A936" s="10" t="s">
        <v>1798</v>
      </c>
    </row>
    <row r="937" spans="1:1" ht="12.75" customHeight="1" x14ac:dyDescent="0.2">
      <c r="A937" s="10" t="s">
        <v>1799</v>
      </c>
    </row>
    <row r="938" spans="1:1" ht="12.75" customHeight="1" x14ac:dyDescent="0.2">
      <c r="A938" s="10" t="s">
        <v>1800</v>
      </c>
    </row>
    <row r="939" spans="1:1" ht="12.75" customHeight="1" x14ac:dyDescent="0.2">
      <c r="A939" s="10" t="s">
        <v>1801</v>
      </c>
    </row>
    <row r="940" spans="1:1" ht="12.75" customHeight="1" x14ac:dyDescent="0.2">
      <c r="A940" s="10" t="s">
        <v>1802</v>
      </c>
    </row>
    <row r="941" spans="1:1" ht="12.75" customHeight="1" x14ac:dyDescent="0.2">
      <c r="A941" s="10" t="s">
        <v>1803</v>
      </c>
    </row>
    <row r="942" spans="1:1" ht="12.75" customHeight="1" x14ac:dyDescent="0.2">
      <c r="A942" s="10" t="s">
        <v>1804</v>
      </c>
    </row>
    <row r="943" spans="1:1" ht="12.75" customHeight="1" x14ac:dyDescent="0.2">
      <c r="A943" s="10" t="s">
        <v>1805</v>
      </c>
    </row>
    <row r="944" spans="1:1" ht="12.75" customHeight="1" x14ac:dyDescent="0.2">
      <c r="A944" s="10" t="s">
        <v>1806</v>
      </c>
    </row>
    <row r="945" spans="1:1" ht="12.75" customHeight="1" x14ac:dyDescent="0.2">
      <c r="A945" s="10" t="s">
        <v>1807</v>
      </c>
    </row>
    <row r="946" spans="1:1" ht="12.75" customHeight="1" x14ac:dyDescent="0.2">
      <c r="A946" s="10" t="s">
        <v>1808</v>
      </c>
    </row>
    <row r="947" spans="1:1" ht="12.75" customHeight="1" x14ac:dyDescent="0.2">
      <c r="A947" s="10" t="s">
        <v>1809</v>
      </c>
    </row>
    <row r="948" spans="1:1" ht="12.75" customHeight="1" x14ac:dyDescent="0.2">
      <c r="A948" s="10" t="s">
        <v>1810</v>
      </c>
    </row>
    <row r="949" spans="1:1" ht="12.75" customHeight="1" x14ac:dyDescent="0.2">
      <c r="A949" s="10" t="s">
        <v>1811</v>
      </c>
    </row>
    <row r="950" spans="1:1" ht="12.75" customHeight="1" x14ac:dyDescent="0.2">
      <c r="A950" s="10" t="s">
        <v>1812</v>
      </c>
    </row>
    <row r="951" spans="1:1" ht="12.75" customHeight="1" x14ac:dyDescent="0.2">
      <c r="A951" s="10" t="s">
        <v>1813</v>
      </c>
    </row>
    <row r="952" spans="1:1" ht="12.75" customHeight="1" x14ac:dyDescent="0.2">
      <c r="A952" s="10" t="s">
        <v>1814</v>
      </c>
    </row>
    <row r="953" spans="1:1" ht="12.75" customHeight="1" x14ac:dyDescent="0.2">
      <c r="A953" s="10" t="s">
        <v>1815</v>
      </c>
    </row>
    <row r="954" spans="1:1" ht="12.75" customHeight="1" x14ac:dyDescent="0.2">
      <c r="A954" s="10" t="s">
        <v>1822</v>
      </c>
    </row>
    <row r="955" spans="1:1" ht="12.75" customHeight="1" x14ac:dyDescent="0.2">
      <c r="A955" s="10" t="s">
        <v>1823</v>
      </c>
    </row>
    <row r="956" spans="1:1" ht="12.75" customHeight="1" x14ac:dyDescent="0.2">
      <c r="A956" s="10" t="s">
        <v>1824</v>
      </c>
    </row>
    <row r="957" spans="1:1" ht="12.75" customHeight="1" x14ac:dyDescent="0.2">
      <c r="A957" s="10" t="s">
        <v>1825</v>
      </c>
    </row>
    <row r="958" spans="1:1" ht="12.75" customHeight="1" x14ac:dyDescent="0.2">
      <c r="A958" s="10" t="s">
        <v>1826</v>
      </c>
    </row>
    <row r="959" spans="1:1" ht="12.75" customHeight="1" x14ac:dyDescent="0.2">
      <c r="A959" s="10" t="s">
        <v>2363</v>
      </c>
    </row>
    <row r="960" spans="1:1" ht="12.75" customHeight="1" x14ac:dyDescent="0.2">
      <c r="A960" s="10" t="s">
        <v>1827</v>
      </c>
    </row>
    <row r="961" spans="1:1" ht="12.75" customHeight="1" x14ac:dyDescent="0.2">
      <c r="A961" s="10" t="s">
        <v>1828</v>
      </c>
    </row>
    <row r="962" spans="1:1" ht="12.75" customHeight="1" x14ac:dyDescent="0.2">
      <c r="A962" s="10" t="s">
        <v>1829</v>
      </c>
    </row>
    <row r="963" spans="1:1" ht="12.75" customHeight="1" x14ac:dyDescent="0.2">
      <c r="A963" s="10" t="s">
        <v>1830</v>
      </c>
    </row>
    <row r="964" spans="1:1" ht="12.75" customHeight="1" x14ac:dyDescent="0.2">
      <c r="A964" s="10" t="s">
        <v>1832</v>
      </c>
    </row>
    <row r="965" spans="1:1" ht="12.75" customHeight="1" x14ac:dyDescent="0.2">
      <c r="A965" s="10" t="s">
        <v>1834</v>
      </c>
    </row>
    <row r="966" spans="1:1" ht="12.75" customHeight="1" x14ac:dyDescent="0.2">
      <c r="A966" s="10" t="s">
        <v>1836</v>
      </c>
    </row>
    <row r="967" spans="1:1" ht="12.75" customHeight="1" x14ac:dyDescent="0.2">
      <c r="A967" s="10" t="s">
        <v>1838</v>
      </c>
    </row>
    <row r="968" spans="1:1" ht="12.75" customHeight="1" x14ac:dyDescent="0.2">
      <c r="A968" s="10" t="s">
        <v>1840</v>
      </c>
    </row>
    <row r="969" spans="1:1" ht="12.75" customHeight="1" x14ac:dyDescent="0.2">
      <c r="A969" s="10" t="s">
        <v>1842</v>
      </c>
    </row>
    <row r="970" spans="1:1" ht="12.75" customHeight="1" x14ac:dyDescent="0.2">
      <c r="A970" s="10" t="s">
        <v>1843</v>
      </c>
    </row>
    <row r="971" spans="1:1" ht="12.75" customHeight="1" x14ac:dyDescent="0.2">
      <c r="A971" s="10" t="s">
        <v>1844</v>
      </c>
    </row>
    <row r="972" spans="1:1" ht="12.75" customHeight="1" x14ac:dyDescent="0.2">
      <c r="A972" s="10" t="s">
        <v>1847</v>
      </c>
    </row>
    <row r="973" spans="1:1" ht="12.75" customHeight="1" x14ac:dyDescent="0.2">
      <c r="A973" s="10" t="s">
        <v>1848</v>
      </c>
    </row>
    <row r="974" spans="1:1" ht="12.75" customHeight="1" x14ac:dyDescent="0.2">
      <c r="A974" s="10" t="s">
        <v>1849</v>
      </c>
    </row>
    <row r="975" spans="1:1" ht="12.75" customHeight="1" x14ac:dyDescent="0.2">
      <c r="A975" s="10" t="s">
        <v>1850</v>
      </c>
    </row>
    <row r="976" spans="1:1" ht="12.75" customHeight="1" x14ac:dyDescent="0.2">
      <c r="A976" s="10" t="s">
        <v>1854</v>
      </c>
    </row>
    <row r="977" spans="1:1" ht="12.75" customHeight="1" x14ac:dyDescent="0.2">
      <c r="A977" s="10" t="s">
        <v>1855</v>
      </c>
    </row>
    <row r="978" spans="1:1" ht="12.75" customHeight="1" x14ac:dyDescent="0.2">
      <c r="A978" s="10" t="s">
        <v>1856</v>
      </c>
    </row>
    <row r="979" spans="1:1" ht="12.75" customHeight="1" x14ac:dyDescent="0.2">
      <c r="A979" s="10" t="s">
        <v>1857</v>
      </c>
    </row>
    <row r="980" spans="1:1" ht="12.75" customHeight="1" x14ac:dyDescent="0.2">
      <c r="A980" s="10" t="s">
        <v>1859</v>
      </c>
    </row>
    <row r="981" spans="1:1" ht="12.75" customHeight="1" x14ac:dyDescent="0.2">
      <c r="A981" s="10" t="s">
        <v>1860</v>
      </c>
    </row>
    <row r="982" spans="1:1" ht="12.75" customHeight="1" x14ac:dyDescent="0.2">
      <c r="A982" s="10" t="s">
        <v>1863</v>
      </c>
    </row>
    <row r="983" spans="1:1" ht="12.75" customHeight="1" x14ac:dyDescent="0.2">
      <c r="A983" s="10" t="s">
        <v>1864</v>
      </c>
    </row>
    <row r="984" spans="1:1" ht="12.75" customHeight="1" x14ac:dyDescent="0.2">
      <c r="A984" s="10" t="s">
        <v>1865</v>
      </c>
    </row>
    <row r="985" spans="1:1" ht="12.75" customHeight="1" x14ac:dyDescent="0.2">
      <c r="A985" s="10" t="s">
        <v>1866</v>
      </c>
    </row>
    <row r="986" spans="1:1" ht="12.75" customHeight="1" x14ac:dyDescent="0.2">
      <c r="A986" s="10" t="s">
        <v>1868</v>
      </c>
    </row>
    <row r="987" spans="1:1" ht="12.75" customHeight="1" x14ac:dyDescent="0.2">
      <c r="A987" s="10" t="s">
        <v>1869</v>
      </c>
    </row>
    <row r="988" spans="1:1" ht="12.75" customHeight="1" x14ac:dyDescent="0.2">
      <c r="A988" s="10" t="s">
        <v>1870</v>
      </c>
    </row>
    <row r="989" spans="1:1" ht="12.75" customHeight="1" x14ac:dyDescent="0.2">
      <c r="A989" s="10" t="s">
        <v>1874</v>
      </c>
    </row>
    <row r="990" spans="1:1" ht="12.75" customHeight="1" x14ac:dyDescent="0.2">
      <c r="A990" s="10" t="s">
        <v>1875</v>
      </c>
    </row>
    <row r="991" spans="1:1" ht="12.75" customHeight="1" x14ac:dyDescent="0.2">
      <c r="A991" s="10" t="s">
        <v>1876</v>
      </c>
    </row>
    <row r="992" spans="1:1" ht="12.75" customHeight="1" x14ac:dyDescent="0.2">
      <c r="A992" s="10" t="s">
        <v>1880</v>
      </c>
    </row>
    <row r="993" spans="1:1" ht="12.75" customHeight="1" x14ac:dyDescent="0.2">
      <c r="A993" s="10" t="s">
        <v>1886</v>
      </c>
    </row>
    <row r="994" spans="1:1" ht="12.75" customHeight="1" x14ac:dyDescent="0.2">
      <c r="A994" s="10" t="s">
        <v>1887</v>
      </c>
    </row>
    <row r="995" spans="1:1" ht="12.75" customHeight="1" x14ac:dyDescent="0.2">
      <c r="A995" s="10" t="s">
        <v>1888</v>
      </c>
    </row>
    <row r="996" spans="1:1" ht="12.75" customHeight="1" x14ac:dyDescent="0.2">
      <c r="A996" s="10" t="s">
        <v>1889</v>
      </c>
    </row>
    <row r="997" spans="1:1" ht="12.75" customHeight="1" x14ac:dyDescent="0.2">
      <c r="A997" s="10" t="s">
        <v>1891</v>
      </c>
    </row>
    <row r="998" spans="1:1" ht="12.75" customHeight="1" x14ac:dyDescent="0.2">
      <c r="A998" s="10" t="s">
        <v>1895</v>
      </c>
    </row>
    <row r="999" spans="1:1" ht="12.75" customHeight="1" x14ac:dyDescent="0.2">
      <c r="A999" s="10" t="s">
        <v>1896</v>
      </c>
    </row>
    <row r="1000" spans="1:1" ht="12.75" customHeight="1" x14ac:dyDescent="0.2">
      <c r="A1000" s="10" t="s">
        <v>1897</v>
      </c>
    </row>
    <row r="1001" spans="1:1" ht="12.75" customHeight="1" x14ac:dyDescent="0.2">
      <c r="A1001" s="10" t="s">
        <v>1900</v>
      </c>
    </row>
    <row r="1002" spans="1:1" ht="12.75" customHeight="1" x14ac:dyDescent="0.2">
      <c r="A1002" s="10" t="s">
        <v>1901</v>
      </c>
    </row>
    <row r="1003" spans="1:1" ht="12.75" customHeight="1" x14ac:dyDescent="0.2">
      <c r="A1003" s="10" t="s">
        <v>1903</v>
      </c>
    </row>
    <row r="1004" spans="1:1" ht="12.75" customHeight="1" x14ac:dyDescent="0.2">
      <c r="A1004" s="10" t="s">
        <v>1904</v>
      </c>
    </row>
    <row r="1005" spans="1:1" ht="12.75" customHeight="1" x14ac:dyDescent="0.2">
      <c r="A1005" s="10" t="s">
        <v>1917</v>
      </c>
    </row>
    <row r="1006" spans="1:1" ht="12.75" customHeight="1" x14ac:dyDescent="0.2">
      <c r="A1006" s="10" t="s">
        <v>1918</v>
      </c>
    </row>
    <row r="1007" spans="1:1" ht="12.75" customHeight="1" x14ac:dyDescent="0.2">
      <c r="A1007" s="10" t="s">
        <v>1919</v>
      </c>
    </row>
    <row r="1008" spans="1:1" ht="12.75" customHeight="1" x14ac:dyDescent="0.2">
      <c r="A1008" s="10" t="s">
        <v>1920</v>
      </c>
    </row>
    <row r="1009" spans="1:1" ht="12.75" customHeight="1" x14ac:dyDescent="0.2">
      <c r="A1009" s="10" t="s">
        <v>1921</v>
      </c>
    </row>
    <row r="1010" spans="1:1" ht="12.75" customHeight="1" x14ac:dyDescent="0.2">
      <c r="A1010" s="10" t="s">
        <v>1922</v>
      </c>
    </row>
    <row r="1011" spans="1:1" ht="12.75" customHeight="1" x14ac:dyDescent="0.2">
      <c r="A1011" s="10" t="s">
        <v>1923</v>
      </c>
    </row>
    <row r="1012" spans="1:1" ht="12.75" customHeight="1" x14ac:dyDescent="0.2">
      <c r="A1012" s="10" t="s">
        <v>1924</v>
      </c>
    </row>
    <row r="1013" spans="1:1" ht="12.75" customHeight="1" x14ac:dyDescent="0.2">
      <c r="A1013" s="10" t="s">
        <v>1925</v>
      </c>
    </row>
    <row r="1014" spans="1:1" ht="12.75" customHeight="1" x14ac:dyDescent="0.2">
      <c r="A1014" s="10" t="s">
        <v>1926</v>
      </c>
    </row>
    <row r="1015" spans="1:1" ht="12.75" customHeight="1" x14ac:dyDescent="0.2">
      <c r="A1015" s="10" t="s">
        <v>1927</v>
      </c>
    </row>
    <row r="1016" spans="1:1" ht="12.75" customHeight="1" x14ac:dyDescent="0.2">
      <c r="A1016" s="10" t="s">
        <v>1928</v>
      </c>
    </row>
    <row r="1017" spans="1:1" ht="12.75" customHeight="1" x14ac:dyDescent="0.2">
      <c r="A1017" s="10" t="s">
        <v>1929</v>
      </c>
    </row>
    <row r="1018" spans="1:1" ht="12.75" customHeight="1" x14ac:dyDescent="0.2">
      <c r="A1018" s="10" t="s">
        <v>1931</v>
      </c>
    </row>
    <row r="1019" spans="1:1" ht="12.75" customHeight="1" x14ac:dyDescent="0.2">
      <c r="A1019" s="10" t="s">
        <v>1932</v>
      </c>
    </row>
    <row r="1020" spans="1:1" ht="12.75" customHeight="1" x14ac:dyDescent="0.2">
      <c r="A1020" s="10" t="s">
        <v>1940</v>
      </c>
    </row>
    <row r="1021" spans="1:1" ht="12.75" customHeight="1" x14ac:dyDescent="0.2">
      <c r="A1021" s="10" t="s">
        <v>1941</v>
      </c>
    </row>
    <row r="1022" spans="1:1" ht="12.75" customHeight="1" x14ac:dyDescent="0.2">
      <c r="A1022" s="10" t="s">
        <v>1942</v>
      </c>
    </row>
    <row r="1023" spans="1:1" ht="12.75" customHeight="1" x14ac:dyDescent="0.2">
      <c r="A1023" s="10" t="s">
        <v>1943</v>
      </c>
    </row>
    <row r="1024" spans="1:1" ht="12.75" customHeight="1" x14ac:dyDescent="0.2">
      <c r="A1024" s="10" t="s">
        <v>1944</v>
      </c>
    </row>
    <row r="1025" spans="1:1" ht="12.75" customHeight="1" x14ac:dyDescent="0.2">
      <c r="A1025" s="10" t="s">
        <v>1945</v>
      </c>
    </row>
    <row r="1026" spans="1:1" ht="12.75" customHeight="1" x14ac:dyDescent="0.2">
      <c r="A1026" s="10" t="s">
        <v>1946</v>
      </c>
    </row>
    <row r="1027" spans="1:1" ht="12.75" customHeight="1" x14ac:dyDescent="0.2">
      <c r="A1027" s="10" t="s">
        <v>1947</v>
      </c>
    </row>
    <row r="1028" spans="1:1" ht="12.75" customHeight="1" x14ac:dyDescent="0.2">
      <c r="A1028" s="10" t="s">
        <v>1949</v>
      </c>
    </row>
    <row r="1029" spans="1:1" ht="12.75" customHeight="1" x14ac:dyDescent="0.2">
      <c r="A1029" s="10" t="s">
        <v>1952</v>
      </c>
    </row>
    <row r="1030" spans="1:1" ht="12.75" customHeight="1" x14ac:dyDescent="0.2">
      <c r="A1030" s="10" t="s">
        <v>1953</v>
      </c>
    </row>
    <row r="1031" spans="1:1" ht="12.75" customHeight="1" x14ac:dyDescent="0.2">
      <c r="A1031" s="10" t="s">
        <v>1955</v>
      </c>
    </row>
    <row r="1032" spans="1:1" ht="12.75" customHeight="1" x14ac:dyDescent="0.2">
      <c r="A1032" s="10" t="s">
        <v>1956</v>
      </c>
    </row>
    <row r="1033" spans="1:1" ht="12.75" customHeight="1" x14ac:dyDescent="0.2">
      <c r="A1033" s="10" t="s">
        <v>1958</v>
      </c>
    </row>
    <row r="1034" spans="1:1" ht="12.75" customHeight="1" x14ac:dyDescent="0.2">
      <c r="A1034" s="10" t="s">
        <v>1975</v>
      </c>
    </row>
    <row r="1035" spans="1:1" ht="12.75" customHeight="1" x14ac:dyDescent="0.2">
      <c r="A1035" s="10" t="s">
        <v>1976</v>
      </c>
    </row>
    <row r="1036" spans="1:1" ht="12.75" customHeight="1" x14ac:dyDescent="0.2">
      <c r="A1036" s="10" t="s">
        <v>1977</v>
      </c>
    </row>
    <row r="1037" spans="1:1" ht="12.75" customHeight="1" x14ac:dyDescent="0.2">
      <c r="A1037" s="10" t="s">
        <v>1978</v>
      </c>
    </row>
    <row r="1038" spans="1:1" ht="12.75" customHeight="1" x14ac:dyDescent="0.2">
      <c r="A1038" s="10" t="s">
        <v>1979</v>
      </c>
    </row>
    <row r="1039" spans="1:1" ht="12.75" customHeight="1" x14ac:dyDescent="0.2">
      <c r="A1039" s="10" t="s">
        <v>1980</v>
      </c>
    </row>
    <row r="1040" spans="1:1" ht="12.75" customHeight="1" x14ac:dyDescent="0.2">
      <c r="A1040" s="10" t="s">
        <v>1981</v>
      </c>
    </row>
    <row r="1041" spans="1:1" ht="12.75" customHeight="1" x14ac:dyDescent="0.2">
      <c r="A1041" s="10" t="s">
        <v>1982</v>
      </c>
    </row>
    <row r="1042" spans="1:1" ht="12.75" customHeight="1" x14ac:dyDescent="0.2">
      <c r="A1042" s="10" t="s">
        <v>1983</v>
      </c>
    </row>
    <row r="1043" spans="1:1" ht="12.75" customHeight="1" x14ac:dyDescent="0.2">
      <c r="A1043" s="10" t="s">
        <v>1984</v>
      </c>
    </row>
    <row r="1044" spans="1:1" ht="12.75" customHeight="1" x14ac:dyDescent="0.2">
      <c r="A1044" s="10" t="s">
        <v>1985</v>
      </c>
    </row>
    <row r="1045" spans="1:1" ht="12.75" customHeight="1" x14ac:dyDescent="0.2">
      <c r="A1045" s="10" t="s">
        <v>1986</v>
      </c>
    </row>
    <row r="1046" spans="1:1" ht="12.75" customHeight="1" x14ac:dyDescent="0.2">
      <c r="A1046" s="10" t="s">
        <v>1987</v>
      </c>
    </row>
    <row r="1047" spans="1:1" ht="12.75" customHeight="1" x14ac:dyDescent="0.2">
      <c r="A1047" s="10" t="s">
        <v>1988</v>
      </c>
    </row>
    <row r="1048" spans="1:1" ht="12.75" customHeight="1" x14ac:dyDescent="0.2">
      <c r="A1048" s="10" t="s">
        <v>1989</v>
      </c>
    </row>
    <row r="1049" spans="1:1" ht="12.75" customHeight="1" x14ac:dyDescent="0.2">
      <c r="A1049" s="10" t="s">
        <v>1990</v>
      </c>
    </row>
    <row r="1050" spans="1:1" ht="12.75" customHeight="1" x14ac:dyDescent="0.2">
      <c r="A1050" s="10" t="s">
        <v>1991</v>
      </c>
    </row>
    <row r="1051" spans="1:1" ht="12.75" customHeight="1" x14ac:dyDescent="0.2">
      <c r="A1051" s="10" t="s">
        <v>1993</v>
      </c>
    </row>
    <row r="1052" spans="1:1" ht="12.75" customHeight="1" x14ac:dyDescent="0.2">
      <c r="A1052" s="10" t="s">
        <v>1994</v>
      </c>
    </row>
    <row r="1053" spans="1:1" ht="12.75" customHeight="1" x14ac:dyDescent="0.2">
      <c r="A1053" s="10" t="s">
        <v>1996</v>
      </c>
    </row>
    <row r="1054" spans="1:1" ht="12.75" customHeight="1" x14ac:dyDescent="0.2">
      <c r="A1054" s="10" t="s">
        <v>1997</v>
      </c>
    </row>
    <row r="1055" spans="1:1" ht="12.75" customHeight="1" x14ac:dyDescent="0.2">
      <c r="A1055" s="10" t="s">
        <v>2011</v>
      </c>
    </row>
    <row r="1056" spans="1:1" ht="12.75" customHeight="1" x14ac:dyDescent="0.2">
      <c r="A1056" s="10" t="s">
        <v>2012</v>
      </c>
    </row>
    <row r="1057" spans="1:1" ht="12.75" customHeight="1" x14ac:dyDescent="0.2">
      <c r="A1057" s="10" t="s">
        <v>2013</v>
      </c>
    </row>
    <row r="1058" spans="1:1" ht="12.75" customHeight="1" x14ac:dyDescent="0.2">
      <c r="A1058" s="10" t="s">
        <v>2014</v>
      </c>
    </row>
    <row r="1059" spans="1:1" ht="12.75" customHeight="1" x14ac:dyDescent="0.2">
      <c r="A1059" s="10" t="s">
        <v>2015</v>
      </c>
    </row>
    <row r="1060" spans="1:1" ht="12.75" customHeight="1" x14ac:dyDescent="0.2">
      <c r="A1060" s="10" t="s">
        <v>2016</v>
      </c>
    </row>
    <row r="1061" spans="1:1" ht="12.75" customHeight="1" x14ac:dyDescent="0.2">
      <c r="A1061" s="10" t="s">
        <v>2017</v>
      </c>
    </row>
    <row r="1062" spans="1:1" ht="12.75" customHeight="1" x14ac:dyDescent="0.2">
      <c r="A1062" s="10" t="s">
        <v>2018</v>
      </c>
    </row>
    <row r="1063" spans="1:1" ht="12.75" customHeight="1" x14ac:dyDescent="0.2">
      <c r="A1063" s="10" t="s">
        <v>2019</v>
      </c>
    </row>
    <row r="1064" spans="1:1" ht="12.75" customHeight="1" x14ac:dyDescent="0.2">
      <c r="A1064" s="10" t="s">
        <v>2020</v>
      </c>
    </row>
    <row r="1065" spans="1:1" ht="12.75" customHeight="1" x14ac:dyDescent="0.2">
      <c r="A1065" s="10" t="s">
        <v>2021</v>
      </c>
    </row>
    <row r="1066" spans="1:1" ht="12.75" customHeight="1" x14ac:dyDescent="0.2">
      <c r="A1066" s="10" t="s">
        <v>2022</v>
      </c>
    </row>
    <row r="1067" spans="1:1" ht="12.75" customHeight="1" x14ac:dyDescent="0.2">
      <c r="A1067" s="10" t="s">
        <v>2023</v>
      </c>
    </row>
    <row r="1068" spans="1:1" ht="12.75" customHeight="1" x14ac:dyDescent="0.2">
      <c r="A1068" s="10" t="s">
        <v>2024</v>
      </c>
    </row>
    <row r="1069" spans="1:1" ht="12.75" customHeight="1" x14ac:dyDescent="0.2">
      <c r="A1069" s="10" t="s">
        <v>2026</v>
      </c>
    </row>
    <row r="1070" spans="1:1" ht="12.75" customHeight="1" x14ac:dyDescent="0.2">
      <c r="A1070" s="10" t="s">
        <v>2028</v>
      </c>
    </row>
    <row r="1071" spans="1:1" ht="12.75" customHeight="1" x14ac:dyDescent="0.2">
      <c r="A1071" s="10" t="s">
        <v>2029</v>
      </c>
    </row>
    <row r="1072" spans="1:1" ht="12.75" customHeight="1" x14ac:dyDescent="0.2">
      <c r="A1072" s="10" t="s">
        <v>2046</v>
      </c>
    </row>
    <row r="1073" spans="1:1" ht="12.75" customHeight="1" x14ac:dyDescent="0.2">
      <c r="A1073" s="10" t="s">
        <v>2047</v>
      </c>
    </row>
    <row r="1074" spans="1:1" ht="12.75" customHeight="1" x14ac:dyDescent="0.2">
      <c r="A1074" s="10" t="s">
        <v>2048</v>
      </c>
    </row>
    <row r="1075" spans="1:1" ht="12.75" customHeight="1" x14ac:dyDescent="0.2">
      <c r="A1075" s="10" t="s">
        <v>2049</v>
      </c>
    </row>
    <row r="1076" spans="1:1" ht="12.75" customHeight="1" x14ac:dyDescent="0.2">
      <c r="A1076" s="10" t="s">
        <v>2050</v>
      </c>
    </row>
    <row r="1077" spans="1:1" ht="12.75" customHeight="1" x14ac:dyDescent="0.2">
      <c r="A1077" s="10" t="s">
        <v>2051</v>
      </c>
    </row>
    <row r="1078" spans="1:1" ht="12.75" customHeight="1" x14ac:dyDescent="0.2">
      <c r="A1078" s="10" t="s">
        <v>2052</v>
      </c>
    </row>
    <row r="1079" spans="1:1" ht="12.75" customHeight="1" x14ac:dyDescent="0.2">
      <c r="A1079" s="10" t="s">
        <v>2053</v>
      </c>
    </row>
    <row r="1080" spans="1:1" ht="12.75" customHeight="1" x14ac:dyDescent="0.2">
      <c r="A1080" s="10" t="s">
        <v>2054</v>
      </c>
    </row>
    <row r="1081" spans="1:1" ht="12.75" customHeight="1" x14ac:dyDescent="0.2">
      <c r="A1081" s="10" t="s">
        <v>2055</v>
      </c>
    </row>
    <row r="1082" spans="1:1" ht="12.75" customHeight="1" x14ac:dyDescent="0.2">
      <c r="A1082" s="10" t="s">
        <v>2056</v>
      </c>
    </row>
    <row r="1083" spans="1:1" ht="12.75" customHeight="1" x14ac:dyDescent="0.2">
      <c r="A1083" s="10" t="s">
        <v>2057</v>
      </c>
    </row>
    <row r="1084" spans="1:1" ht="12.75" customHeight="1" x14ac:dyDescent="0.2">
      <c r="A1084" s="10" t="s">
        <v>2058</v>
      </c>
    </row>
    <row r="1085" spans="1:1" ht="12.75" customHeight="1" x14ac:dyDescent="0.2">
      <c r="A1085" s="10" t="s">
        <v>2059</v>
      </c>
    </row>
    <row r="1086" spans="1:1" ht="12.75" customHeight="1" x14ac:dyDescent="0.2">
      <c r="A1086" s="10" t="s">
        <v>2060</v>
      </c>
    </row>
    <row r="1087" spans="1:1" ht="12.75" customHeight="1" x14ac:dyDescent="0.2">
      <c r="A1087" s="10" t="s">
        <v>2061</v>
      </c>
    </row>
    <row r="1088" spans="1:1" ht="12.75" customHeight="1" x14ac:dyDescent="0.2">
      <c r="A1088" s="10" t="s">
        <v>2064</v>
      </c>
    </row>
    <row r="1089" spans="1:1" ht="12.75" customHeight="1" x14ac:dyDescent="0.2">
      <c r="A1089" s="10" t="s">
        <v>2065</v>
      </c>
    </row>
    <row r="1090" spans="1:1" ht="12.75" customHeight="1" x14ac:dyDescent="0.2">
      <c r="A1090" s="10" t="s">
        <v>2066</v>
      </c>
    </row>
    <row r="1091" spans="1:1" ht="12.75" customHeight="1" x14ac:dyDescent="0.2">
      <c r="A1091" s="10" t="s">
        <v>2068</v>
      </c>
    </row>
    <row r="1092" spans="1:1" ht="12.75" customHeight="1" x14ac:dyDescent="0.2">
      <c r="A1092" s="10" t="s">
        <v>2069</v>
      </c>
    </row>
    <row r="1093" spans="1:1" ht="12.75" customHeight="1" x14ac:dyDescent="0.2">
      <c r="A1093" s="10" t="s">
        <v>2071</v>
      </c>
    </row>
    <row r="1094" spans="1:1" ht="12.75" customHeight="1" x14ac:dyDescent="0.2">
      <c r="A1094" s="10" t="s">
        <v>2074</v>
      </c>
    </row>
    <row r="1095" spans="1:1" ht="12.75" customHeight="1" x14ac:dyDescent="0.2">
      <c r="A1095" s="10" t="s">
        <v>2075</v>
      </c>
    </row>
    <row r="1096" spans="1:1" ht="12.75" customHeight="1" x14ac:dyDescent="0.2">
      <c r="A1096" s="10" t="s">
        <v>2078</v>
      </c>
    </row>
    <row r="1097" spans="1:1" ht="12.75" customHeight="1" x14ac:dyDescent="0.2">
      <c r="A1097" s="10" t="s">
        <v>2079</v>
      </c>
    </row>
    <row r="1098" spans="1:1" ht="12.75" customHeight="1" x14ac:dyDescent="0.2">
      <c r="A1098" s="10" t="s">
        <v>2080</v>
      </c>
    </row>
    <row r="1099" spans="1:1" ht="12.75" customHeight="1" x14ac:dyDescent="0.2">
      <c r="A1099" s="10" t="s">
        <v>2081</v>
      </c>
    </row>
    <row r="1100" spans="1:1" ht="12.75" customHeight="1" x14ac:dyDescent="0.2">
      <c r="A1100" s="10" t="s">
        <v>2083</v>
      </c>
    </row>
    <row r="1101" spans="1:1" ht="12.75" customHeight="1" x14ac:dyDescent="0.2">
      <c r="A1101" s="10" t="s">
        <v>2085</v>
      </c>
    </row>
    <row r="1102" spans="1:1" ht="12.75" customHeight="1" x14ac:dyDescent="0.2">
      <c r="A1102" s="10" t="s">
        <v>2086</v>
      </c>
    </row>
    <row r="1103" spans="1:1" ht="12.75" customHeight="1" x14ac:dyDescent="0.2">
      <c r="A1103" s="10" t="s">
        <v>2088</v>
      </c>
    </row>
    <row r="1104" spans="1:1" ht="12.75" customHeight="1" x14ac:dyDescent="0.2">
      <c r="A1104" s="10" t="s">
        <v>2089</v>
      </c>
    </row>
    <row r="1105" spans="1:1" ht="12.75" customHeight="1" x14ac:dyDescent="0.2">
      <c r="A1105" s="10" t="s">
        <v>2091</v>
      </c>
    </row>
    <row r="1106" spans="1:1" ht="12.75" customHeight="1" x14ac:dyDescent="0.2">
      <c r="A1106" s="10" t="s">
        <v>2093</v>
      </c>
    </row>
    <row r="1107" spans="1:1" ht="12.75" customHeight="1" x14ac:dyDescent="0.2">
      <c r="A1107" s="10" t="s">
        <v>2096</v>
      </c>
    </row>
    <row r="1108" spans="1:1" ht="12.75" customHeight="1" x14ac:dyDescent="0.2">
      <c r="A1108" s="10" t="s">
        <v>2097</v>
      </c>
    </row>
    <row r="1109" spans="1:1" ht="12.75" customHeight="1" x14ac:dyDescent="0.2">
      <c r="A1109" s="10" t="s">
        <v>2098</v>
      </c>
    </row>
    <row r="1110" spans="1:1" ht="12.75" customHeight="1" x14ac:dyDescent="0.2">
      <c r="A1110" s="10" t="s">
        <v>2100</v>
      </c>
    </row>
    <row r="1111" spans="1:1" ht="12.75" customHeight="1" x14ac:dyDescent="0.2">
      <c r="A1111" s="10" t="s">
        <v>2104</v>
      </c>
    </row>
    <row r="1112" spans="1:1" ht="12.75" customHeight="1" x14ac:dyDescent="0.2">
      <c r="A1112" s="10" t="s">
        <v>2105</v>
      </c>
    </row>
    <row r="1113" spans="1:1" ht="12.75" customHeight="1" x14ac:dyDescent="0.2">
      <c r="A1113" s="10" t="s">
        <v>2106</v>
      </c>
    </row>
    <row r="1114" spans="1:1" ht="12.75" customHeight="1" x14ac:dyDescent="0.2">
      <c r="A1114" s="10" t="s">
        <v>2111</v>
      </c>
    </row>
    <row r="1115" spans="1:1" ht="12.75" customHeight="1" x14ac:dyDescent="0.2">
      <c r="A1115" s="10" t="s">
        <v>2112</v>
      </c>
    </row>
    <row r="1116" spans="1:1" ht="12.75" customHeight="1" x14ac:dyDescent="0.2">
      <c r="A1116" s="10" t="s">
        <v>2113</v>
      </c>
    </row>
    <row r="1117" spans="1:1" ht="12.75" customHeight="1" x14ac:dyDescent="0.2">
      <c r="A1117" s="10" t="s">
        <v>2114</v>
      </c>
    </row>
    <row r="1118" spans="1:1" ht="12.75" customHeight="1" x14ac:dyDescent="0.2">
      <c r="A1118" s="10" t="s">
        <v>2115</v>
      </c>
    </row>
    <row r="1119" spans="1:1" ht="12.75" customHeight="1" x14ac:dyDescent="0.2">
      <c r="A1119" s="10" t="s">
        <v>2119</v>
      </c>
    </row>
    <row r="1120" spans="1:1" ht="12.75" customHeight="1" x14ac:dyDescent="0.2">
      <c r="A1120" s="10" t="s">
        <v>2120</v>
      </c>
    </row>
    <row r="1121" spans="1:1" ht="12.75" customHeight="1" x14ac:dyDescent="0.2">
      <c r="A1121" s="10" t="s">
        <v>2121</v>
      </c>
    </row>
    <row r="1122" spans="1:1" ht="12.75" customHeight="1" x14ac:dyDescent="0.2">
      <c r="A1122" s="10" t="s">
        <v>2123</v>
      </c>
    </row>
    <row r="1123" spans="1:1" ht="12.75" customHeight="1" x14ac:dyDescent="0.2">
      <c r="A1123" s="10" t="s">
        <v>2365</v>
      </c>
    </row>
    <row r="1124" spans="1:1" ht="12.75" customHeight="1" x14ac:dyDescent="0.2">
      <c r="A1124" s="10" t="s">
        <v>2125</v>
      </c>
    </row>
    <row r="1125" spans="1:1" ht="12.75" customHeight="1" x14ac:dyDescent="0.2">
      <c r="A1125" s="10" t="s">
        <v>2127</v>
      </c>
    </row>
    <row r="1126" spans="1:1" ht="12.75" customHeight="1" x14ac:dyDescent="0.2">
      <c r="A1126" s="10" t="s">
        <v>2129</v>
      </c>
    </row>
    <row r="1127" spans="1:1" ht="12.75" customHeight="1" x14ac:dyDescent="0.2">
      <c r="A1127" s="10" t="s">
        <v>2130</v>
      </c>
    </row>
    <row r="1128" spans="1:1" ht="12.75" customHeight="1" x14ac:dyDescent="0.2">
      <c r="A1128" s="10" t="s">
        <v>2132</v>
      </c>
    </row>
    <row r="1129" spans="1:1" ht="12.75" customHeight="1" x14ac:dyDescent="0.2">
      <c r="A1129" s="10" t="s">
        <v>2134</v>
      </c>
    </row>
    <row r="1130" spans="1:1" ht="12.75" customHeight="1" x14ac:dyDescent="0.2">
      <c r="A1130" s="10" t="s">
        <v>2136</v>
      </c>
    </row>
    <row r="1131" spans="1:1" ht="12.75" customHeight="1" x14ac:dyDescent="0.2">
      <c r="A1131" s="10" t="s">
        <v>2155</v>
      </c>
    </row>
    <row r="1132" spans="1:1" ht="12.75" customHeight="1" x14ac:dyDescent="0.2">
      <c r="A1132" s="10" t="s">
        <v>2156</v>
      </c>
    </row>
    <row r="1133" spans="1:1" ht="12.75" customHeight="1" x14ac:dyDescent="0.2">
      <c r="A1133" s="10" t="s">
        <v>2157</v>
      </c>
    </row>
    <row r="1134" spans="1:1" ht="12.75" customHeight="1" x14ac:dyDescent="0.2">
      <c r="A1134" s="10" t="s">
        <v>2158</v>
      </c>
    </row>
    <row r="1135" spans="1:1" ht="12.75" customHeight="1" x14ac:dyDescent="0.2">
      <c r="A1135" s="10" t="s">
        <v>2159</v>
      </c>
    </row>
    <row r="1136" spans="1:1" ht="12.75" customHeight="1" x14ac:dyDescent="0.2">
      <c r="A1136" s="10" t="s">
        <v>2160</v>
      </c>
    </row>
    <row r="1137" spans="1:1" ht="12.75" customHeight="1" x14ac:dyDescent="0.2">
      <c r="A1137" s="10" t="s">
        <v>2161</v>
      </c>
    </row>
    <row r="1138" spans="1:1" ht="12.75" customHeight="1" x14ac:dyDescent="0.2">
      <c r="A1138" s="10" t="s">
        <v>2162</v>
      </c>
    </row>
    <row r="1139" spans="1:1" ht="12.75" customHeight="1" x14ac:dyDescent="0.2">
      <c r="A1139" s="10" t="s">
        <v>2163</v>
      </c>
    </row>
    <row r="1140" spans="1:1" ht="12.75" customHeight="1" x14ac:dyDescent="0.2">
      <c r="A1140" s="10" t="s">
        <v>2164</v>
      </c>
    </row>
    <row r="1141" spans="1:1" ht="12.75" customHeight="1" x14ac:dyDescent="0.2">
      <c r="A1141" s="10" t="s">
        <v>2165</v>
      </c>
    </row>
    <row r="1142" spans="1:1" ht="12.75" customHeight="1" x14ac:dyDescent="0.2">
      <c r="A1142" s="10" t="s">
        <v>2166</v>
      </c>
    </row>
    <row r="1143" spans="1:1" ht="12.75" customHeight="1" x14ac:dyDescent="0.2">
      <c r="A1143" s="10" t="s">
        <v>2167</v>
      </c>
    </row>
    <row r="1144" spans="1:1" ht="12.75" customHeight="1" x14ac:dyDescent="0.2">
      <c r="A1144" s="10" t="s">
        <v>2168</v>
      </c>
    </row>
    <row r="1145" spans="1:1" ht="12.75" customHeight="1" x14ac:dyDescent="0.2">
      <c r="A1145" s="10" t="s">
        <v>2169</v>
      </c>
    </row>
    <row r="1146" spans="1:1" ht="12.75" customHeight="1" x14ac:dyDescent="0.2">
      <c r="A1146" s="10" t="s">
        <v>2170</v>
      </c>
    </row>
    <row r="1147" spans="1:1" ht="12.75" customHeight="1" x14ac:dyDescent="0.2">
      <c r="A1147" s="10" t="s">
        <v>2171</v>
      </c>
    </row>
    <row r="1148" spans="1:1" ht="12.75" customHeight="1" x14ac:dyDescent="0.2">
      <c r="A1148" s="10" t="s">
        <v>2172</v>
      </c>
    </row>
    <row r="1149" spans="1:1" ht="12.75" customHeight="1" x14ac:dyDescent="0.2">
      <c r="A1149" s="10" t="s">
        <v>2173</v>
      </c>
    </row>
    <row r="1150" spans="1:1" ht="12.75" customHeight="1" x14ac:dyDescent="0.2">
      <c r="A1150" s="10" t="s">
        <v>2178</v>
      </c>
    </row>
    <row r="1151" spans="1:1" ht="12.75" customHeight="1" x14ac:dyDescent="0.2">
      <c r="A1151" s="10" t="s">
        <v>2179</v>
      </c>
    </row>
    <row r="1152" spans="1:1" ht="12.75" customHeight="1" x14ac:dyDescent="0.2">
      <c r="A1152" s="10" t="s">
        <v>2197</v>
      </c>
    </row>
    <row r="1153" spans="1:1" ht="12.75" customHeight="1" x14ac:dyDescent="0.2">
      <c r="A1153" s="10" t="s">
        <v>2198</v>
      </c>
    </row>
    <row r="1154" spans="1:1" ht="12.75" customHeight="1" x14ac:dyDescent="0.2">
      <c r="A1154" s="10" t="s">
        <v>2199</v>
      </c>
    </row>
    <row r="1155" spans="1:1" ht="12.75" customHeight="1" x14ac:dyDescent="0.2">
      <c r="A1155" s="10" t="s">
        <v>2200</v>
      </c>
    </row>
    <row r="1156" spans="1:1" ht="12.75" customHeight="1" x14ac:dyDescent="0.2">
      <c r="A1156" s="10" t="s">
        <v>2201</v>
      </c>
    </row>
    <row r="1157" spans="1:1" ht="12.75" customHeight="1" x14ac:dyDescent="0.2">
      <c r="A1157" s="10" t="s">
        <v>2202</v>
      </c>
    </row>
    <row r="1158" spans="1:1" ht="12.75" customHeight="1" x14ac:dyDescent="0.2">
      <c r="A1158" s="10" t="s">
        <v>2203</v>
      </c>
    </row>
    <row r="1159" spans="1:1" ht="12.75" customHeight="1" x14ac:dyDescent="0.2">
      <c r="A1159" s="10" t="s">
        <v>2204</v>
      </c>
    </row>
    <row r="1160" spans="1:1" ht="12.75" customHeight="1" x14ac:dyDescent="0.2">
      <c r="A1160" s="10" t="s">
        <v>2205</v>
      </c>
    </row>
    <row r="1161" spans="1:1" ht="12.75" customHeight="1" x14ac:dyDescent="0.2">
      <c r="A1161" s="10" t="s">
        <v>2206</v>
      </c>
    </row>
    <row r="1162" spans="1:1" ht="12.75" customHeight="1" x14ac:dyDescent="0.2">
      <c r="A1162" s="10" t="s">
        <v>2207</v>
      </c>
    </row>
    <row r="1163" spans="1:1" ht="12.75" customHeight="1" x14ac:dyDescent="0.2">
      <c r="A1163" s="10" t="s">
        <v>2208</v>
      </c>
    </row>
    <row r="1164" spans="1:1" ht="12.75" customHeight="1" x14ac:dyDescent="0.2">
      <c r="A1164" s="10" t="s">
        <v>2209</v>
      </c>
    </row>
    <row r="1165" spans="1:1" ht="12.75" customHeight="1" x14ac:dyDescent="0.2">
      <c r="A1165" s="10" t="s">
        <v>2210</v>
      </c>
    </row>
    <row r="1166" spans="1:1" ht="12.75" customHeight="1" x14ac:dyDescent="0.2">
      <c r="A1166" s="10" t="s">
        <v>2211</v>
      </c>
    </row>
    <row r="1167" spans="1:1" ht="12.75" customHeight="1" x14ac:dyDescent="0.2">
      <c r="A1167" s="10" t="s">
        <v>2212</v>
      </c>
    </row>
    <row r="1168" spans="1:1" ht="12.75" customHeight="1" x14ac:dyDescent="0.2">
      <c r="A1168" s="10" t="s">
        <v>2217</v>
      </c>
    </row>
    <row r="1169" spans="1:1" ht="12.75" customHeight="1" x14ac:dyDescent="0.2">
      <c r="A1169" s="10" t="s">
        <v>2218</v>
      </c>
    </row>
    <row r="1170" spans="1:1" ht="12.75" customHeight="1" x14ac:dyDescent="0.2">
      <c r="A1170" s="10" t="s">
        <v>2219</v>
      </c>
    </row>
    <row r="1171" spans="1:1" ht="12.75" customHeight="1" x14ac:dyDescent="0.2">
      <c r="A1171" s="10" t="s">
        <v>2220</v>
      </c>
    </row>
    <row r="1172" spans="1:1" ht="12.75" customHeight="1" x14ac:dyDescent="0.2">
      <c r="A1172" s="10" t="s">
        <v>2224</v>
      </c>
    </row>
    <row r="1173" spans="1:1" ht="12.75" customHeight="1" x14ac:dyDescent="0.2">
      <c r="A1173" s="10" t="s">
        <v>2366</v>
      </c>
    </row>
    <row r="1174" spans="1:1" ht="12.75" customHeight="1" x14ac:dyDescent="0.2">
      <c r="A1174" s="10" t="s">
        <v>2226</v>
      </c>
    </row>
    <row r="1175" spans="1:1" ht="12.75" customHeight="1" x14ac:dyDescent="0.2">
      <c r="A1175" s="10" t="s">
        <v>2227</v>
      </c>
    </row>
    <row r="1176" spans="1:1" ht="12.75" customHeight="1" x14ac:dyDescent="0.2">
      <c r="A1176" s="10" t="s">
        <v>2229</v>
      </c>
    </row>
    <row r="1177" spans="1:1" ht="12.75" customHeight="1" x14ac:dyDescent="0.2">
      <c r="A1177" s="10" t="s">
        <v>2246</v>
      </c>
    </row>
    <row r="1178" spans="1:1" ht="12.75" customHeight="1" x14ac:dyDescent="0.2">
      <c r="A1178" s="10" t="s">
        <v>2247</v>
      </c>
    </row>
    <row r="1179" spans="1:1" ht="12.75" customHeight="1" x14ac:dyDescent="0.2">
      <c r="A1179" s="10" t="s">
        <v>2248</v>
      </c>
    </row>
    <row r="1180" spans="1:1" ht="12.75" customHeight="1" x14ac:dyDescent="0.2">
      <c r="A1180" s="10" t="s">
        <v>2249</v>
      </c>
    </row>
    <row r="1181" spans="1:1" ht="12.75" customHeight="1" x14ac:dyDescent="0.2">
      <c r="A1181" s="10" t="s">
        <v>2250</v>
      </c>
    </row>
    <row r="1182" spans="1:1" ht="12.75" customHeight="1" x14ac:dyDescent="0.2">
      <c r="A1182" s="10" t="s">
        <v>2251</v>
      </c>
    </row>
    <row r="1183" spans="1:1" ht="12.75" customHeight="1" x14ac:dyDescent="0.2">
      <c r="A1183" s="10" t="s">
        <v>2252</v>
      </c>
    </row>
    <row r="1184" spans="1:1" ht="12.75" customHeight="1" x14ac:dyDescent="0.2">
      <c r="A1184" s="10" t="s">
        <v>2253</v>
      </c>
    </row>
    <row r="1185" spans="1:1" ht="12.75" customHeight="1" x14ac:dyDescent="0.2">
      <c r="A1185" s="10" t="s">
        <v>2254</v>
      </c>
    </row>
    <row r="1186" spans="1:1" ht="12.75" customHeight="1" x14ac:dyDescent="0.2">
      <c r="A1186" s="10" t="s">
        <v>2255</v>
      </c>
    </row>
    <row r="1187" spans="1:1" ht="12.75" customHeight="1" x14ac:dyDescent="0.2">
      <c r="A1187" s="10" t="s">
        <v>2256</v>
      </c>
    </row>
    <row r="1188" spans="1:1" ht="12.75" customHeight="1" x14ac:dyDescent="0.2">
      <c r="A1188" s="10" t="s">
        <v>2257</v>
      </c>
    </row>
    <row r="1189" spans="1:1" ht="12.75" customHeight="1" x14ac:dyDescent="0.2">
      <c r="A1189" s="10" t="s">
        <v>2258</v>
      </c>
    </row>
    <row r="1190" spans="1:1" ht="12.75" customHeight="1" x14ac:dyDescent="0.2">
      <c r="A1190" s="10" t="s">
        <v>2259</v>
      </c>
    </row>
    <row r="1191" spans="1:1" ht="12.75" customHeight="1" x14ac:dyDescent="0.2">
      <c r="A1191" s="10" t="s">
        <v>2260</v>
      </c>
    </row>
    <row r="1192" spans="1:1" ht="12.75" customHeight="1" x14ac:dyDescent="0.2">
      <c r="A1192" s="10" t="s">
        <v>2261</v>
      </c>
    </row>
    <row r="1193" spans="1:1" ht="12.75" customHeight="1" x14ac:dyDescent="0.2">
      <c r="A1193" s="10" t="s">
        <v>2263</v>
      </c>
    </row>
    <row r="1194" spans="1:1" ht="12.75" customHeight="1" x14ac:dyDescent="0.2">
      <c r="A1194" s="10" t="s">
        <v>2268</v>
      </c>
    </row>
    <row r="1195" spans="1:1" ht="12.75" customHeight="1" x14ac:dyDescent="0.2">
      <c r="A1195" s="10" t="s">
        <v>2269</v>
      </c>
    </row>
    <row r="1196" spans="1:1" ht="12.75" customHeight="1" x14ac:dyDescent="0.2">
      <c r="A1196" s="10" t="s">
        <v>2270</v>
      </c>
    </row>
    <row r="1197" spans="1:1" ht="12.75" customHeight="1" x14ac:dyDescent="0.2">
      <c r="A1197" s="10" t="s">
        <v>2271</v>
      </c>
    </row>
    <row r="1198" spans="1:1" ht="12.75" customHeight="1" x14ac:dyDescent="0.2">
      <c r="A1198" s="10" t="s">
        <v>2273</v>
      </c>
    </row>
    <row r="1199" spans="1:1" ht="12.75" customHeight="1" x14ac:dyDescent="0.2">
      <c r="A1199" s="10" t="s">
        <v>2279</v>
      </c>
    </row>
    <row r="1200" spans="1:1" ht="12.75" customHeight="1" x14ac:dyDescent="0.2">
      <c r="A1200" s="10" t="s">
        <v>2280</v>
      </c>
    </row>
    <row r="1201" spans="1:1" ht="12.75" customHeight="1" x14ac:dyDescent="0.2">
      <c r="A1201" s="10" t="s">
        <v>2281</v>
      </c>
    </row>
    <row r="1202" spans="1:1" ht="12.75" customHeight="1" x14ac:dyDescent="0.2">
      <c r="A1202" s="10" t="s">
        <v>2282</v>
      </c>
    </row>
    <row r="1203" spans="1:1" ht="12.75" customHeight="1" x14ac:dyDescent="0.2">
      <c r="A1203" s="10" t="s">
        <v>2283</v>
      </c>
    </row>
    <row r="1204" spans="1:1" ht="12.75" customHeight="1" x14ac:dyDescent="0.2">
      <c r="A1204" s="10" t="s">
        <v>2285</v>
      </c>
    </row>
    <row r="1205" spans="1:1" ht="12.75" customHeight="1" x14ac:dyDescent="0.2">
      <c r="A1205" s="10" t="s">
        <v>2287</v>
      </c>
    </row>
    <row r="1206" spans="1:1" ht="12.75" customHeight="1" x14ac:dyDescent="0.2">
      <c r="A1206" s="10" t="s">
        <v>2304</v>
      </c>
    </row>
    <row r="1207" spans="1:1" ht="12.75" customHeight="1" x14ac:dyDescent="0.2">
      <c r="A1207" s="10" t="s">
        <v>2305</v>
      </c>
    </row>
    <row r="1208" spans="1:1" ht="12.75" customHeight="1" x14ac:dyDescent="0.2">
      <c r="A1208" s="10" t="s">
        <v>2306</v>
      </c>
    </row>
    <row r="1209" spans="1:1" ht="12.75" customHeight="1" x14ac:dyDescent="0.2">
      <c r="A1209" s="10" t="s">
        <v>2307</v>
      </c>
    </row>
    <row r="1210" spans="1:1" ht="12.75" customHeight="1" x14ac:dyDescent="0.2">
      <c r="A1210" s="10" t="s">
        <v>2308</v>
      </c>
    </row>
    <row r="1211" spans="1:1" ht="12.75" customHeight="1" x14ac:dyDescent="0.2">
      <c r="A1211" s="10" t="s">
        <v>2309</v>
      </c>
    </row>
    <row r="1212" spans="1:1" ht="12.75" customHeight="1" x14ac:dyDescent="0.2">
      <c r="A1212" s="10" t="s">
        <v>2310</v>
      </c>
    </row>
    <row r="1213" spans="1:1" ht="12.75" customHeight="1" x14ac:dyDescent="0.2">
      <c r="A1213" s="10" t="s">
        <v>2311</v>
      </c>
    </row>
    <row r="1214" spans="1:1" ht="12.75" customHeight="1" x14ac:dyDescent="0.2">
      <c r="A1214" s="10" t="s">
        <v>2313</v>
      </c>
    </row>
    <row r="1215" spans="1:1" ht="12.75" customHeight="1" x14ac:dyDescent="0.2">
      <c r="A1215" s="10" t="s">
        <v>2314</v>
      </c>
    </row>
    <row r="1216" spans="1:1" ht="12.75" customHeight="1" x14ac:dyDescent="0.2">
      <c r="A1216" s="10" t="s">
        <v>2315</v>
      </c>
    </row>
    <row r="1217" spans="1:1" ht="12.75" customHeight="1" x14ac:dyDescent="0.2">
      <c r="A1217" s="10" t="s">
        <v>2316</v>
      </c>
    </row>
    <row r="1218" spans="1:1" ht="12.75" customHeight="1" x14ac:dyDescent="0.2">
      <c r="A1218" s="10" t="s">
        <v>2317</v>
      </c>
    </row>
    <row r="1219" spans="1:1" ht="12.75" customHeight="1" x14ac:dyDescent="0.2">
      <c r="A1219" s="10" t="s">
        <v>2318</v>
      </c>
    </row>
    <row r="1220" spans="1:1" ht="12.75" customHeight="1" x14ac:dyDescent="0.2">
      <c r="A1220" s="10" t="s">
        <v>2319</v>
      </c>
    </row>
    <row r="1221" spans="1:1" ht="12.75" customHeight="1" x14ac:dyDescent="0.2">
      <c r="A1221" s="10" t="s">
        <v>2321</v>
      </c>
    </row>
    <row r="1222" spans="1:1" ht="12.75" customHeight="1" x14ac:dyDescent="0.2">
      <c r="A1222" s="10" t="s">
        <v>2328</v>
      </c>
    </row>
    <row r="1223" spans="1:1" ht="12.75" customHeight="1" x14ac:dyDescent="0.2">
      <c r="A1223" s="10" t="s">
        <v>2329</v>
      </c>
    </row>
    <row r="1224" spans="1:1" ht="12.75" customHeight="1" x14ac:dyDescent="0.2">
      <c r="A1224" s="10" t="s">
        <v>2331</v>
      </c>
    </row>
    <row r="1225" spans="1:1" ht="12.75" customHeight="1" x14ac:dyDescent="0.2">
      <c r="A1225" s="10" t="s">
        <v>2332</v>
      </c>
    </row>
    <row r="1226" spans="1:1" ht="12.75" customHeight="1" x14ac:dyDescent="0.2">
      <c r="A1226" s="10" t="s">
        <v>2333</v>
      </c>
    </row>
    <row r="1227" spans="1:1" ht="12.75" customHeight="1" x14ac:dyDescent="0.2">
      <c r="A1227" s="10" t="s">
        <v>2335</v>
      </c>
    </row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 Output</vt:lpstr>
      <vt:lpstr>v1.4 - MC1.19</vt:lpstr>
      <vt:lpstr>v1.3 - MC1.18</vt:lpstr>
      <vt:lpstr>v1.2 - MC1.17 release</vt:lpstr>
      <vt:lpstr>v1.1 - MC1.17-merge</vt:lpstr>
      <vt:lpstr>v1.0 - MC1.16</vt:lpstr>
      <vt:lpstr>1.17-no-separator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Katz</cp:lastModifiedBy>
  <dcterms:modified xsi:type="dcterms:W3CDTF">2022-06-24T15:08:39Z</dcterms:modified>
</cp:coreProperties>
</file>