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ruvkaul/Documents/"/>
    </mc:Choice>
  </mc:AlternateContent>
  <xr:revisionPtr revIDLastSave="0" documentId="13_ncr:1_{8690EE40-AA08-0540-A38C-C9679295E649}" xr6:coauthVersionLast="47" xr6:coauthVersionMax="47" xr10:uidLastSave="{00000000-0000-0000-0000-000000000000}"/>
  <bookViews>
    <workbookView xWindow="0" yWindow="0" windowWidth="28800" windowHeight="18000" xr2:uid="{EEEBE45E-AA87-6342-B837-7D59905B69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J12" i="1"/>
  <c r="K33" i="1"/>
  <c r="J33" i="1"/>
  <c r="K32" i="1"/>
  <c r="J32" i="1"/>
  <c r="K31" i="1"/>
  <c r="J31" i="1"/>
  <c r="K30" i="1"/>
  <c r="J30" i="1"/>
  <c r="K27" i="1"/>
  <c r="J27" i="1"/>
  <c r="K26" i="1"/>
  <c r="J26" i="1"/>
  <c r="K25" i="1"/>
  <c r="J25" i="1"/>
  <c r="K24" i="1"/>
  <c r="J24" i="1"/>
  <c r="K23" i="1"/>
  <c r="J23" i="1"/>
  <c r="E34" i="1"/>
  <c r="H3" i="1" s="1"/>
  <c r="K3" i="1" s="1"/>
  <c r="D34" i="1"/>
  <c r="F4" i="1" s="1"/>
  <c r="H2" i="1" l="1"/>
  <c r="F18" i="1"/>
  <c r="J18" i="1" s="1"/>
  <c r="H25" i="1"/>
  <c r="F2" i="1"/>
  <c r="F27" i="1"/>
  <c r="F19" i="1"/>
  <c r="J19" i="1" s="1"/>
  <c r="F11" i="1"/>
  <c r="J11" i="1" s="1"/>
  <c r="F3" i="1"/>
  <c r="J3" i="1" s="1"/>
  <c r="H26" i="1"/>
  <c r="H18" i="1"/>
  <c r="K18" i="1" s="1"/>
  <c r="H10" i="1"/>
  <c r="F26" i="1"/>
  <c r="F10" i="1"/>
  <c r="H33" i="1"/>
  <c r="H17" i="1"/>
  <c r="K17" i="1" s="1"/>
  <c r="H9" i="1"/>
  <c r="K9" i="1" s="1"/>
  <c r="F33" i="1"/>
  <c r="F25" i="1"/>
  <c r="F17" i="1"/>
  <c r="J17" i="1" s="1"/>
  <c r="F9" i="1"/>
  <c r="J9" i="1" s="1"/>
  <c r="H32" i="1"/>
  <c r="H24" i="1"/>
  <c r="H16" i="1"/>
  <c r="H8" i="1"/>
  <c r="F32" i="1"/>
  <c r="F24" i="1"/>
  <c r="F16" i="1"/>
  <c r="F8" i="1"/>
  <c r="H31" i="1"/>
  <c r="H23" i="1"/>
  <c r="H15" i="1"/>
  <c r="K15" i="1" s="1"/>
  <c r="H7" i="1"/>
  <c r="F31" i="1"/>
  <c r="F23" i="1"/>
  <c r="F15" i="1"/>
  <c r="J15" i="1" s="1"/>
  <c r="F7" i="1"/>
  <c r="H30" i="1"/>
  <c r="H22" i="1"/>
  <c r="K22" i="1" s="1"/>
  <c r="H14" i="1"/>
  <c r="K14" i="1" s="1"/>
  <c r="H6" i="1"/>
  <c r="F30" i="1"/>
  <c r="F22" i="1"/>
  <c r="J22" i="1" s="1"/>
  <c r="F14" i="1"/>
  <c r="J14" i="1" s="1"/>
  <c r="F6" i="1"/>
  <c r="H29" i="1"/>
  <c r="H21" i="1"/>
  <c r="K21" i="1" s="1"/>
  <c r="H13" i="1"/>
  <c r="H5" i="1"/>
  <c r="F29" i="1"/>
  <c r="F21" i="1"/>
  <c r="J21" i="1" s="1"/>
  <c r="F13" i="1"/>
  <c r="F5" i="1"/>
  <c r="H28" i="1"/>
  <c r="H20" i="1"/>
  <c r="K20" i="1" s="1"/>
  <c r="H12" i="1"/>
  <c r="H4" i="1"/>
  <c r="F28" i="1"/>
  <c r="F20" i="1"/>
  <c r="J20" i="1" s="1"/>
  <c r="F12" i="1"/>
  <c r="H27" i="1"/>
  <c r="H19" i="1"/>
  <c r="K19" i="1" s="1"/>
  <c r="H11" i="1"/>
  <c r="K11" i="1" s="1"/>
</calcChain>
</file>

<file path=xl/sharedStrings.xml><?xml version="1.0" encoding="utf-8"?>
<sst xmlns="http://schemas.openxmlformats.org/spreadsheetml/2006/main" count="43" uniqueCount="43">
  <si>
    <t>Rank</t>
  </si>
  <si>
    <t>Team Name</t>
  </si>
  <si>
    <t>MP</t>
  </si>
  <si>
    <t>GF</t>
  </si>
  <si>
    <t>GA</t>
  </si>
  <si>
    <t>ATTK RATING</t>
  </si>
  <si>
    <t>DEF RATING</t>
  </si>
  <si>
    <t>Brazil</t>
  </si>
  <si>
    <t>Germany</t>
  </si>
  <si>
    <t>Argentina</t>
  </si>
  <si>
    <t>England</t>
  </si>
  <si>
    <t>France</t>
  </si>
  <si>
    <t>Spain</t>
  </si>
  <si>
    <t>Mexico</t>
  </si>
  <si>
    <t>Uruguay</t>
  </si>
  <si>
    <t>Netherlands</t>
  </si>
  <si>
    <t>Belgium</t>
  </si>
  <si>
    <t>Serbia</t>
  </si>
  <si>
    <t>Switzerland</t>
  </si>
  <si>
    <t>South Korea</t>
  </si>
  <si>
    <t>Poland</t>
  </si>
  <si>
    <t>US</t>
  </si>
  <si>
    <t>Portugal</t>
  </si>
  <si>
    <t>Croatia</t>
  </si>
  <si>
    <t>Denmark</t>
  </si>
  <si>
    <t>Japan</t>
  </si>
  <si>
    <t>Cameroon</t>
  </si>
  <si>
    <t>Morocco</t>
  </si>
  <si>
    <t>Senegal</t>
  </si>
  <si>
    <t>Ecuador</t>
  </si>
  <si>
    <t>Saudi Arabia</t>
  </si>
  <si>
    <t>Iran</t>
  </si>
  <si>
    <t>Wales</t>
  </si>
  <si>
    <t>Qatar</t>
  </si>
  <si>
    <t>Canada</t>
  </si>
  <si>
    <t xml:space="preserve">Australia </t>
  </si>
  <si>
    <t>Costa Rica</t>
  </si>
  <si>
    <t>Ghana</t>
  </si>
  <si>
    <t xml:space="preserve">Tunisia </t>
  </si>
  <si>
    <t>Avg goal s</t>
  </si>
  <si>
    <t>avg goal c</t>
  </si>
  <si>
    <t>W A</t>
  </si>
  <si>
    <t xml:space="preserve">W 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</si>
</sst>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ABC82-6279-A34B-82DE-17E410775127}">
  <dimension ref="A1:M35"/>
  <sheetViews>
    <sheetView tabSelected="1" zoomScale="99" workbookViewId="0">
      <selection activeCell="J19" sqref="J19"/>
    </sheetView>
  </sheetViews>
  <sheetFormatPr baseColWidth="10" defaultRowHeight="16" x14ac:dyDescent="0.2"/>
  <cols>
    <col min="4" max="4" width="12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/>
      <c r="H1" s="4" t="s">
        <v>6</v>
      </c>
      <c r="I1" s="4"/>
      <c r="J1" s="5" t="s">
        <v>41</v>
      </c>
      <c r="K1" s="5" t="s">
        <v>42</v>
      </c>
      <c r="L1" s="5"/>
      <c r="M1" s="5"/>
    </row>
    <row r="2" spans="1:13" x14ac:dyDescent="0.2">
      <c r="A2">
        <v>1</v>
      </c>
      <c r="B2" t="s">
        <v>7</v>
      </c>
      <c r="C2">
        <v>114</v>
      </c>
      <c r="D2">
        <v>237</v>
      </c>
      <c r="E2">
        <v>108</v>
      </c>
      <c r="F2" s="3">
        <f>(D2/C2)/$D$34</f>
        <v>1.4077475254465412</v>
      </c>
      <c r="G2" s="3"/>
      <c r="H2" s="3">
        <f>(E2/C2)/$E$34</f>
        <v>0.71758358948623036</v>
      </c>
      <c r="I2" s="3"/>
      <c r="J2" s="5"/>
      <c r="K2" s="5"/>
    </row>
    <row r="3" spans="1:13" x14ac:dyDescent="0.2">
      <c r="A3">
        <v>2</v>
      </c>
      <c r="B3" t="s">
        <v>8</v>
      </c>
      <c r="C3">
        <v>112</v>
      </c>
      <c r="D3">
        <v>232</v>
      </c>
      <c r="E3">
        <v>130</v>
      </c>
      <c r="F3" s="3">
        <f t="shared" ref="F3:F33" si="0">(D3/C3)/$D$34</f>
        <v>1.4026562143237691</v>
      </c>
      <c r="G3" s="3"/>
      <c r="H3" s="3">
        <f t="shared" ref="H3:H33" si="1">(E3/C3)/$E$34</f>
        <v>0.87918227481695899</v>
      </c>
      <c r="I3" s="3"/>
      <c r="J3" s="6">
        <f>F3*0.95</f>
        <v>1.3325234036075806</v>
      </c>
      <c r="K3" s="6">
        <f>H3 * 1.05</f>
        <v>0.92314138855780703</v>
      </c>
    </row>
    <row r="4" spans="1:13" x14ac:dyDescent="0.2">
      <c r="A4">
        <v>3</v>
      </c>
      <c r="B4" t="s">
        <v>9</v>
      </c>
      <c r="C4">
        <v>88</v>
      </c>
      <c r="D4">
        <v>152</v>
      </c>
      <c r="E4">
        <v>101</v>
      </c>
      <c r="F4" s="3">
        <f t="shared" si="0"/>
        <v>1.1696130188405096</v>
      </c>
      <c r="G4" s="3"/>
      <c r="H4" s="3">
        <f t="shared" si="1"/>
        <v>0.86934527034348241</v>
      </c>
      <c r="I4" s="3"/>
      <c r="J4" s="1"/>
      <c r="K4" s="2"/>
    </row>
    <row r="5" spans="1:13" x14ac:dyDescent="0.2">
      <c r="A5">
        <v>4</v>
      </c>
      <c r="B5" t="s">
        <v>11</v>
      </c>
      <c r="C5">
        <v>73</v>
      </c>
      <c r="D5">
        <v>136</v>
      </c>
      <c r="E5">
        <v>85</v>
      </c>
      <c r="F5" s="3">
        <f t="shared" si="0"/>
        <v>1.2615292546397996</v>
      </c>
      <c r="G5" s="3"/>
      <c r="H5" s="3">
        <f t="shared" si="1"/>
        <v>0.88196156546443083</v>
      </c>
      <c r="I5" s="3"/>
      <c r="J5" s="2"/>
      <c r="K5" s="2"/>
    </row>
    <row r="6" spans="1:13" x14ac:dyDescent="0.2">
      <c r="A6">
        <v>5</v>
      </c>
      <c r="B6" t="s">
        <v>10</v>
      </c>
      <c r="C6">
        <v>74</v>
      </c>
      <c r="D6">
        <v>104</v>
      </c>
      <c r="E6">
        <v>68</v>
      </c>
      <c r="F6" s="3">
        <f t="shared" si="0"/>
        <v>0.95166237094846584</v>
      </c>
      <c r="G6" s="3"/>
      <c r="H6" s="3">
        <f t="shared" si="1"/>
        <v>0.69603453274490223</v>
      </c>
      <c r="I6" s="3"/>
      <c r="J6" s="2"/>
      <c r="K6" s="2"/>
    </row>
    <row r="7" spans="1:13" x14ac:dyDescent="0.2">
      <c r="A7">
        <v>6</v>
      </c>
      <c r="B7" t="s">
        <v>12</v>
      </c>
      <c r="C7">
        <v>67</v>
      </c>
      <c r="D7">
        <v>108</v>
      </c>
      <c r="E7">
        <v>75</v>
      </c>
      <c r="F7" s="3">
        <f t="shared" si="0"/>
        <v>1.091516312947781</v>
      </c>
      <c r="G7" s="3"/>
      <c r="H7" s="3">
        <f t="shared" si="1"/>
        <v>0.8478910572287548</v>
      </c>
      <c r="I7" s="3"/>
      <c r="J7" s="2"/>
      <c r="K7" s="2"/>
    </row>
    <row r="8" spans="1:13" x14ac:dyDescent="0.2">
      <c r="A8">
        <v>7</v>
      </c>
      <c r="B8" t="s">
        <v>15</v>
      </c>
      <c r="C8">
        <v>55</v>
      </c>
      <c r="D8">
        <v>96</v>
      </c>
      <c r="E8">
        <v>52</v>
      </c>
      <c r="F8" s="3">
        <f t="shared" si="0"/>
        <v>1.1819247348283042</v>
      </c>
      <c r="G8" s="3"/>
      <c r="H8" s="3">
        <f t="shared" si="1"/>
        <v>0.71613392566908651</v>
      </c>
      <c r="I8" s="3"/>
      <c r="J8" s="2"/>
      <c r="K8" s="2"/>
    </row>
    <row r="9" spans="1:13" x14ac:dyDescent="0.2">
      <c r="A9">
        <v>8</v>
      </c>
      <c r="B9" t="s">
        <v>14</v>
      </c>
      <c r="C9">
        <v>59</v>
      </c>
      <c r="D9">
        <v>89</v>
      </c>
      <c r="E9">
        <v>76</v>
      </c>
      <c r="F9" s="3">
        <f t="shared" si="0"/>
        <v>1.0214550806823004</v>
      </c>
      <c r="G9" s="3"/>
      <c r="H9" s="3">
        <f t="shared" si="1"/>
        <v>0.97569746065736029</v>
      </c>
      <c r="I9" s="3"/>
      <c r="J9" s="2">
        <f>F9 * 0.95</f>
        <v>0.97038232664818536</v>
      </c>
      <c r="K9" s="2">
        <f>H9 * 1.05</f>
        <v>1.0244823336902285</v>
      </c>
    </row>
    <row r="10" spans="1:13" x14ac:dyDescent="0.2">
      <c r="A10">
        <v>9</v>
      </c>
      <c r="B10" t="s">
        <v>16</v>
      </c>
      <c r="C10">
        <v>51</v>
      </c>
      <c r="D10">
        <v>69</v>
      </c>
      <c r="E10">
        <v>74</v>
      </c>
      <c r="F10" s="3">
        <f t="shared" si="0"/>
        <v>0.91613651320943934</v>
      </c>
      <c r="G10" s="3"/>
      <c r="H10" s="3">
        <f t="shared" si="1"/>
        <v>1.0990441468601742</v>
      </c>
      <c r="I10" s="3"/>
      <c r="J10" s="2"/>
      <c r="K10" s="2"/>
    </row>
    <row r="11" spans="1:13" x14ac:dyDescent="0.2">
      <c r="A11">
        <v>10</v>
      </c>
      <c r="B11" t="s">
        <v>13</v>
      </c>
      <c r="C11">
        <v>60</v>
      </c>
      <c r="D11">
        <v>62</v>
      </c>
      <c r="E11">
        <v>101</v>
      </c>
      <c r="F11" s="3">
        <f t="shared" si="0"/>
        <v>0.69971585863967334</v>
      </c>
      <c r="G11" s="3"/>
      <c r="H11" s="3">
        <f t="shared" si="1"/>
        <v>1.2750397298371077</v>
      </c>
      <c r="I11" s="3"/>
      <c r="J11" s="2">
        <f>F11 * 0.95</f>
        <v>0.66473006570768967</v>
      </c>
      <c r="K11" s="2">
        <f>H11 * 1.05</f>
        <v>1.3387917163289631</v>
      </c>
    </row>
    <row r="12" spans="1:13" x14ac:dyDescent="0.2">
      <c r="A12">
        <v>11</v>
      </c>
      <c r="B12" t="s">
        <v>17</v>
      </c>
      <c r="C12">
        <v>49</v>
      </c>
      <c r="D12">
        <v>71</v>
      </c>
      <c r="E12">
        <v>71</v>
      </c>
      <c r="F12" s="3">
        <f t="shared" si="0"/>
        <v>0.98116838637426207</v>
      </c>
      <c r="G12" s="3"/>
      <c r="H12" s="3">
        <f t="shared" si="1"/>
        <v>1.0975286419693027</v>
      </c>
      <c r="I12" s="3"/>
      <c r="J12" s="2">
        <f xml:space="preserve"> F12 * 0.9</f>
        <v>0.88305154773683592</v>
      </c>
      <c r="K12" s="2">
        <f>H12 * 1.1</f>
        <v>1.207281506166233</v>
      </c>
    </row>
    <row r="13" spans="1:13" x14ac:dyDescent="0.2">
      <c r="A13">
        <v>12</v>
      </c>
      <c r="B13" t="s">
        <v>22</v>
      </c>
      <c r="C13">
        <v>35</v>
      </c>
      <c r="D13">
        <v>61</v>
      </c>
      <c r="E13">
        <v>41</v>
      </c>
      <c r="F13" s="3">
        <f t="shared" si="0"/>
        <v>1.1801659182586193</v>
      </c>
      <c r="G13" s="3"/>
      <c r="H13" s="3">
        <f t="shared" si="1"/>
        <v>0.88729780350757703</v>
      </c>
      <c r="I13" s="3"/>
      <c r="J13" s="2"/>
    </row>
    <row r="14" spans="1:13" x14ac:dyDescent="0.2">
      <c r="A14">
        <v>13</v>
      </c>
      <c r="B14" t="s">
        <v>20</v>
      </c>
      <c r="C14">
        <v>38</v>
      </c>
      <c r="D14">
        <v>49</v>
      </c>
      <c r="E14">
        <v>50</v>
      </c>
      <c r="F14" s="3">
        <f t="shared" si="0"/>
        <v>0.87315985755544967</v>
      </c>
      <c r="G14" s="3"/>
      <c r="H14" s="3">
        <f t="shared" si="1"/>
        <v>0.9966438742864312</v>
      </c>
      <c r="I14" s="3"/>
      <c r="J14" s="2">
        <f>F14 * 0.9</f>
        <v>0.78584387179990467</v>
      </c>
      <c r="K14" s="2">
        <f>H14 * 1.1</f>
        <v>1.0963082617150743</v>
      </c>
    </row>
    <row r="15" spans="1:13" x14ac:dyDescent="0.2">
      <c r="A15">
        <v>14</v>
      </c>
      <c r="B15" t="s">
        <v>18</v>
      </c>
      <c r="C15">
        <v>41</v>
      </c>
      <c r="D15">
        <v>55</v>
      </c>
      <c r="E15">
        <v>73</v>
      </c>
      <c r="F15" s="3">
        <f t="shared" si="0"/>
        <v>0.90836441129461909</v>
      </c>
      <c r="G15" s="3"/>
      <c r="H15" s="3">
        <f t="shared" si="1"/>
        <v>1.3486293206197855</v>
      </c>
      <c r="I15" s="3"/>
      <c r="J15" s="2">
        <f>F15 * 0.95</f>
        <v>0.8629461907298881</v>
      </c>
      <c r="K15" s="2">
        <f>H15 * 1.05</f>
        <v>1.4160607866507748</v>
      </c>
    </row>
    <row r="16" spans="1:13" x14ac:dyDescent="0.2">
      <c r="A16">
        <v>15</v>
      </c>
      <c r="B16" t="s">
        <v>23</v>
      </c>
      <c r="C16">
        <v>30</v>
      </c>
      <c r="D16">
        <v>43</v>
      </c>
      <c r="E16">
        <v>33</v>
      </c>
      <c r="F16" s="3">
        <f t="shared" si="0"/>
        <v>0.97057361037115963</v>
      </c>
      <c r="G16" s="3"/>
      <c r="H16" s="3">
        <f t="shared" si="1"/>
        <v>0.83319427890345654</v>
      </c>
      <c r="I16" s="3"/>
      <c r="J16" s="2"/>
      <c r="K16" s="2"/>
    </row>
    <row r="17" spans="1:11" x14ac:dyDescent="0.2">
      <c r="A17">
        <v>16</v>
      </c>
      <c r="B17" t="s">
        <v>21</v>
      </c>
      <c r="C17">
        <v>37</v>
      </c>
      <c r="D17">
        <v>40</v>
      </c>
      <c r="E17">
        <v>66</v>
      </c>
      <c r="F17" s="3">
        <f t="shared" si="0"/>
        <v>0.73204797765266605</v>
      </c>
      <c r="G17" s="3"/>
      <c r="H17" s="3">
        <f t="shared" si="1"/>
        <v>1.3511258576812808</v>
      </c>
      <c r="I17" s="3"/>
      <c r="J17" s="2">
        <f xml:space="preserve"> F17 * 0.95</f>
        <v>0.69544557877003277</v>
      </c>
      <c r="K17" s="2">
        <f xml:space="preserve"> H17 * 1.05</f>
        <v>1.4186821505653449</v>
      </c>
    </row>
    <row r="18" spans="1:11" x14ac:dyDescent="0.2">
      <c r="A18">
        <v>17</v>
      </c>
      <c r="B18" t="s">
        <v>24</v>
      </c>
      <c r="C18">
        <v>23</v>
      </c>
      <c r="D18">
        <v>31</v>
      </c>
      <c r="E18">
        <v>29</v>
      </c>
      <c r="F18" s="3">
        <f t="shared" si="0"/>
        <v>0.912672859095226</v>
      </c>
      <c r="G18" s="3"/>
      <c r="H18" s="3">
        <f t="shared" si="1"/>
        <v>0.95504482562056281</v>
      </c>
      <c r="I18" s="3"/>
      <c r="J18" s="2">
        <f>F18 * 0.95</f>
        <v>0.86703921614046464</v>
      </c>
      <c r="K18" s="2">
        <f>H18 * 1.05</f>
        <v>1.0027970669015911</v>
      </c>
    </row>
    <row r="19" spans="1:11" x14ac:dyDescent="0.2">
      <c r="A19">
        <v>18</v>
      </c>
      <c r="B19" t="s">
        <v>19</v>
      </c>
      <c r="C19">
        <v>38</v>
      </c>
      <c r="D19">
        <v>39</v>
      </c>
      <c r="E19">
        <v>78</v>
      </c>
      <c r="F19" s="3">
        <f t="shared" si="0"/>
        <v>0.69496396825841911</v>
      </c>
      <c r="G19" s="3"/>
      <c r="H19" s="3">
        <f t="shared" si="1"/>
        <v>1.5547644438868327</v>
      </c>
      <c r="I19" s="3"/>
      <c r="J19" s="2">
        <f>F19*0.85</f>
        <v>0.59071937301965627</v>
      </c>
      <c r="K19" s="2">
        <f>H19 * 1.15</f>
        <v>1.7879791104698575</v>
      </c>
    </row>
    <row r="20" spans="1:11" x14ac:dyDescent="0.2">
      <c r="A20">
        <v>19</v>
      </c>
      <c r="B20" t="s">
        <v>25</v>
      </c>
      <c r="C20">
        <v>25</v>
      </c>
      <c r="D20">
        <v>25</v>
      </c>
      <c r="E20">
        <v>33</v>
      </c>
      <c r="F20" s="3">
        <f t="shared" si="0"/>
        <v>0.67714437932871607</v>
      </c>
      <c r="G20" s="3"/>
      <c r="H20" s="3">
        <f t="shared" si="1"/>
        <v>0.99983313468414781</v>
      </c>
      <c r="I20" s="3"/>
      <c r="J20" s="2">
        <f>F20 * 0.95</f>
        <v>0.64328716036228029</v>
      </c>
      <c r="K20" s="2">
        <f xml:space="preserve"> H20 * 1.05</f>
        <v>1.0498247914183552</v>
      </c>
    </row>
    <row r="21" spans="1:11" x14ac:dyDescent="0.2">
      <c r="A21">
        <v>20</v>
      </c>
      <c r="B21" t="s">
        <v>26</v>
      </c>
      <c r="C21">
        <v>26</v>
      </c>
      <c r="D21">
        <v>22</v>
      </c>
      <c r="E21">
        <v>47</v>
      </c>
      <c r="F21" s="3">
        <f t="shared" si="0"/>
        <v>0.57296832097045203</v>
      </c>
      <c r="G21" s="3"/>
      <c r="H21" s="3">
        <f t="shared" si="1"/>
        <v>1.3692353534427431</v>
      </c>
      <c r="I21" s="3"/>
      <c r="J21" s="2">
        <f xml:space="preserve"> F21 * 0.8</f>
        <v>0.45837465677636163</v>
      </c>
      <c r="K21" s="2">
        <f>H21 * 1.2</f>
        <v>1.6430824241312916</v>
      </c>
    </row>
    <row r="22" spans="1:11" x14ac:dyDescent="0.2">
      <c r="A22">
        <v>21</v>
      </c>
      <c r="B22" t="s">
        <v>27</v>
      </c>
      <c r="C22">
        <v>23</v>
      </c>
      <c r="D22">
        <v>20</v>
      </c>
      <c r="E22">
        <v>27</v>
      </c>
      <c r="F22" s="3">
        <f t="shared" si="0"/>
        <v>0.58882119941627475</v>
      </c>
      <c r="G22" s="3"/>
      <c r="H22" s="3">
        <f t="shared" si="1"/>
        <v>0.88917966523293779</v>
      </c>
      <c r="I22" s="3"/>
      <c r="J22" s="2">
        <f xml:space="preserve"> F22 * 0.95</f>
        <v>0.55938013944546094</v>
      </c>
      <c r="K22" s="2">
        <f>H22 * 1.05</f>
        <v>0.93363864849458467</v>
      </c>
    </row>
    <row r="23" spans="1:11" x14ac:dyDescent="0.2">
      <c r="A23">
        <v>22</v>
      </c>
      <c r="B23" t="s">
        <v>28</v>
      </c>
      <c r="C23">
        <v>12</v>
      </c>
      <c r="D23">
        <v>16</v>
      </c>
      <c r="E23">
        <v>17</v>
      </c>
      <c r="F23" s="3">
        <f t="shared" si="0"/>
        <v>0.90285917243828795</v>
      </c>
      <c r="G23" s="3"/>
      <c r="H23" s="3">
        <f t="shared" si="1"/>
        <v>1.0730532379817244</v>
      </c>
      <c r="I23" s="3"/>
      <c r="J23" s="2">
        <f xml:space="preserve"> F23 * 0.95</f>
        <v>0.85771621381637353</v>
      </c>
      <c r="K23" s="2">
        <f>H23*1.05</f>
        <v>1.1267058998808106</v>
      </c>
    </row>
    <row r="24" spans="1:11" x14ac:dyDescent="0.2">
      <c r="A24">
        <v>23</v>
      </c>
      <c r="B24" t="s">
        <v>29</v>
      </c>
      <c r="C24">
        <v>13</v>
      </c>
      <c r="D24">
        <v>14</v>
      </c>
      <c r="E24">
        <v>14</v>
      </c>
      <c r="F24" s="3">
        <f t="shared" si="0"/>
        <v>0.72923240850784798</v>
      </c>
      <c r="G24" s="3"/>
      <c r="H24" s="3">
        <f t="shared" si="1"/>
        <v>0.81571467864674052</v>
      </c>
      <c r="I24" s="3"/>
      <c r="J24" s="2">
        <f xml:space="preserve"> F24 * 0.8</f>
        <v>0.58338592680627843</v>
      </c>
      <c r="K24" s="2">
        <f xml:space="preserve"> H24 * 1.2</f>
        <v>0.97885761437608854</v>
      </c>
    </row>
    <row r="25" spans="1:11" x14ac:dyDescent="0.2">
      <c r="A25">
        <v>24</v>
      </c>
      <c r="B25" t="s">
        <v>30</v>
      </c>
      <c r="C25">
        <v>19</v>
      </c>
      <c r="D25">
        <v>14</v>
      </c>
      <c r="E25">
        <v>44</v>
      </c>
      <c r="F25" s="3">
        <f t="shared" si="0"/>
        <v>0.49894849003168545</v>
      </c>
      <c r="G25" s="3"/>
      <c r="H25" s="3">
        <f t="shared" si="1"/>
        <v>1.7540932187441189</v>
      </c>
      <c r="I25" s="3"/>
      <c r="J25" s="2">
        <f xml:space="preserve"> F25 * 0.75</f>
        <v>0.3742113675237641</v>
      </c>
      <c r="K25" s="2">
        <f xml:space="preserve"> H25 * 1.25</f>
        <v>2.1926165234301487</v>
      </c>
    </row>
    <row r="26" spans="1:11" x14ac:dyDescent="0.2">
      <c r="A26">
        <v>25</v>
      </c>
      <c r="B26" t="s">
        <v>31</v>
      </c>
      <c r="C26">
        <v>18</v>
      </c>
      <c r="D26">
        <v>13</v>
      </c>
      <c r="E26">
        <v>31</v>
      </c>
      <c r="F26" s="3">
        <f t="shared" si="0"/>
        <v>0.48904871840407266</v>
      </c>
      <c r="G26" s="3"/>
      <c r="H26" s="3">
        <f t="shared" si="1"/>
        <v>1.3044960932326843</v>
      </c>
      <c r="I26" s="3"/>
      <c r="J26" s="2">
        <f xml:space="preserve"> F26 * 0.9</f>
        <v>0.4401438465636654</v>
      </c>
      <c r="K26" s="2">
        <f xml:space="preserve"> H26 *1.1</f>
        <v>1.4349457025559529</v>
      </c>
    </row>
    <row r="27" spans="1:11" x14ac:dyDescent="0.2">
      <c r="A27">
        <v>26</v>
      </c>
      <c r="B27" t="s">
        <v>32</v>
      </c>
      <c r="C27">
        <v>8</v>
      </c>
      <c r="D27">
        <v>5</v>
      </c>
      <c r="E27">
        <v>10</v>
      </c>
      <c r="F27" s="3">
        <f t="shared" si="0"/>
        <v>0.4232152370804475</v>
      </c>
      <c r="G27" s="3"/>
      <c r="H27" s="3">
        <f t="shared" si="1"/>
        <v>0.94681168057210963</v>
      </c>
      <c r="I27" s="3"/>
      <c r="J27" s="2">
        <f xml:space="preserve"> F27 * 0.9</f>
        <v>0.38089371337240274</v>
      </c>
      <c r="K27" s="2">
        <f>H27 * 1.1</f>
        <v>1.0414928486293207</v>
      </c>
    </row>
    <row r="28" spans="1:11" x14ac:dyDescent="0.2">
      <c r="A28">
        <v>27</v>
      </c>
      <c r="B28" t="s">
        <v>33</v>
      </c>
      <c r="C28">
        <v>3</v>
      </c>
      <c r="D28">
        <v>1</v>
      </c>
      <c r="E28">
        <v>7</v>
      </c>
      <c r="F28" s="3">
        <f t="shared" si="0"/>
        <v>0.22571479310957199</v>
      </c>
      <c r="G28" s="3"/>
      <c r="H28" s="3">
        <f t="shared" si="1"/>
        <v>1.7673818037346047</v>
      </c>
      <c r="I28" s="3"/>
      <c r="J28" s="2"/>
      <c r="K28" s="2"/>
    </row>
    <row r="29" spans="1:11" x14ac:dyDescent="0.2">
      <c r="A29">
        <v>28</v>
      </c>
      <c r="B29" t="s">
        <v>34</v>
      </c>
      <c r="C29">
        <v>6</v>
      </c>
      <c r="D29">
        <v>2</v>
      </c>
      <c r="E29">
        <v>12</v>
      </c>
      <c r="F29" s="3">
        <f t="shared" si="0"/>
        <v>0.22571479310957199</v>
      </c>
      <c r="G29" s="3"/>
      <c r="H29" s="3">
        <f t="shared" si="1"/>
        <v>1.5148986889153753</v>
      </c>
      <c r="I29" s="3"/>
      <c r="J29" s="2"/>
      <c r="K29" s="2"/>
    </row>
    <row r="30" spans="1:11" x14ac:dyDescent="0.2">
      <c r="A30">
        <v>29</v>
      </c>
      <c r="B30" t="s">
        <v>35</v>
      </c>
      <c r="C30">
        <v>20</v>
      </c>
      <c r="D30">
        <v>17</v>
      </c>
      <c r="E30">
        <v>37</v>
      </c>
      <c r="F30" s="3">
        <f t="shared" si="0"/>
        <v>0.5755727224294086</v>
      </c>
      <c r="G30" s="3"/>
      <c r="H30" s="3">
        <f t="shared" si="1"/>
        <v>1.4012812872467222</v>
      </c>
      <c r="I30" s="3"/>
      <c r="J30" s="2">
        <f xml:space="preserve"> F30 * 0.9</f>
        <v>0.51801545018646777</v>
      </c>
      <c r="K30" s="2">
        <f xml:space="preserve"> H30 * 1.1</f>
        <v>1.5414094159713945</v>
      </c>
    </row>
    <row r="31" spans="1:11" x14ac:dyDescent="0.2">
      <c r="A31">
        <v>30</v>
      </c>
      <c r="B31" t="s">
        <v>36</v>
      </c>
      <c r="C31">
        <v>21</v>
      </c>
      <c r="D31">
        <v>22</v>
      </c>
      <c r="E31">
        <v>39</v>
      </c>
      <c r="F31" s="3">
        <f t="shared" si="0"/>
        <v>0.70938934977294066</v>
      </c>
      <c r="G31" s="3"/>
      <c r="H31" s="3">
        <f t="shared" si="1"/>
        <v>1.4066916397071343</v>
      </c>
      <c r="I31" s="3"/>
      <c r="J31" s="2">
        <f xml:space="preserve"> F31 * 0.85</f>
        <v>0.60298094730699958</v>
      </c>
      <c r="K31" s="2">
        <f xml:space="preserve"> H31 * 1.15</f>
        <v>1.6176953856632044</v>
      </c>
    </row>
    <row r="32" spans="1:11" x14ac:dyDescent="0.2">
      <c r="A32">
        <v>31</v>
      </c>
      <c r="B32" t="s">
        <v>37</v>
      </c>
      <c r="C32">
        <v>15</v>
      </c>
      <c r="D32">
        <v>18</v>
      </c>
      <c r="E32">
        <v>23</v>
      </c>
      <c r="F32" s="3">
        <f t="shared" si="0"/>
        <v>0.81257325519445922</v>
      </c>
      <c r="G32" s="3"/>
      <c r="H32" s="3">
        <f t="shared" si="1"/>
        <v>1.1614223281684546</v>
      </c>
      <c r="I32" s="3"/>
      <c r="J32" s="2">
        <f>F32 * 0.8</f>
        <v>0.65005860415556738</v>
      </c>
      <c r="K32" s="2">
        <f>H32 * 1.2</f>
        <v>1.3937067938021455</v>
      </c>
    </row>
    <row r="33" spans="1:11" x14ac:dyDescent="0.2">
      <c r="A33">
        <v>32</v>
      </c>
      <c r="B33" t="s">
        <v>38</v>
      </c>
      <c r="C33">
        <v>18</v>
      </c>
      <c r="D33">
        <v>14</v>
      </c>
      <c r="E33">
        <v>26</v>
      </c>
      <c r="F33" s="3">
        <f t="shared" si="0"/>
        <v>0.52666785058900134</v>
      </c>
      <c r="G33" s="3"/>
      <c r="H33" s="3">
        <f t="shared" si="1"/>
        <v>1.0940934975499932</v>
      </c>
      <c r="I33" s="3"/>
      <c r="J33" s="2">
        <f>F33 * 0.9</f>
        <v>0.47400106553010124</v>
      </c>
      <c r="K33" s="2">
        <f xml:space="preserve"> H33 * 1.1</f>
        <v>1.2035028473049927</v>
      </c>
    </row>
    <row r="34" spans="1:11" x14ac:dyDescent="0.2">
      <c r="D34" s="2">
        <f>SUM(D2:D33)/SUM(C2:C33)</f>
        <v>1.4767899291896145</v>
      </c>
      <c r="E34" s="2">
        <f>SUM(E2:E33)/SUM(C2:C33)</f>
        <v>1.3202202989771834</v>
      </c>
    </row>
    <row r="35" spans="1:11" x14ac:dyDescent="0.2">
      <c r="D35" t="s">
        <v>39</v>
      </c>
      <c r="E35" t="s">
        <v>40</v>
      </c>
    </row>
  </sheetData>
  <mergeCells count="66">
    <mergeCell ref="H26:I26"/>
    <mergeCell ref="H27:I27"/>
    <mergeCell ref="H28:I28"/>
    <mergeCell ref="H33:I33"/>
    <mergeCell ref="H30:I30"/>
    <mergeCell ref="H29:I29"/>
    <mergeCell ref="H32:I32"/>
    <mergeCell ref="H31:I31"/>
    <mergeCell ref="F28:G28"/>
    <mergeCell ref="F29:G29"/>
    <mergeCell ref="F31:G31"/>
    <mergeCell ref="F30:G30"/>
    <mergeCell ref="F33:G33"/>
    <mergeCell ref="F32:G32"/>
    <mergeCell ref="F26:G26"/>
    <mergeCell ref="F27:G27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9:G9"/>
    <mergeCell ref="F10:G10"/>
    <mergeCell ref="F11:G11"/>
    <mergeCell ref="F12:G12"/>
    <mergeCell ref="F25:G25"/>
    <mergeCell ref="F13:G13"/>
    <mergeCell ref="H21:I21"/>
    <mergeCell ref="H22:I22"/>
    <mergeCell ref="H23:I23"/>
    <mergeCell ref="H24:I24"/>
    <mergeCell ref="H13:I13"/>
    <mergeCell ref="H14:I14"/>
    <mergeCell ref="H25:I25"/>
    <mergeCell ref="F3:G3"/>
    <mergeCell ref="F4:G4"/>
    <mergeCell ref="F5:G5"/>
    <mergeCell ref="F6:G6"/>
    <mergeCell ref="F7:G7"/>
    <mergeCell ref="H15:I15"/>
    <mergeCell ref="H16:I16"/>
    <mergeCell ref="H17:I17"/>
    <mergeCell ref="H18:I18"/>
    <mergeCell ref="H19:I19"/>
    <mergeCell ref="H20:I20"/>
    <mergeCell ref="H9:I9"/>
    <mergeCell ref="H10:I10"/>
    <mergeCell ref="H11:I11"/>
    <mergeCell ref="H12:I12"/>
    <mergeCell ref="H8:I8"/>
    <mergeCell ref="H1:I1"/>
    <mergeCell ref="F1:G1"/>
    <mergeCell ref="F2:G2"/>
    <mergeCell ref="H2:I2"/>
    <mergeCell ref="H3:I3"/>
    <mergeCell ref="H4:I4"/>
    <mergeCell ref="H5:I5"/>
    <mergeCell ref="H6:I6"/>
    <mergeCell ref="H7:I7"/>
    <mergeCell ref="F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2023-06-05T13:26:50Z</dcterms:created>
  <dcterms:modified xsi:type="dcterms:W3CDTF">2023-06-13T19:26:11Z</dcterms:modified>
</cp:coreProperties>
</file>