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35" yWindow="-45" windowWidth="19320" windowHeight="6825" activeTab="1"/>
  </bookViews>
  <sheets>
    <sheet name="титул" sheetId="1" r:id="rId1"/>
    <sheet name="навчальний план" sheetId="2" r:id="rId2"/>
    <sheet name="економ теория" sheetId="3" r:id="rId3"/>
    <sheet name="статистика" sheetId="4" r:id="rId4"/>
  </sheets>
  <definedNames>
    <definedName name="_xlnm._FilterDatabase" localSheetId="1" hidden="1">'навчальний план'!$V$8:$AC$209</definedName>
    <definedName name="_xlnm.Print_Titles" localSheetId="2">'економ теория'!$3:$8</definedName>
    <definedName name="_xlnm.Print_Titles" localSheetId="1">'навчальний план'!$3:$8</definedName>
    <definedName name="_xlnm.Print_Titles" localSheetId="3">статистика!$3:$8</definedName>
    <definedName name="_xlnm.Print_Area" localSheetId="2">'економ теория'!$A$1:$T$231</definedName>
    <definedName name="_xlnm.Print_Area" localSheetId="1">'навчальний план'!$A$1:$T$250</definedName>
    <definedName name="_xlnm.Print_Area" localSheetId="3">статистика!$A$1:$S$111</definedName>
    <definedName name="_xlnm.Print_Area" localSheetId="0">титул!$A$1:$BA$39</definedName>
  </definedNames>
  <calcPr calcId="145621"/>
</workbook>
</file>

<file path=xl/calcChain.xml><?xml version="1.0" encoding="utf-8"?>
<calcChain xmlns="http://schemas.openxmlformats.org/spreadsheetml/2006/main">
  <c r="E203" i="2" l="1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D193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D192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E15" i="2"/>
  <c r="F15" i="2"/>
  <c r="G15" i="2"/>
  <c r="H15" i="2"/>
  <c r="I15" i="2"/>
  <c r="J15" i="2"/>
  <c r="K15" i="2"/>
  <c r="L15" i="2"/>
  <c r="E153" i="3" l="1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D153" i="3"/>
  <c r="F191" i="2" l="1"/>
  <c r="E191" i="2"/>
  <c r="F190" i="2"/>
  <c r="E190" i="2"/>
  <c r="F189" i="2"/>
  <c r="E189" i="2"/>
  <c r="F188" i="2"/>
  <c r="E188" i="2"/>
  <c r="F187" i="2"/>
  <c r="E187" i="2"/>
  <c r="F186" i="2"/>
  <c r="E186" i="2"/>
  <c r="F184" i="2"/>
  <c r="E184" i="2"/>
  <c r="F183" i="2"/>
  <c r="E183" i="2"/>
  <c r="F182" i="2"/>
  <c r="E182" i="2"/>
  <c r="J181" i="2"/>
  <c r="F178" i="2"/>
  <c r="E178" i="2"/>
  <c r="J178" i="2" s="1"/>
  <c r="F177" i="2"/>
  <c r="E177" i="2"/>
  <c r="J177" i="2" s="1"/>
  <c r="F176" i="2"/>
  <c r="E176" i="2"/>
  <c r="J176" i="2" s="1"/>
  <c r="F175" i="2"/>
  <c r="J175" i="2" s="1"/>
  <c r="F174" i="2"/>
  <c r="E174" i="2"/>
  <c r="F173" i="2"/>
  <c r="E173" i="2"/>
  <c r="F172" i="2"/>
  <c r="E172" i="2"/>
  <c r="F171" i="2"/>
  <c r="J171" i="2" s="1"/>
  <c r="J174" i="2" l="1"/>
  <c r="J188" i="2"/>
  <c r="J189" i="2"/>
  <c r="J190" i="2"/>
  <c r="J173" i="2"/>
  <c r="J183" i="2"/>
  <c r="J184" i="2"/>
  <c r="J186" i="2"/>
  <c r="J187" i="2"/>
  <c r="J191" i="2"/>
  <c r="J172" i="2"/>
  <c r="J182" i="2"/>
  <c r="E152" i="3" l="1"/>
  <c r="F152" i="3"/>
  <c r="G152" i="3"/>
  <c r="H152" i="3"/>
  <c r="I152" i="3"/>
  <c r="J152" i="3"/>
  <c r="M152" i="3"/>
  <c r="N152" i="3"/>
  <c r="O152" i="3"/>
  <c r="P152" i="3"/>
  <c r="Q152" i="3"/>
  <c r="D152" i="3"/>
  <c r="G78" i="4"/>
  <c r="H78" i="4"/>
  <c r="I78" i="4"/>
  <c r="M78" i="4"/>
  <c r="N78" i="4"/>
  <c r="O78" i="4"/>
  <c r="P78" i="4"/>
  <c r="Q78" i="4"/>
  <c r="D78" i="4"/>
  <c r="R93" i="4"/>
  <c r="D93" i="4"/>
  <c r="E92" i="4"/>
  <c r="E91" i="4"/>
  <c r="E93" i="4" s="1"/>
  <c r="R89" i="4"/>
  <c r="P89" i="4"/>
  <c r="M89" i="4"/>
  <c r="L89" i="4"/>
  <c r="K89" i="4"/>
  <c r="I89" i="4"/>
  <c r="H89" i="4"/>
  <c r="G89" i="4"/>
  <c r="D89" i="4"/>
  <c r="E88" i="4"/>
  <c r="F87" i="4"/>
  <c r="E87" i="4"/>
  <c r="F86" i="4"/>
  <c r="E86" i="4"/>
  <c r="E85" i="4"/>
  <c r="F84" i="4"/>
  <c r="E84" i="4"/>
  <c r="F83" i="4"/>
  <c r="E83" i="4"/>
  <c r="E82" i="4"/>
  <c r="F81" i="4"/>
  <c r="F89" i="4" s="1"/>
  <c r="E81" i="4"/>
  <c r="F77" i="4"/>
  <c r="E77" i="4"/>
  <c r="F76" i="4"/>
  <c r="E76" i="4"/>
  <c r="F75" i="4"/>
  <c r="E75" i="4"/>
  <c r="F74" i="4"/>
  <c r="E74" i="4"/>
  <c r="F73" i="4"/>
  <c r="E73" i="4"/>
  <c r="F72" i="4"/>
  <c r="E72" i="4"/>
  <c r="F70" i="4"/>
  <c r="E70" i="4"/>
  <c r="F69" i="4"/>
  <c r="E69" i="4"/>
  <c r="F68" i="4"/>
  <c r="E68" i="4"/>
  <c r="F67" i="4"/>
  <c r="E67" i="4"/>
  <c r="F66" i="4"/>
  <c r="E66" i="4"/>
  <c r="F65" i="4"/>
  <c r="E65" i="4"/>
  <c r="F62" i="4"/>
  <c r="E62" i="4"/>
  <c r="F61" i="4"/>
  <c r="E61" i="4"/>
  <c r="E60" i="4"/>
  <c r="F59" i="4"/>
  <c r="E59" i="4"/>
  <c r="F58" i="4"/>
  <c r="E58" i="4"/>
  <c r="E57" i="4"/>
  <c r="F56" i="4"/>
  <c r="E56" i="4"/>
  <c r="F55" i="4"/>
  <c r="E55" i="4"/>
  <c r="F53" i="4"/>
  <c r="E53" i="4"/>
  <c r="F52" i="4"/>
  <c r="E52" i="4"/>
  <c r="F51" i="4"/>
  <c r="E51" i="4"/>
  <c r="F50" i="4"/>
  <c r="F78" i="4" s="1"/>
  <c r="E50" i="4"/>
  <c r="E78" i="4" s="1"/>
  <c r="Q46" i="4"/>
  <c r="P46" i="4"/>
  <c r="O46" i="4"/>
  <c r="N46" i="4"/>
  <c r="M46" i="4"/>
  <c r="L46" i="4"/>
  <c r="K46" i="4"/>
  <c r="I46" i="4"/>
  <c r="H46" i="4"/>
  <c r="G46" i="4"/>
  <c r="D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E46" i="4" s="1"/>
  <c r="O22" i="4"/>
  <c r="M22" i="4"/>
  <c r="K22" i="4"/>
  <c r="I22" i="4"/>
  <c r="G22" i="4"/>
  <c r="D22" i="4"/>
  <c r="F21" i="4"/>
  <c r="E21" i="4"/>
  <c r="F20" i="4"/>
  <c r="E20" i="4"/>
  <c r="F19" i="4"/>
  <c r="F22" i="4" s="1"/>
  <c r="E19" i="4"/>
  <c r="E22" i="4" s="1"/>
  <c r="O24" i="4"/>
  <c r="M24" i="4"/>
  <c r="L15" i="4"/>
  <c r="L24" i="4" s="1"/>
  <c r="K15" i="4"/>
  <c r="K24" i="4" s="1"/>
  <c r="I15" i="4"/>
  <c r="I24" i="4" s="1"/>
  <c r="G15" i="4"/>
  <c r="G24" i="4" s="1"/>
  <c r="D15" i="4"/>
  <c r="D24" i="4" s="1"/>
  <c r="F14" i="4"/>
  <c r="E14" i="4"/>
  <c r="F13" i="4"/>
  <c r="E13" i="4"/>
  <c r="F12" i="4"/>
  <c r="E12" i="4"/>
  <c r="F11" i="4"/>
  <c r="E11" i="4"/>
  <c r="E15" i="4" s="1"/>
  <c r="E24" i="4" s="1"/>
  <c r="Q8" i="4"/>
  <c r="M8" i="4"/>
  <c r="J81" i="4" l="1"/>
  <c r="J92" i="4"/>
  <c r="J82" i="4"/>
  <c r="J83" i="4"/>
  <c r="E79" i="4"/>
  <c r="D79" i="4"/>
  <c r="Q79" i="4"/>
  <c r="O79" i="4"/>
  <c r="M79" i="4"/>
  <c r="K79" i="4"/>
  <c r="H79" i="4"/>
  <c r="R95" i="4"/>
  <c r="P79" i="4"/>
  <c r="N79" i="4"/>
  <c r="L79" i="4"/>
  <c r="I79" i="4"/>
  <c r="G79" i="4"/>
  <c r="J84" i="4"/>
  <c r="J85" i="4"/>
  <c r="J86" i="4"/>
  <c r="J20" i="4"/>
  <c r="J21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51" i="4"/>
  <c r="J52" i="4"/>
  <c r="J53" i="4"/>
  <c r="J56" i="4"/>
  <c r="J57" i="4"/>
  <c r="J58" i="4"/>
  <c r="J59" i="4"/>
  <c r="J60" i="4"/>
  <c r="J62" i="4"/>
  <c r="J65" i="4"/>
  <c r="J68" i="4"/>
  <c r="J69" i="4"/>
  <c r="J70" i="4"/>
  <c r="J72" i="4"/>
  <c r="J73" i="4"/>
  <c r="J74" i="4"/>
  <c r="J75" i="4"/>
  <c r="J76" i="4"/>
  <c r="J88" i="4"/>
  <c r="J12" i="4"/>
  <c r="J55" i="4"/>
  <c r="J67" i="4"/>
  <c r="J77" i="4"/>
  <c r="F15" i="4"/>
  <c r="F24" i="4" s="1"/>
  <c r="J87" i="4"/>
  <c r="J13" i="4"/>
  <c r="J14" i="4"/>
  <c r="J61" i="4"/>
  <c r="J66" i="4"/>
  <c r="J11" i="4"/>
  <c r="J19" i="4"/>
  <c r="J22" i="4" s="1"/>
  <c r="F46" i="4"/>
  <c r="D95" i="4"/>
  <c r="H95" i="4"/>
  <c r="K95" i="4"/>
  <c r="M95" i="4"/>
  <c r="O95" i="4"/>
  <c r="Q95" i="4"/>
  <c r="J27" i="4"/>
  <c r="J46" i="4" s="1"/>
  <c r="G95" i="4"/>
  <c r="I95" i="4"/>
  <c r="L95" i="4"/>
  <c r="N95" i="4"/>
  <c r="P95" i="4"/>
  <c r="J50" i="4"/>
  <c r="J78" i="4" s="1"/>
  <c r="E89" i="4"/>
  <c r="E95" i="4" s="1"/>
  <c r="J91" i="4"/>
  <c r="J93" i="4" s="1"/>
  <c r="J89" i="4" l="1"/>
  <c r="J79" i="4"/>
  <c r="J15" i="4"/>
  <c r="F79" i="4"/>
  <c r="F95" i="4" s="1"/>
  <c r="J24" i="4"/>
  <c r="J95" i="4" l="1"/>
  <c r="R167" i="3"/>
  <c r="D167" i="3"/>
  <c r="E166" i="3"/>
  <c r="J166" i="3" s="1"/>
  <c r="E165" i="3"/>
  <c r="E167" i="3" s="1"/>
  <c r="R163" i="3"/>
  <c r="P163" i="3"/>
  <c r="M163" i="3"/>
  <c r="L163" i="3"/>
  <c r="K163" i="3"/>
  <c r="I163" i="3"/>
  <c r="H163" i="3"/>
  <c r="G163" i="3"/>
  <c r="D163" i="3"/>
  <c r="F162" i="3"/>
  <c r="E162" i="3"/>
  <c r="J162" i="3" s="1"/>
  <c r="F161" i="3"/>
  <c r="E161" i="3"/>
  <c r="J161" i="3" s="1"/>
  <c r="F160" i="3"/>
  <c r="E160" i="3"/>
  <c r="J160" i="3" s="1"/>
  <c r="F159" i="3"/>
  <c r="E159" i="3"/>
  <c r="J159" i="3" s="1"/>
  <c r="F158" i="3"/>
  <c r="E158" i="3"/>
  <c r="J158" i="3" s="1"/>
  <c r="F157" i="3"/>
  <c r="E157" i="3"/>
  <c r="J157" i="3" s="1"/>
  <c r="F156" i="3"/>
  <c r="E156" i="3"/>
  <c r="J156" i="3" s="1"/>
  <c r="F155" i="3"/>
  <c r="F163" i="3" s="1"/>
  <c r="E155" i="3"/>
  <c r="J155" i="3" s="1"/>
  <c r="J163" i="3" s="1"/>
  <c r="F149" i="3"/>
  <c r="E149" i="3"/>
  <c r="J149" i="3" s="1"/>
  <c r="F148" i="3"/>
  <c r="E148" i="3"/>
  <c r="J148" i="3" s="1"/>
  <c r="F147" i="3"/>
  <c r="E147" i="3"/>
  <c r="J147" i="3" s="1"/>
  <c r="J141" i="3"/>
  <c r="F137" i="3"/>
  <c r="E137" i="3"/>
  <c r="J137" i="3" s="1"/>
  <c r="F136" i="3"/>
  <c r="E136" i="3"/>
  <c r="J136" i="3" s="1"/>
  <c r="F135" i="3"/>
  <c r="E135" i="3"/>
  <c r="J135" i="3" s="1"/>
  <c r="F134" i="3"/>
  <c r="E134" i="3"/>
  <c r="F133" i="3"/>
  <c r="E133" i="3"/>
  <c r="F132" i="3"/>
  <c r="E132" i="3"/>
  <c r="F131" i="3"/>
  <c r="J131" i="3" s="1"/>
  <c r="F130" i="3"/>
  <c r="E130" i="3"/>
  <c r="F129" i="3"/>
  <c r="E129" i="3"/>
  <c r="J129" i="3" s="1"/>
  <c r="F128" i="3"/>
  <c r="E128" i="3"/>
  <c r="F127" i="3"/>
  <c r="J127" i="3" s="1"/>
  <c r="F125" i="3"/>
  <c r="E125" i="3"/>
  <c r="J125" i="3" s="1"/>
  <c r="F124" i="3"/>
  <c r="E124" i="3"/>
  <c r="J124" i="3" s="1"/>
  <c r="F123" i="3"/>
  <c r="E123" i="3"/>
  <c r="J123" i="3" s="1"/>
  <c r="F122" i="3"/>
  <c r="E122" i="3"/>
  <c r="J122" i="3" s="1"/>
  <c r="F121" i="3"/>
  <c r="E121" i="3"/>
  <c r="F120" i="3"/>
  <c r="E120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0" i="3"/>
  <c r="E110" i="3"/>
  <c r="F109" i="3"/>
  <c r="E109" i="3"/>
  <c r="J109" i="3" s="1"/>
  <c r="F108" i="3"/>
  <c r="E108" i="3"/>
  <c r="F107" i="3"/>
  <c r="E107" i="3"/>
  <c r="F105" i="3"/>
  <c r="E105" i="3"/>
  <c r="F104" i="3"/>
  <c r="E104" i="3"/>
  <c r="F103" i="3"/>
  <c r="E103" i="3"/>
  <c r="F102" i="3"/>
  <c r="E102" i="3"/>
  <c r="J102" i="3" s="1"/>
  <c r="F100" i="3"/>
  <c r="E100" i="3"/>
  <c r="F99" i="3"/>
  <c r="E99" i="3"/>
  <c r="F98" i="3"/>
  <c r="E98" i="3"/>
  <c r="F97" i="3"/>
  <c r="E97" i="3"/>
  <c r="F96" i="3"/>
  <c r="E96" i="3"/>
  <c r="F95" i="3"/>
  <c r="E95" i="3"/>
  <c r="F93" i="3"/>
  <c r="E93" i="3"/>
  <c r="F92" i="3"/>
  <c r="E92" i="3"/>
  <c r="F91" i="3"/>
  <c r="E91" i="3"/>
  <c r="F90" i="3"/>
  <c r="E90" i="3"/>
  <c r="F89" i="3"/>
  <c r="E89" i="3"/>
  <c r="F88" i="3"/>
  <c r="E88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5" i="3"/>
  <c r="E75" i="3"/>
  <c r="F74" i="3"/>
  <c r="E74" i="3"/>
  <c r="F73" i="3"/>
  <c r="E73" i="3"/>
  <c r="F72" i="3"/>
  <c r="E72" i="3"/>
  <c r="F71" i="3"/>
  <c r="E71" i="3"/>
  <c r="F69" i="3"/>
  <c r="E69" i="3"/>
  <c r="F68" i="3"/>
  <c r="E68" i="3"/>
  <c r="F67" i="3"/>
  <c r="E67" i="3"/>
  <c r="F66" i="3"/>
  <c r="E66" i="3"/>
  <c r="F65" i="3"/>
  <c r="E65" i="3"/>
  <c r="J65" i="3" s="1"/>
  <c r="F62" i="3"/>
  <c r="E62" i="3"/>
  <c r="J62" i="3" s="1"/>
  <c r="F61" i="3"/>
  <c r="E61" i="3"/>
  <c r="J61" i="3" s="1"/>
  <c r="F60" i="3"/>
  <c r="E60" i="3"/>
  <c r="J60" i="3" s="1"/>
  <c r="F59" i="3"/>
  <c r="E59" i="3"/>
  <c r="J59" i="3" s="1"/>
  <c r="F58" i="3"/>
  <c r="E58" i="3"/>
  <c r="J58" i="3" s="1"/>
  <c r="F57" i="3"/>
  <c r="E57" i="3"/>
  <c r="J57" i="3" s="1"/>
  <c r="F56" i="3"/>
  <c r="E56" i="3"/>
  <c r="J56" i="3" s="1"/>
  <c r="F55" i="3"/>
  <c r="E55" i="3"/>
  <c r="J55" i="3" s="1"/>
  <c r="F53" i="3"/>
  <c r="E53" i="3"/>
  <c r="J53" i="3" s="1"/>
  <c r="F52" i="3"/>
  <c r="E52" i="3"/>
  <c r="J52" i="3" s="1"/>
  <c r="F51" i="3"/>
  <c r="E51" i="3"/>
  <c r="J51" i="3" s="1"/>
  <c r="F50" i="3"/>
  <c r="E50" i="3"/>
  <c r="Q46" i="3"/>
  <c r="P46" i="3"/>
  <c r="O46" i="3"/>
  <c r="N46" i="3"/>
  <c r="M46" i="3"/>
  <c r="L46" i="3"/>
  <c r="K46" i="3"/>
  <c r="I46" i="3"/>
  <c r="H46" i="3"/>
  <c r="G46" i="3"/>
  <c r="D46" i="3"/>
  <c r="F45" i="3"/>
  <c r="E45" i="3"/>
  <c r="J45" i="3" s="1"/>
  <c r="F44" i="3"/>
  <c r="E44" i="3"/>
  <c r="J44" i="3" s="1"/>
  <c r="F43" i="3"/>
  <c r="E43" i="3"/>
  <c r="J43" i="3" s="1"/>
  <c r="F42" i="3"/>
  <c r="E42" i="3"/>
  <c r="J42" i="3" s="1"/>
  <c r="F41" i="3"/>
  <c r="E41" i="3"/>
  <c r="J41" i="3" s="1"/>
  <c r="F40" i="3"/>
  <c r="E40" i="3"/>
  <c r="J40" i="3" s="1"/>
  <c r="F39" i="3"/>
  <c r="E39" i="3"/>
  <c r="J39" i="3" s="1"/>
  <c r="F38" i="3"/>
  <c r="E38" i="3"/>
  <c r="J38" i="3" s="1"/>
  <c r="F37" i="3"/>
  <c r="E37" i="3"/>
  <c r="J37" i="3" s="1"/>
  <c r="F36" i="3"/>
  <c r="E36" i="3"/>
  <c r="J36" i="3" s="1"/>
  <c r="F35" i="3"/>
  <c r="E35" i="3"/>
  <c r="J35" i="3" s="1"/>
  <c r="F34" i="3"/>
  <c r="E34" i="3"/>
  <c r="J34" i="3" s="1"/>
  <c r="F33" i="3"/>
  <c r="E33" i="3"/>
  <c r="J33" i="3" s="1"/>
  <c r="F32" i="3"/>
  <c r="E32" i="3"/>
  <c r="J32" i="3" s="1"/>
  <c r="F31" i="3"/>
  <c r="E31" i="3"/>
  <c r="J31" i="3" s="1"/>
  <c r="F30" i="3"/>
  <c r="E30" i="3"/>
  <c r="J30" i="3" s="1"/>
  <c r="F29" i="3"/>
  <c r="E29" i="3"/>
  <c r="J29" i="3" s="1"/>
  <c r="F28" i="3"/>
  <c r="E28" i="3"/>
  <c r="J28" i="3" s="1"/>
  <c r="F27" i="3"/>
  <c r="F46" i="3" s="1"/>
  <c r="E27" i="3"/>
  <c r="O22" i="3"/>
  <c r="M22" i="3"/>
  <c r="K22" i="3"/>
  <c r="I22" i="3"/>
  <c r="H22" i="3"/>
  <c r="G22" i="3"/>
  <c r="D22" i="3"/>
  <c r="F21" i="3"/>
  <c r="E21" i="3"/>
  <c r="J21" i="3" s="1"/>
  <c r="F20" i="3"/>
  <c r="E20" i="3"/>
  <c r="J20" i="3" s="1"/>
  <c r="F19" i="3"/>
  <c r="F22" i="3" s="1"/>
  <c r="E19" i="3"/>
  <c r="J19" i="3" s="1"/>
  <c r="J22" i="3" s="1"/>
  <c r="O24" i="3"/>
  <c r="M24" i="3"/>
  <c r="L15" i="3"/>
  <c r="L24" i="3" s="1"/>
  <c r="K15" i="3"/>
  <c r="K24" i="3" s="1"/>
  <c r="I15" i="3"/>
  <c r="I24" i="3" s="1"/>
  <c r="H15" i="3"/>
  <c r="H24" i="3" s="1"/>
  <c r="G15" i="3"/>
  <c r="G24" i="3" s="1"/>
  <c r="D15" i="3"/>
  <c r="D24" i="3" s="1"/>
  <c r="F14" i="3"/>
  <c r="E14" i="3"/>
  <c r="J14" i="3" s="1"/>
  <c r="F13" i="3"/>
  <c r="E13" i="3"/>
  <c r="J13" i="3" s="1"/>
  <c r="F12" i="3"/>
  <c r="E12" i="3"/>
  <c r="F11" i="3"/>
  <c r="F15" i="3" s="1"/>
  <c r="F24" i="3" s="1"/>
  <c r="E11" i="3"/>
  <c r="J11" i="3" s="1"/>
  <c r="Q8" i="3"/>
  <c r="M8" i="3"/>
  <c r="F107" i="2"/>
  <c r="F108" i="2"/>
  <c r="J66" i="3" l="1"/>
  <c r="J67" i="3"/>
  <c r="J110" i="3"/>
  <c r="J68" i="3"/>
  <c r="J69" i="3"/>
  <c r="J71" i="3"/>
  <c r="J84" i="3"/>
  <c r="J93" i="3"/>
  <c r="J103" i="3"/>
  <c r="J113" i="3"/>
  <c r="J130" i="3"/>
  <c r="J72" i="3"/>
  <c r="J79" i="3"/>
  <c r="J80" i="3"/>
  <c r="J81" i="3"/>
  <c r="J82" i="3"/>
  <c r="J85" i="3"/>
  <c r="J95" i="3"/>
  <c r="J96" i="3"/>
  <c r="J104" i="3"/>
  <c r="J117" i="3"/>
  <c r="J133" i="3"/>
  <c r="J77" i="3"/>
  <c r="J83" i="3"/>
  <c r="J105" i="3"/>
  <c r="J108" i="3"/>
  <c r="J120" i="3"/>
  <c r="J78" i="3"/>
  <c r="J90" i="3"/>
  <c r="J91" i="3"/>
  <c r="J98" i="3"/>
  <c r="J107" i="3"/>
  <c r="J121" i="3"/>
  <c r="E15" i="3"/>
  <c r="J73" i="3"/>
  <c r="J74" i="3"/>
  <c r="J75" i="3"/>
  <c r="J88" i="3"/>
  <c r="J89" i="3"/>
  <c r="J92" i="3"/>
  <c r="J97" i="3"/>
  <c r="J99" i="3"/>
  <c r="J100" i="3"/>
  <c r="J114" i="3"/>
  <c r="J115" i="3"/>
  <c r="J116" i="3"/>
  <c r="J118" i="3"/>
  <c r="D169" i="3"/>
  <c r="J128" i="3"/>
  <c r="J132" i="3"/>
  <c r="J134" i="3"/>
  <c r="R169" i="3"/>
  <c r="J12" i="3"/>
  <c r="J15" i="3" s="1"/>
  <c r="J24" i="3" s="1"/>
  <c r="E22" i="3"/>
  <c r="E24" i="3" s="1"/>
  <c r="H169" i="3"/>
  <c r="K169" i="3"/>
  <c r="M169" i="3"/>
  <c r="O169" i="3"/>
  <c r="Q169" i="3"/>
  <c r="E46" i="3"/>
  <c r="J27" i="3"/>
  <c r="J46" i="3" s="1"/>
  <c r="F169" i="3"/>
  <c r="G169" i="3"/>
  <c r="I169" i="3"/>
  <c r="L169" i="3"/>
  <c r="N169" i="3"/>
  <c r="P169" i="3"/>
  <c r="J50" i="3"/>
  <c r="E163" i="3"/>
  <c r="E169" i="3" s="1"/>
  <c r="J165" i="3"/>
  <c r="J167" i="3" s="1"/>
  <c r="E108" i="2"/>
  <c r="J108" i="2" s="1"/>
  <c r="E107" i="2"/>
  <c r="G209" i="2"/>
  <c r="I209" i="2"/>
  <c r="L209" i="2"/>
  <c r="M15" i="2"/>
  <c r="N15" i="2"/>
  <c r="N209" i="2" s="1"/>
  <c r="O15" i="2"/>
  <c r="P15" i="2"/>
  <c r="P209" i="2" s="1"/>
  <c r="Q15" i="2"/>
  <c r="R15" i="2"/>
  <c r="R209" i="2" s="1"/>
  <c r="H209" i="2"/>
  <c r="K209" i="2"/>
  <c r="M209" i="2"/>
  <c r="O209" i="2"/>
  <c r="Q209" i="2"/>
  <c r="J169" i="3" l="1"/>
  <c r="J107" i="2"/>
  <c r="F121" i="2" l="1"/>
  <c r="E121" i="2"/>
  <c r="F120" i="2"/>
  <c r="E120" i="2"/>
  <c r="F119" i="2"/>
  <c r="E119" i="2"/>
  <c r="F118" i="2"/>
  <c r="E118" i="2"/>
  <c r="F117" i="2"/>
  <c r="E117" i="2"/>
  <c r="F115" i="2"/>
  <c r="E115" i="2"/>
  <c r="F114" i="2"/>
  <c r="E114" i="2"/>
  <c r="F113" i="2"/>
  <c r="E113" i="2"/>
  <c r="F112" i="2"/>
  <c r="E112" i="2"/>
  <c r="F111" i="2"/>
  <c r="E111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J101" i="2" l="1"/>
  <c r="J102" i="2"/>
  <c r="J103" i="2"/>
  <c r="J104" i="2"/>
  <c r="J105" i="2"/>
  <c r="J119" i="2"/>
  <c r="J106" i="2"/>
  <c r="J111" i="2"/>
  <c r="J113" i="2"/>
  <c r="J115" i="2"/>
  <c r="J117" i="2"/>
  <c r="J121" i="2"/>
  <c r="J120" i="2"/>
  <c r="J114" i="2"/>
  <c r="J112" i="2"/>
  <c r="J118" i="2"/>
  <c r="F164" i="2"/>
  <c r="E164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J130" i="2" l="1"/>
  <c r="J135" i="2"/>
  <c r="J136" i="2"/>
  <c r="J137" i="2"/>
  <c r="J125" i="2"/>
  <c r="J126" i="2"/>
  <c r="J127" i="2"/>
  <c r="J138" i="2"/>
  <c r="J140" i="2"/>
  <c r="J141" i="2"/>
  <c r="J142" i="2"/>
  <c r="J129" i="2"/>
  <c r="J143" i="2"/>
  <c r="J128" i="2"/>
  <c r="J133" i="2"/>
  <c r="J134" i="2"/>
  <c r="J123" i="2"/>
  <c r="J144" i="2"/>
  <c r="J164" i="2"/>
  <c r="J124" i="2"/>
  <c r="J145" i="2"/>
  <c r="F99" i="2" l="1"/>
  <c r="E99" i="2"/>
  <c r="F98" i="2"/>
  <c r="E98" i="2"/>
  <c r="F97" i="2"/>
  <c r="E97" i="2"/>
  <c r="F96" i="2"/>
  <c r="E96" i="2"/>
  <c r="F95" i="2"/>
  <c r="E95" i="2"/>
  <c r="F94" i="2"/>
  <c r="E94" i="2"/>
  <c r="F92" i="2"/>
  <c r="E92" i="2"/>
  <c r="F91" i="2"/>
  <c r="E91" i="2"/>
  <c r="F90" i="2"/>
  <c r="E90" i="2"/>
  <c r="F89" i="2"/>
  <c r="E89" i="2"/>
  <c r="F88" i="2"/>
  <c r="E88" i="2"/>
  <c r="F87" i="2"/>
  <c r="E87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J78" i="2" l="1"/>
  <c r="J81" i="2"/>
  <c r="J82" i="2"/>
  <c r="J83" i="2"/>
  <c r="J84" i="2"/>
  <c r="J79" i="2"/>
  <c r="J80" i="2"/>
  <c r="J87" i="2"/>
  <c r="J88" i="2"/>
  <c r="J90" i="2"/>
  <c r="J91" i="2"/>
  <c r="J94" i="2"/>
  <c r="J95" i="2"/>
  <c r="J92" i="2"/>
  <c r="J96" i="2"/>
  <c r="J89" i="2"/>
  <c r="J97" i="2"/>
  <c r="J98" i="2"/>
  <c r="J99" i="2"/>
  <c r="F169" i="2" l="1"/>
  <c r="E169" i="2"/>
  <c r="F168" i="2"/>
  <c r="E168" i="2"/>
  <c r="F167" i="2"/>
  <c r="E167" i="2"/>
  <c r="F166" i="2"/>
  <c r="E166" i="2"/>
  <c r="F165" i="2"/>
  <c r="E165" i="2"/>
  <c r="F162" i="2"/>
  <c r="E162" i="2"/>
  <c r="F161" i="2"/>
  <c r="E161" i="2"/>
  <c r="F160" i="2"/>
  <c r="E160" i="2"/>
  <c r="F159" i="2"/>
  <c r="E159" i="2"/>
  <c r="F158" i="2"/>
  <c r="E158" i="2"/>
  <c r="F75" i="2"/>
  <c r="E75" i="2"/>
  <c r="F74" i="2"/>
  <c r="E74" i="2"/>
  <c r="F73" i="2"/>
  <c r="E73" i="2"/>
  <c r="F72" i="2"/>
  <c r="E72" i="2"/>
  <c r="F71" i="2"/>
  <c r="E71" i="2"/>
  <c r="F69" i="2"/>
  <c r="E69" i="2"/>
  <c r="F68" i="2"/>
  <c r="E68" i="2"/>
  <c r="F67" i="2"/>
  <c r="E67" i="2"/>
  <c r="F66" i="2"/>
  <c r="E66" i="2"/>
  <c r="F65" i="2"/>
  <c r="E65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J161" i="2" l="1"/>
  <c r="J162" i="2"/>
  <c r="J165" i="2"/>
  <c r="J166" i="2"/>
  <c r="J158" i="2"/>
  <c r="J159" i="2"/>
  <c r="J167" i="2"/>
  <c r="J160" i="2"/>
  <c r="J73" i="2"/>
  <c r="J74" i="2"/>
  <c r="J75" i="2"/>
  <c r="J168" i="2"/>
  <c r="J169" i="2"/>
  <c r="J56" i="2"/>
  <c r="J57" i="2"/>
  <c r="J58" i="2"/>
  <c r="J59" i="2"/>
  <c r="J60" i="2"/>
  <c r="J68" i="2"/>
  <c r="J61" i="2"/>
  <c r="J71" i="2"/>
  <c r="J62" i="2"/>
  <c r="J65" i="2"/>
  <c r="J69" i="2"/>
  <c r="J55" i="2"/>
  <c r="J66" i="2"/>
  <c r="J67" i="2"/>
  <c r="J72" i="2"/>
  <c r="D46" i="2" l="1"/>
  <c r="F45" i="2" l="1"/>
  <c r="F40" i="2"/>
  <c r="F41" i="2"/>
  <c r="F38" i="2"/>
  <c r="F154" i="2"/>
  <c r="E154" i="2"/>
  <c r="F153" i="2"/>
  <c r="E153" i="2"/>
  <c r="F152" i="2"/>
  <c r="E152" i="2"/>
  <c r="F151" i="2"/>
  <c r="E151" i="2"/>
  <c r="F157" i="2"/>
  <c r="E157" i="2"/>
  <c r="F150" i="2"/>
  <c r="E150" i="2"/>
  <c r="F149" i="2"/>
  <c r="E149" i="2"/>
  <c r="F148" i="2"/>
  <c r="E148" i="2"/>
  <c r="F147" i="2"/>
  <c r="E147" i="2"/>
  <c r="E45" i="2"/>
  <c r="F29" i="2"/>
  <c r="F30" i="2"/>
  <c r="F28" i="2"/>
  <c r="E30" i="2"/>
  <c r="E29" i="2"/>
  <c r="E28" i="2"/>
  <c r="R36" i="1"/>
  <c r="O36" i="1"/>
  <c r="L36" i="1"/>
  <c r="I36" i="1"/>
  <c r="F36" i="1"/>
  <c r="C36" i="1"/>
  <c r="U36" i="1"/>
  <c r="R35" i="1"/>
  <c r="O35" i="1"/>
  <c r="L35" i="1"/>
  <c r="I35" i="1"/>
  <c r="F35" i="1"/>
  <c r="C35" i="1"/>
  <c r="U35" i="1"/>
  <c r="R34" i="1"/>
  <c r="O34" i="1"/>
  <c r="L34" i="1"/>
  <c r="I34" i="1"/>
  <c r="F34" i="1"/>
  <c r="C34" i="1"/>
  <c r="U34" i="1"/>
  <c r="R33" i="1"/>
  <c r="R37" i="1" s="1"/>
  <c r="O33" i="1"/>
  <c r="O37" i="1" s="1"/>
  <c r="L33" i="1"/>
  <c r="L37" i="1" s="1"/>
  <c r="I33" i="1"/>
  <c r="I37" i="1" s="1"/>
  <c r="F33" i="1"/>
  <c r="F37" i="1" s="1"/>
  <c r="C33" i="1"/>
  <c r="C37" i="1" s="1"/>
  <c r="A12" i="1"/>
  <c r="D22" i="2"/>
  <c r="F21" i="2"/>
  <c r="E21" i="2"/>
  <c r="E40" i="2"/>
  <c r="F201" i="2"/>
  <c r="E41" i="2"/>
  <c r="F44" i="2"/>
  <c r="E44" i="2"/>
  <c r="E38" i="2"/>
  <c r="F43" i="2"/>
  <c r="E43" i="2"/>
  <c r="F42" i="2"/>
  <c r="E42" i="2"/>
  <c r="F37" i="2"/>
  <c r="E37" i="2"/>
  <c r="F39" i="2"/>
  <c r="E39" i="2"/>
  <c r="F36" i="2"/>
  <c r="E36" i="2"/>
  <c r="F34" i="2"/>
  <c r="E34" i="2"/>
  <c r="F33" i="2"/>
  <c r="E33" i="2"/>
  <c r="F32" i="2"/>
  <c r="E32" i="2"/>
  <c r="F35" i="2"/>
  <c r="E35" i="2"/>
  <c r="F31" i="2"/>
  <c r="E31" i="2"/>
  <c r="F27" i="2"/>
  <c r="E27" i="2"/>
  <c r="F53" i="2"/>
  <c r="F52" i="2"/>
  <c r="F51" i="2"/>
  <c r="F50" i="2"/>
  <c r="E53" i="2"/>
  <c r="J53" i="2" s="1"/>
  <c r="E52" i="2"/>
  <c r="E51" i="2"/>
  <c r="E50" i="2"/>
  <c r="F20" i="2"/>
  <c r="E20" i="2"/>
  <c r="F19" i="2"/>
  <c r="E19" i="2"/>
  <c r="D15" i="2"/>
  <c r="F202" i="2"/>
  <c r="F200" i="2"/>
  <c r="F199" i="2"/>
  <c r="F198" i="2"/>
  <c r="F197" i="2"/>
  <c r="F196" i="2"/>
  <c r="F195" i="2"/>
  <c r="Q8" i="2"/>
  <c r="M8" i="2"/>
  <c r="R207" i="2"/>
  <c r="Q207" i="2"/>
  <c r="P207" i="2"/>
  <c r="O207" i="2"/>
  <c r="N207" i="2"/>
  <c r="M207" i="2"/>
  <c r="L207" i="2"/>
  <c r="K207" i="2"/>
  <c r="I207" i="2"/>
  <c r="H207" i="2"/>
  <c r="G207" i="2"/>
  <c r="D207" i="2"/>
  <c r="F206" i="2"/>
  <c r="E206" i="2"/>
  <c r="F205" i="2"/>
  <c r="E205" i="2"/>
  <c r="E207" i="2" s="1"/>
  <c r="D203" i="2"/>
  <c r="E202" i="2"/>
  <c r="E201" i="2"/>
  <c r="J201" i="2" s="1"/>
  <c r="E200" i="2"/>
  <c r="E199" i="2"/>
  <c r="E198" i="2"/>
  <c r="E197" i="2"/>
  <c r="J197" i="2" s="1"/>
  <c r="E196" i="2"/>
  <c r="E195" i="2"/>
  <c r="F14" i="2"/>
  <c r="E14" i="2"/>
  <c r="F13" i="2"/>
  <c r="E13" i="2"/>
  <c r="F12" i="2"/>
  <c r="E12" i="2"/>
  <c r="F11" i="2"/>
  <c r="E11" i="2"/>
  <c r="F209" i="2" l="1"/>
  <c r="J154" i="2"/>
  <c r="J50" i="2"/>
  <c r="J38" i="2"/>
  <c r="J202" i="2"/>
  <c r="J40" i="2"/>
  <c r="J150" i="2"/>
  <c r="J195" i="2"/>
  <c r="J52" i="2"/>
  <c r="J29" i="2"/>
  <c r="J199" i="2"/>
  <c r="F207" i="2"/>
  <c r="D24" i="2"/>
  <c r="D209" i="2" s="1"/>
  <c r="J51" i="2"/>
  <c r="J151" i="2"/>
  <c r="J148" i="2"/>
  <c r="J13" i="2"/>
  <c r="J206" i="2"/>
  <c r="J157" i="2"/>
  <c r="J205" i="2"/>
  <c r="J196" i="2"/>
  <c r="J198" i="2"/>
  <c r="J200" i="2"/>
  <c r="J45" i="2"/>
  <c r="J14" i="2"/>
  <c r="J149" i="2"/>
  <c r="J153" i="2"/>
  <c r="J152" i="2"/>
  <c r="J41" i="2"/>
  <c r="J147" i="2"/>
  <c r="J12" i="2"/>
  <c r="J43" i="2"/>
  <c r="J44" i="2"/>
  <c r="U33" i="1"/>
  <c r="U37" i="1" s="1"/>
  <c r="J35" i="2"/>
  <c r="J39" i="2"/>
  <c r="J37" i="2"/>
  <c r="J42" i="2"/>
  <c r="J28" i="2"/>
  <c r="J11" i="2"/>
  <c r="J30" i="2"/>
  <c r="J27" i="2"/>
  <c r="J33" i="2"/>
  <c r="J36" i="2"/>
  <c r="J20" i="2"/>
  <c r="J31" i="2"/>
  <c r="J32" i="2"/>
  <c r="J34" i="2"/>
  <c r="J21" i="2"/>
  <c r="J207" i="2"/>
  <c r="J19" i="2"/>
  <c r="E209" i="2" l="1"/>
  <c r="J209" i="2"/>
</calcChain>
</file>

<file path=xl/sharedStrings.xml><?xml version="1.0" encoding="utf-8"?>
<sst xmlns="http://schemas.openxmlformats.org/spreadsheetml/2006/main" count="1539" uniqueCount="523">
  <si>
    <t>МІНІСТЕРСТВО ОСВІТИ І НАУКИ УКРАЇНИ</t>
  </si>
  <si>
    <t>ХАРКІВСЬКИЙ НАЦІОНАЛЬНИЙ ЕКОНОМІЧНИЙ УНІВЕРСИТЕТ ІМЕНІ СЕМЕНА КУЗНЕЦЯ</t>
  </si>
  <si>
    <t>Н А В Ч А Л Ь Н И Й    П Л А Н</t>
  </si>
  <si>
    <t>бакалаврів</t>
  </si>
  <si>
    <t>Строк навчання:</t>
  </si>
  <si>
    <t xml:space="preserve">Форма навчання:  </t>
  </si>
  <si>
    <t>на основі:</t>
  </si>
  <si>
    <t>повної загальної середньої освіти</t>
  </si>
  <si>
    <t>І. ГРАФІК НАВЧАЛЬНОГО ПРОЦЕСУ</t>
  </si>
  <si>
    <t>Курс</t>
  </si>
  <si>
    <t>Вересень</t>
  </si>
  <si>
    <t>Жовтень</t>
  </si>
  <si>
    <t>Листопад</t>
  </si>
  <si>
    <t>Грудень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</si>
  <si>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</si>
  <si>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</si>
  <si>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</si>
  <si>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</si>
  <si>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</si>
  <si>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</si>
  <si>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</si>
  <si>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</si>
  <si>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І</t>
  </si>
  <si>
    <t>НП</t>
  </si>
  <si>
    <t>К</t>
  </si>
  <si>
    <t>С</t>
  </si>
  <si>
    <t>ІІ</t>
  </si>
  <si>
    <t>ОП</t>
  </si>
  <si>
    <t>ІІІ</t>
  </si>
  <si>
    <t>ВП</t>
  </si>
  <si>
    <t>ІV</t>
  </si>
  <si>
    <t>НДП</t>
  </si>
  <si>
    <t>ДЕ</t>
  </si>
  <si>
    <t>ПП</t>
  </si>
  <si>
    <t>Д</t>
  </si>
  <si>
    <t>ДР</t>
  </si>
  <si>
    <t>Позначення:</t>
  </si>
  <si>
    <t xml:space="preserve"> - теоретичне навчання;</t>
  </si>
  <si>
    <t xml:space="preserve">  - екзаменаційна сесія;</t>
  </si>
  <si>
    <t xml:space="preserve"> - канікули;</t>
  </si>
  <si>
    <t xml:space="preserve"> - виконання дипломної роботи</t>
  </si>
  <si>
    <t>ІІ. ЗВЕДЕНІ ДАНІ ПРО БЮДЖЕТ ЧАСУ, тижні</t>
  </si>
  <si>
    <t>ІІІ. ПРАКТИКА</t>
  </si>
  <si>
    <t>Теоретичне навчання</t>
  </si>
  <si>
    <t>Екзаменаційна сесія</t>
  </si>
  <si>
    <t>Практика</t>
  </si>
  <si>
    <t>Державна атестація</t>
  </si>
  <si>
    <t>Виконання дипломної роботи</t>
  </si>
  <si>
    <t>Канікули</t>
  </si>
  <si>
    <t>Разом</t>
  </si>
  <si>
    <t>Назва практики</t>
  </si>
  <si>
    <t>Семестр</t>
  </si>
  <si>
    <t xml:space="preserve">Навчальна практика </t>
  </si>
  <si>
    <t>Ознайомлювальна практика</t>
  </si>
  <si>
    <t>Захист дипломної роботи</t>
  </si>
  <si>
    <t>Виробнича практика</t>
  </si>
  <si>
    <t xml:space="preserve">Комплексний тренінг  </t>
  </si>
  <si>
    <t xml:space="preserve">Науково-дослідна практика </t>
  </si>
  <si>
    <t>Переддипломна практика</t>
  </si>
  <si>
    <t>V. ПЛАН НАВЧАЛЬНОГО ПРОЦЕСУ</t>
  </si>
  <si>
    <t>Шифр дисципліни</t>
  </si>
  <si>
    <t>НАЗВА НАВЧАЛЬНОЇ ДИСЦИПЛІНИ</t>
  </si>
  <si>
    <t>Кількість кредитів ECTS</t>
  </si>
  <si>
    <t>Кількість годин</t>
  </si>
  <si>
    <t>Розподіл кредитів ECTS за курсами і семестрами</t>
  </si>
  <si>
    <t>ФОРМА підсумкового контролю</t>
  </si>
  <si>
    <t>КАФЕДРА</t>
  </si>
  <si>
    <t>Загальний обсяг</t>
  </si>
  <si>
    <t>Аудиторних</t>
  </si>
  <si>
    <t>Самостійна робота</t>
  </si>
  <si>
    <t>І курс</t>
  </si>
  <si>
    <t>ІІ курс</t>
  </si>
  <si>
    <t>ІІІ курс</t>
  </si>
  <si>
    <t>ІV курс</t>
  </si>
  <si>
    <t>Всього</t>
  </si>
  <si>
    <t>у тому числі:</t>
  </si>
  <si>
    <t>С е м е с т р и</t>
  </si>
  <si>
    <t>лекції</t>
  </si>
  <si>
    <t>лабора-торні</t>
  </si>
  <si>
    <t>Кількість тижнів в семестрі</t>
  </si>
  <si>
    <t>БАЗОВІ НАВЧАЛЬНІ ДИСЦИПЛІНИ</t>
  </si>
  <si>
    <t>Екзамен</t>
  </si>
  <si>
    <t>ВСЬОГО БАЗОВІ НАВЧАЛЬНІ ДИСЦИПЛІНИ</t>
  </si>
  <si>
    <t>Залік</t>
  </si>
  <si>
    <t>ЗВІТ</t>
  </si>
  <si>
    <t>Дипломна робота</t>
  </si>
  <si>
    <t xml:space="preserve">ЗАГАЛЬНА КІЛЬКІСТЬ </t>
  </si>
  <si>
    <t>Кількість аудиторних годин на тиждень</t>
  </si>
  <si>
    <t>Кількість екзаменів</t>
  </si>
  <si>
    <t>Кількість заліків</t>
  </si>
  <si>
    <t>Кількість курсових робіт</t>
  </si>
  <si>
    <t>Кількість звітів з практичної підготовки</t>
  </si>
  <si>
    <t>Залік, Екзамен</t>
  </si>
  <si>
    <t>ДА 1</t>
  </si>
  <si>
    <t>ДА 2</t>
  </si>
  <si>
    <t>3 роки 10 місяців</t>
  </si>
  <si>
    <t>УКРАЇНСЬКА МОВА (за професійним спрямуванням)</t>
  </si>
  <si>
    <t>ФІЛОСОФІЯ</t>
  </si>
  <si>
    <t>УКМП</t>
  </si>
  <si>
    <t>ФП</t>
  </si>
  <si>
    <t xml:space="preserve">ВИБІРКОВІ НАВЧАЛЬНІ ДИСЦИПЛІНИ </t>
  </si>
  <si>
    <t>НАВЧАЛЬНА ДИСЦИПЛІНА СОЦІАЛЬНО-ПСИХОЛОГІЧНОГО СПРЯМУВАННЯ</t>
  </si>
  <si>
    <t>НАВЧАЛЬНА ДИСЦИПЛІНА ТЕХНОЛОГІЧНОГО СПРЯМУВАННЯ</t>
  </si>
  <si>
    <t>ВСЬОГО ВИБІРКОВІ НАВЧАЛЬНІ ДИСЦИПЛІНИ</t>
  </si>
  <si>
    <t>ЗЦ 1.1</t>
  </si>
  <si>
    <t>ЗЦ 1.2</t>
  </si>
  <si>
    <t>ЗЦ 1.3</t>
  </si>
  <si>
    <t>ЗЦ 1.4</t>
  </si>
  <si>
    <t>ЗЦ 2.1</t>
  </si>
  <si>
    <t>ЗЦ 2.2</t>
  </si>
  <si>
    <t>НАВЧАЛЬНА ДИСЦИПЛІНА ПРАВОВОГО СПРЯМУВАННЯ</t>
  </si>
  <si>
    <t>МАЙНОР або ВІЛЬНИЙ МАЙНОР</t>
  </si>
  <si>
    <t>МНР 1</t>
  </si>
  <si>
    <t>МНР 2</t>
  </si>
  <si>
    <t>МНР 3</t>
  </si>
  <si>
    <t>МНР 4</t>
  </si>
  <si>
    <t>НАВЧАЛЬНА ПРАКТИКА «Університетська освіта»</t>
  </si>
  <si>
    <t>ОЗНАЙОМЛЮВАЛЬНА ПРАКТИКА</t>
  </si>
  <si>
    <t>ТРЕНІНГ-КУРС «Безпека життєдіяльності»</t>
  </si>
  <si>
    <t>ТРЕНІНГ-КУРС «Основи охорони праці»</t>
  </si>
  <si>
    <t>ВИРОБНИЧА ПРАКТИКА</t>
  </si>
  <si>
    <t>КОМПЛЕКСНИЙ ТРЕНІНГ</t>
  </si>
  <si>
    <t>ПЕРЕДДИПЛОМНА ПРАКТИКА</t>
  </si>
  <si>
    <t>БЖД</t>
  </si>
  <si>
    <t>ПП 1</t>
  </si>
  <si>
    <t>ПП 2</t>
  </si>
  <si>
    <t>ПП 3</t>
  </si>
  <si>
    <t>ПП 4</t>
  </si>
  <si>
    <t>ПП 5</t>
  </si>
  <si>
    <t>ПП 6</t>
  </si>
  <si>
    <t>ПП 7</t>
  </si>
  <si>
    <t>ПП 8</t>
  </si>
  <si>
    <t xml:space="preserve">Заступник керівника навчального відділу </t>
  </si>
  <si>
    <t>М.В. Афанасьєв</t>
  </si>
  <si>
    <t>ІНФОРМАТИКА</t>
  </si>
  <si>
    <t>СТАТИСТИКА</t>
  </si>
  <si>
    <t>ПОЛІТИЧНА ЕКОНОМІЯ</t>
  </si>
  <si>
    <t>МІКРОЕКОНОМІКА</t>
  </si>
  <si>
    <t>МАКРОЕКОНОМІКА</t>
  </si>
  <si>
    <t>СВІТОВЕ ГОСПОДАРСТВО І МІЖНАРОДНІ ЕКОНОМІЧНІ ВІДНОСИНИ</t>
  </si>
  <si>
    <t>ЕКОНОМІКА ПІДПРИЄМСТВА</t>
  </si>
  <si>
    <t>БУХГАЛТЕРСЬКИЙ ОБЛІК</t>
  </si>
  <si>
    <t>МЕНЕДЖМЕНТ</t>
  </si>
  <si>
    <t>МАРКЕТИНГ</t>
  </si>
  <si>
    <t>СТРАТЕГІЯ ПІДПРИЄМСТВА</t>
  </si>
  <si>
    <t>Курсова робота</t>
  </si>
  <si>
    <t>ІКТ</t>
  </si>
  <si>
    <t>СЕП</t>
  </si>
  <si>
    <t>ПЕ</t>
  </si>
  <si>
    <t>ПА</t>
  </si>
  <si>
    <t>МЕ</t>
  </si>
  <si>
    <t>ЕП</t>
  </si>
  <si>
    <t>БО</t>
  </si>
  <si>
    <t>АНАЛІЗ РИНКІВ</t>
  </si>
  <si>
    <t>УПРАВЛІННЯ ВИТРАТАМИ</t>
  </si>
  <si>
    <t>ПЦ 1</t>
  </si>
  <si>
    <t>ПЦ 2</t>
  </si>
  <si>
    <t>ПЦ 3</t>
  </si>
  <si>
    <t>ПЦ 4</t>
  </si>
  <si>
    <t>ПЦ 5</t>
  </si>
  <si>
    <t>ПЦ 6</t>
  </si>
  <si>
    <t>ПЦ 7</t>
  </si>
  <si>
    <t>ПЦ 8</t>
  </si>
  <si>
    <t>ПЦ 9</t>
  </si>
  <si>
    <t>ПЦ 10</t>
  </si>
  <si>
    <t>ПЦ 11</t>
  </si>
  <si>
    <t>ПЦ 13</t>
  </si>
  <si>
    <t>ПЦ 14</t>
  </si>
  <si>
    <t>ПЦ 15</t>
  </si>
  <si>
    <t>ПЦ 16</t>
  </si>
  <si>
    <t>Декан факультету економіки і права_______________________________________________________________________________</t>
  </si>
  <si>
    <t>Т.М. Сєрікова</t>
  </si>
  <si>
    <t>денна</t>
  </si>
  <si>
    <r>
      <t>Т</t>
    </r>
    <r>
      <rPr>
        <b/>
        <sz val="5"/>
        <rFont val="Times New Roman"/>
        <family val="1"/>
        <charset val="204"/>
      </rPr>
      <t>БЖ</t>
    </r>
  </si>
  <si>
    <r>
      <t>Т</t>
    </r>
    <r>
      <rPr>
        <b/>
        <sz val="5"/>
        <rFont val="Times New Roman"/>
        <family val="1"/>
        <charset val="204"/>
      </rPr>
      <t>ОП</t>
    </r>
  </si>
  <si>
    <r>
      <t>Т</t>
    </r>
    <r>
      <rPr>
        <b/>
        <sz val="8"/>
        <rFont val="Times New Roman"/>
        <family val="1"/>
        <charset val="204"/>
      </rPr>
      <t>к</t>
    </r>
  </si>
  <si>
    <r>
      <t xml:space="preserve">Тренінг-курс </t>
    </r>
    <r>
      <rPr>
        <sz val="9"/>
        <rFont val="Times New Roman"/>
        <family val="1"/>
        <charset val="204"/>
      </rPr>
      <t>«Безпека життєдіяльності»</t>
    </r>
  </si>
  <si>
    <r>
      <t xml:space="preserve">Тренінг-курс </t>
    </r>
    <r>
      <rPr>
        <sz val="9"/>
        <rFont val="Times New Roman"/>
        <family val="1"/>
        <charset val="204"/>
      </rPr>
      <t>«Основи охорони праці»</t>
    </r>
  </si>
  <si>
    <t>практичні</t>
  </si>
  <si>
    <r>
      <t xml:space="preserve">КУРСОВА РОБОТА </t>
    </r>
    <r>
      <rPr>
        <i/>
        <sz val="13"/>
        <color theme="1"/>
        <rFont val="Times New Roman"/>
        <family val="1"/>
        <charset val="204"/>
      </rPr>
      <t>(Розробка бізнес-плану)</t>
    </r>
  </si>
  <si>
    <t>ЗЦ 2.3</t>
  </si>
  <si>
    <t xml:space="preserve">Вибір навчальних дисциплін здійснюється із загальноуніверситетського пулу </t>
  </si>
  <si>
    <r>
      <t>МАЙНОР</t>
    </r>
    <r>
      <rPr>
        <b/>
        <sz val="13"/>
        <color theme="1"/>
        <rFont val="Times New Roman"/>
        <family val="1"/>
        <charset val="204"/>
      </rPr>
      <t xml:space="preserve"> або ВІЛЬНИЙ МАЙНОР</t>
    </r>
  </si>
  <si>
    <t>ІІІ. ЦИКЛ ПРАКТИЧНОЇ ПІДГОТОВКИ</t>
  </si>
  <si>
    <r>
      <rPr>
        <i/>
        <sz val="20"/>
        <rFont val="Times New Roman"/>
        <family val="1"/>
        <charset val="204"/>
      </rPr>
      <t xml:space="preserve">(керівник розвитку освітніх програм) </t>
    </r>
    <r>
      <rPr>
        <sz val="20"/>
        <rFont val="Times New Roman"/>
        <family val="1"/>
        <charset val="204"/>
      </rPr>
      <t>_______________________________________________________________________________</t>
    </r>
  </si>
  <si>
    <t>НАУКОВО-ДОСЛІДНА ПРАКТИКА</t>
  </si>
  <si>
    <t>Проректор з науково-педагогічної роботи ____________________________________________________________________</t>
  </si>
  <si>
    <t>ЕКОНОМІКА УКРАЇНИ</t>
  </si>
  <si>
    <t>КУРСОВА РОБОТА ЗА СПЕЦІАЛІЗАЦІЄЮ</t>
  </si>
  <si>
    <t>ЕКОНОМІКА ПІДПРИЄМСТВА ІІ</t>
  </si>
  <si>
    <t>05 «СОЦІАЛЬНІ ТА ПОВЕДІНКОВІ НАУКИ»</t>
  </si>
  <si>
    <t>за спеціальністю :</t>
  </si>
  <si>
    <t>051 «ЕКОНОМІКА»</t>
  </si>
  <si>
    <t>МД 1.1</t>
  </si>
  <si>
    <t>МД 1.2</t>
  </si>
  <si>
    <t>МД 1.3</t>
  </si>
  <si>
    <t>МД 1.4</t>
  </si>
  <si>
    <t>МД 1.5</t>
  </si>
  <si>
    <t>МД 1.6</t>
  </si>
  <si>
    <t>МД 1.7</t>
  </si>
  <si>
    <t>МД 1.8</t>
  </si>
  <si>
    <t>МД 2.1</t>
  </si>
  <si>
    <t>МД 2.2</t>
  </si>
  <si>
    <t>МД 2.3</t>
  </si>
  <si>
    <t>МД 2.4</t>
  </si>
  <si>
    <t>МД 2.5</t>
  </si>
  <si>
    <t>МД 2.6</t>
  </si>
  <si>
    <t>МД 2.7</t>
  </si>
  <si>
    <t>Г.М. Чумак</t>
  </si>
  <si>
    <t>ЕКОНОМІКА ПРАЦІ</t>
  </si>
  <si>
    <t>ІНОЗЕМНА МОВА (за професійним спрямуванням)</t>
  </si>
  <si>
    <t>ФІНАНСИ</t>
  </si>
  <si>
    <t>ПЦ 12</t>
  </si>
  <si>
    <t xml:space="preserve">ЕКОНОМІЧНИЙ АНАЛІЗ </t>
  </si>
  <si>
    <t xml:space="preserve">ВИЩА МАТЕМАТИКА                                                                                                                                                                                                                         </t>
  </si>
  <si>
    <t>ЕК</t>
  </si>
  <si>
    <t>ВМ</t>
  </si>
  <si>
    <t>ПЦ 17</t>
  </si>
  <si>
    <t>ПЦ 18</t>
  </si>
  <si>
    <t>ЕКОНОМЕТРИКА</t>
  </si>
  <si>
    <r>
      <t xml:space="preserve">КУРСОВА РОБОТА </t>
    </r>
    <r>
      <rPr>
        <i/>
        <sz val="13"/>
        <color theme="1"/>
        <rFont val="Times New Roman"/>
        <family val="1"/>
        <charset val="204"/>
      </rPr>
      <t>(Аналіз діяльності підприємства)</t>
    </r>
  </si>
  <si>
    <t xml:space="preserve">ЕКОНОМІКА ЗАРУБІЖНИХ КРАЇН </t>
  </si>
  <si>
    <t>МІЖНАРОДНА ТОРГІВЛЯ І ТОРГІВЕЛЬНА ПОЛІТИКА</t>
  </si>
  <si>
    <t>МІЖНАРОДНА ЕКОНОМІЧНА ДІЯЛЬНІСТЬ УКРАЇНИ</t>
  </si>
  <si>
    <t>МІЖНАРОДНІ ФІНАНСИ</t>
  </si>
  <si>
    <t>МІЖНАРОДНИЙ МАРКЕТИНГ</t>
  </si>
  <si>
    <t>ІП</t>
  </si>
  <si>
    <t>ДРУГА ІНОЗЕМНА МОВА</t>
  </si>
  <si>
    <t>Завідувач кафедри міжнародної економіки та</t>
  </si>
  <si>
    <t>І.О. Піддубний</t>
  </si>
  <si>
    <t>ЕКОНОМЕТРИКА-2</t>
  </si>
  <si>
    <t xml:space="preserve">ЕКОНОМІЧНА КІБЕРНЕТИКА </t>
  </si>
  <si>
    <t>ПРОГНОЗУВАННЯ СОЦІАЛЬНО-ЕКОНОМІЧНИХ ПРОЦЕСІВ</t>
  </si>
  <si>
    <t>СИСТЕМИ ПРИЙНЯТТЯ РІШЕНЬ</t>
  </si>
  <si>
    <t>ІМІТАЦІЙНЕ МОДЕЛЮВАННЯ</t>
  </si>
  <si>
    <t>МОДЕЛІ ЕКОНОМІЧНОЇ ДІНАМІКИ</t>
  </si>
  <si>
    <t>МОДЕЛЮВАННЯ ЕКОНОМІКИ</t>
  </si>
  <si>
    <t>ТЕХНОЛОГІЯ ПРОЕКТУВАННЯ ТА АДМІНІСТРУВАННЯ БАЗ ДАНИХ І СХОВИЩ ДАНИХ</t>
  </si>
  <si>
    <t>МЕТОДИ ТА МОДЕЛІ DATA SCIENCE</t>
  </si>
  <si>
    <t>УПРАВЛІННЯ ПРОЕКТАМИ ІНФОРМАТИЗАЦІЇ</t>
  </si>
  <si>
    <t>СТАТИСТИКА ІІ</t>
  </si>
  <si>
    <t>ЕКОНОМІЧНА СТАТИСТИКА</t>
  </si>
  <si>
    <t>АНАЛІТИКА СОЦІАЛЬНИХ ТА ДЕМОГРАФІЧНИХ ПРОЦЕСІВ</t>
  </si>
  <si>
    <t>ПРОГРАМНІ ПРОДУКТИ ОБРОБКИ ВЕЛИКИХ МАСИВІВ ІНФОРМАЦІЇ</t>
  </si>
  <si>
    <t>АНАЛІЗ ТА ПРОГНОЗУВАННЯ РЯДІВ ДИНАМІКИ</t>
  </si>
  <si>
    <t>АНАЛІТИКА ФІНАНСОВОГО РИНКУ</t>
  </si>
  <si>
    <t>СТАТИСТИЧНИЙ АНАЛІЗ РИЗИКІВ ТА МЕТОДИ ЙОГО ОЦІНЮВАННЯ</t>
  </si>
  <si>
    <t>СТАТИСТИЧНЕ МОДЕЛЮВАННЯ ТА ПРОГНОЗУВАННЯ</t>
  </si>
  <si>
    <t>СТАТИСТИЧНІ МЕТОДИ ОЦІНКИ РЕГІОНАЛЬНОГО РОЗВИТКУ</t>
  </si>
  <si>
    <t>СИСТЕМНИЙ АНАЛІЗ СОЦІАЛЬНО-ЕКОНОМІЧНИХ ПРОЦЕСІВ</t>
  </si>
  <si>
    <t>СТАТИСТИКА РИНКІВ</t>
  </si>
  <si>
    <t>ОРГАНІЗАЦІЯ ТА МЕТОДИ ВИБІРКОВИХ ОБСТЕЖЕНЬ</t>
  </si>
  <si>
    <t>ОРГАНІЗАЦІЯ ПРАЦІ</t>
  </si>
  <si>
    <t>НОРМУВАННЯ ПРАЦІ</t>
  </si>
  <si>
    <t>УПРАВЛІННЯ ТРУДОВИМ ПОТЕНЦІАЛОМ</t>
  </si>
  <si>
    <t>УПРАВЛІННЯ ПЕРСОНАЛОМ</t>
  </si>
  <si>
    <t>МОТИВУВАННЯ ПЕРСОНАЛУ</t>
  </si>
  <si>
    <t>ПРОЕКТУВАННЯ ТРУДОВИХ ПРОЦЕСІВ</t>
  </si>
  <si>
    <t>РИНОК ПРАЦІ</t>
  </si>
  <si>
    <t>АУДИТ ПЕРСОНАЛУ</t>
  </si>
  <si>
    <t>ФІЗІОЛОГІЯ І ПСИХОЛОГІЯ ПРАЦІ</t>
  </si>
  <si>
    <t>МІКРОЕКОНОМІЧНИЙ АНАЛІЗ</t>
  </si>
  <si>
    <t>КОМПЛЕКСНА КУРСОВА РОБОТА</t>
  </si>
  <si>
    <t>СУЧАСНІ ЕКОНОМІЧНІ ТЕОРІЇ</t>
  </si>
  <si>
    <t>ЕКОНОМІЧНИЙ РОЗВИТОК</t>
  </si>
  <si>
    <t>ІНСТИТУЦІОНАЛЬНА ЕКОНОМІКА</t>
  </si>
  <si>
    <t>ІНВАЙРОНМЕНТАЛЬНА ЕКОНОМІКА</t>
  </si>
  <si>
    <t>ЕКОНОМІЧНА КОМПАРАТИВІСТИКА</t>
  </si>
  <si>
    <t>МЕТОДОЛОГІЯ НАУКОВИХ ДОСЛІДЖЕНЬ</t>
  </si>
  <si>
    <t>СПЕЦ. СЕМІНАР З КЛАСИЧНОЇ ПОЛІТИЧНОЇ ЕКОНОМІЇ</t>
  </si>
  <si>
    <t>ДИПЛОМНА РОБОТА</t>
  </si>
  <si>
    <r>
      <t>КУРСОВА РОБОТА</t>
    </r>
    <r>
      <rPr>
        <i/>
        <sz val="13"/>
        <color theme="1"/>
        <rFont val="Times New Roman"/>
        <family val="1"/>
        <charset val="204"/>
      </rPr>
      <t xml:space="preserve"> (Економічна кібернетика) </t>
    </r>
  </si>
  <si>
    <r>
      <t>КУРСОВА РОБОТА</t>
    </r>
    <r>
      <rPr>
        <i/>
        <sz val="13"/>
        <color theme="1"/>
        <rFont val="Times New Roman"/>
        <family val="1"/>
        <charset val="204"/>
      </rPr>
      <t xml:space="preserve"> (Моделювання економіки)</t>
    </r>
  </si>
  <si>
    <t>ІНОЗЕМНА МОВА АКАДЕМІЧНОЇ ТА ПРОФЕСІЙНОЇ КОМУНІКАЦІЇ</t>
  </si>
  <si>
    <t>ЕК,ВМ</t>
  </si>
  <si>
    <t>Керівник проектної групи (гарант освітньої програми)____________________________________________________________________________</t>
  </si>
  <si>
    <t>І.А. Фесенко</t>
  </si>
  <si>
    <r>
      <t>КУРСОВА РОБОТА (</t>
    </r>
    <r>
      <rPr>
        <i/>
        <sz val="13"/>
        <color rgb="FF000000"/>
        <rFont val="Times New Roman"/>
        <family val="1"/>
        <charset val="204"/>
      </rPr>
      <t>Організація праці)</t>
    </r>
  </si>
  <si>
    <r>
      <t>КУРСОВА РОБОТА</t>
    </r>
    <r>
      <rPr>
        <sz val="13"/>
        <color rgb="FF000000"/>
        <rFont val="Times New Roman"/>
        <family val="1"/>
        <charset val="204"/>
      </rPr>
      <t xml:space="preserve"> </t>
    </r>
    <r>
      <rPr>
        <i/>
        <sz val="13"/>
        <color rgb="FF000000"/>
        <rFont val="Times New Roman"/>
        <family val="1"/>
        <charset val="204"/>
      </rPr>
      <t>(Нормування праці)</t>
    </r>
  </si>
  <si>
    <r>
      <t xml:space="preserve">КУРСОВА РОБОТА </t>
    </r>
    <r>
      <rPr>
        <b/>
        <i/>
        <sz val="13"/>
        <color rgb="FF000000"/>
        <rFont val="Times New Roman"/>
        <family val="1"/>
        <charset val="204"/>
      </rPr>
      <t>(</t>
    </r>
    <r>
      <rPr>
        <i/>
        <sz val="13"/>
        <color rgb="FF000000"/>
        <rFont val="Times New Roman"/>
        <family val="1"/>
        <charset val="204"/>
      </rPr>
      <t>Управління  персоналом)</t>
    </r>
  </si>
  <si>
    <r>
      <t>КУРСОВА РОБОТА (</t>
    </r>
    <r>
      <rPr>
        <i/>
        <sz val="12"/>
        <color theme="1"/>
        <rFont val="Times New Roman"/>
        <family val="1"/>
        <charset val="204"/>
      </rPr>
      <t>Економічна статистика)</t>
    </r>
  </si>
  <si>
    <r>
      <t>КУРСОВА РОБОТА (</t>
    </r>
    <r>
      <rPr>
        <i/>
        <sz val="12"/>
        <color theme="1"/>
        <rFont val="Times New Roman"/>
        <family val="1"/>
        <charset val="204"/>
      </rPr>
      <t>Статистичне моделювання та прогнозування)</t>
    </r>
  </si>
  <si>
    <t>МД 4.1</t>
  </si>
  <si>
    <t>МД 4.2</t>
  </si>
  <si>
    <t>МД 4.3</t>
  </si>
  <si>
    <t>МД 4.4</t>
  </si>
  <si>
    <t>МД 4.5</t>
  </si>
  <si>
    <t>МД 4.6</t>
  </si>
  <si>
    <t>МД 4.7</t>
  </si>
  <si>
    <t>МД 4.8</t>
  </si>
  <si>
    <t>МД 5.1</t>
  </si>
  <si>
    <t>МД 5.2</t>
  </si>
  <si>
    <t>МД 5.3</t>
  </si>
  <si>
    <t>МД 5.4</t>
  </si>
  <si>
    <t>МД 5.5</t>
  </si>
  <si>
    <t>МД 5.6</t>
  </si>
  <si>
    <t>МД 5.7</t>
  </si>
  <si>
    <t>МД 5.8</t>
  </si>
  <si>
    <t>МД 5.9</t>
  </si>
  <si>
    <t>МД 6.1</t>
  </si>
  <si>
    <t>МД 6.2</t>
  </si>
  <si>
    <t>МД 6.3</t>
  </si>
  <si>
    <t>МД 6.4</t>
  </si>
  <si>
    <t>МД 6.5</t>
  </si>
  <si>
    <t>МД 6.6</t>
  </si>
  <si>
    <t>МД 6.7</t>
  </si>
  <si>
    <t>МД 6.8</t>
  </si>
  <si>
    <t>МД 6.9</t>
  </si>
  <si>
    <t>МД 7.1</t>
  </si>
  <si>
    <t>МД 7.2</t>
  </si>
  <si>
    <t>МД 7.3</t>
  </si>
  <si>
    <t>МД 7.4</t>
  </si>
  <si>
    <t>МД 7.5</t>
  </si>
  <si>
    <t>МД 7.6</t>
  </si>
  <si>
    <t>МД 7.7</t>
  </si>
  <si>
    <t>МД 7.8</t>
  </si>
  <si>
    <t>МД 7.9</t>
  </si>
  <si>
    <t>МД 7.10</t>
  </si>
  <si>
    <t>МД 7.11</t>
  </si>
  <si>
    <t>ДОСЛІДЖЕННЯ ОПЕРАЦІЙ І МЕТОДИ ОПТИМІЗАЦІЇ - 2</t>
  </si>
  <si>
    <t>ДОСЛІДЖЕННЯ ОПЕРАЦІЙ І МЕТОДИ ОПТИМІЗАЦІЇ</t>
  </si>
  <si>
    <t>СОЦІАЛЬНА ТА ЕКОНОМІЧНА ІСТОРІЯ УКРАЇНИ</t>
  </si>
  <si>
    <t>Шифр компетентності</t>
  </si>
  <si>
    <t>ПЦ 19</t>
  </si>
  <si>
    <t>ПР</t>
  </si>
  <si>
    <r>
      <rPr>
        <b/>
        <sz val="13"/>
        <color theme="1"/>
        <rFont val="Times New Roman"/>
        <family val="1"/>
        <charset val="204"/>
      </rPr>
      <t xml:space="preserve">МІЖНАРОДНА ЕКОНОМІЧНА ДІЯЛЬНІСТЬ УКРАЇНИ: </t>
    </r>
    <r>
      <rPr>
        <i/>
        <sz val="13"/>
        <color theme="1"/>
        <rFont val="Times New Roman"/>
        <family val="1"/>
        <charset val="204"/>
      </rPr>
      <t>КУРСОВА РОБОТА</t>
    </r>
  </si>
  <si>
    <t>ФІНАНСИ СУБ'ЄКТІВ МІЖНАРОДНОГО БІЗНЕСУ</t>
  </si>
  <si>
    <r>
      <t xml:space="preserve">МІЖНАРОДНІ ФІНАНСИ: </t>
    </r>
    <r>
      <rPr>
        <i/>
        <sz val="13"/>
        <color theme="1"/>
        <rFont val="Times New Roman"/>
        <family val="1"/>
        <charset val="204"/>
      </rPr>
      <t>КУРСОВА РОБОТА</t>
    </r>
  </si>
  <si>
    <t>ЗОВНІШНЬОЕКОНОМІЧНА ДІЯЛЬНІСТЬ ПІДПРИЄМСТВА</t>
  </si>
  <si>
    <t>МІЖНАРОДНИЙ ЕКОНОМІЧНИЙ АНАЛІЗ</t>
  </si>
  <si>
    <t>ІНФОРМАЦІЙНІ СИСТЕМИ І ТЕХНОЛОГІЇ В МІЖНАРОДНОМУ БІЗНЕСІ</t>
  </si>
  <si>
    <t>МІЖНАРОДНІ КРОС-КУЛЬТУРНІ КОМУНІКАЦІЇ</t>
  </si>
  <si>
    <t>МІЖНАРОДНИЙ ТРАНСФЕР ТЕХНОЛОГІЙ</t>
  </si>
  <si>
    <t>ОРГАНІЗАЦІЯ ВИРОБНИЦТВА</t>
  </si>
  <si>
    <t>ПЛАНУВАННЯ І КОНТРОЛЬ НА ПІДПРИЄМСТВІ</t>
  </si>
  <si>
    <t>МИТНА СПРАВА</t>
  </si>
  <si>
    <t>Т.В. Шталь</t>
  </si>
  <si>
    <t xml:space="preserve">Залік </t>
  </si>
  <si>
    <t xml:space="preserve">ТЕОРІЯ ЙМОВІРНОСТЕЙ ТА МАТЕМАТИЧНА СТАТИСТИКА </t>
  </si>
  <si>
    <t>ЕСН</t>
  </si>
  <si>
    <t>ЕП, МЕ</t>
  </si>
  <si>
    <t>ЕП, МЕ, ЕК, ЕСН, ПЕ, СЕП</t>
  </si>
  <si>
    <t>ФН</t>
  </si>
  <si>
    <t>ПІФ, ІП</t>
  </si>
  <si>
    <t>Залік, Залік, Екзамен</t>
  </si>
  <si>
    <t>ЕП, МЕ, ЕК, СЕП, ПЕ, ЕСН, ІКТ</t>
  </si>
  <si>
    <t>ЕП, МЕ, ЕК, СЕП, ПЕ, ЕСН</t>
  </si>
  <si>
    <t xml:space="preserve">І. ЦИКЛ ЗАГАЛЬНОЇ ПІДГОТОВКИ </t>
  </si>
  <si>
    <t xml:space="preserve">Завідувач кафедри економіки підприємства </t>
  </si>
  <si>
    <t>та менеджменту________________________________________________________________________________</t>
  </si>
  <si>
    <t xml:space="preserve">Д.В. Шиян </t>
  </si>
  <si>
    <t>менеджменту ЗЕД__________________________________________________________________________</t>
  </si>
  <si>
    <t>Декан факультету міжнародних економічних відносин_______________________________________________</t>
  </si>
  <si>
    <t xml:space="preserve">Завідувач кафедри економіки та </t>
  </si>
  <si>
    <t>та саціальних наук________________________________________________________________________________</t>
  </si>
  <si>
    <t>Г.В. Назарова</t>
  </si>
  <si>
    <t xml:space="preserve">Завідувач кафедри економічної кібернетики__________________________________________ </t>
  </si>
  <si>
    <t>Т.С. Клебанова</t>
  </si>
  <si>
    <t>О.В. Раєвнєва</t>
  </si>
  <si>
    <t xml:space="preserve">Завідувач кафедри статистики та </t>
  </si>
  <si>
    <t xml:space="preserve">економічного прогнозування_________________________________________________________ </t>
  </si>
  <si>
    <t>О.Е. Попов</t>
  </si>
  <si>
    <t>Декан фаультету економічної інформатики____________________________________________</t>
  </si>
  <si>
    <t>Г.П. Коц</t>
  </si>
  <si>
    <t>Декан факультету підготовки іноземних громадян________________________________</t>
  </si>
  <si>
    <t>О.В. Северинов</t>
  </si>
  <si>
    <t>ІСТОРІЯ ЕКОНОМІКИ ТА ЕКОНОМІЧНОЇ ДУМКИ</t>
  </si>
  <si>
    <t>ІІ. ЦИКЛ ПРОФЕСІЙНОЇ ПІДГОТОВКИ</t>
  </si>
  <si>
    <t xml:space="preserve">ВСЬОГО ЦИКЛ ЗАГАЛЬНОЇ ПІДГОТОВКИ </t>
  </si>
  <si>
    <t>ВСЬОГО ЦИКЛ ПРОФЕСІЙНОЇ ПІДГОТОВКИ</t>
  </si>
  <si>
    <t>ВСЬОГО ЦИКЛ ПРАКТИЧНОЇ ПІДГОТОВКИ</t>
  </si>
  <si>
    <t xml:space="preserve">Завідувач кафедри політичної економії__________________________________________ </t>
  </si>
  <si>
    <t xml:space="preserve">ОСВІТНЬО-ПРОФЕСІЙНА ПРОГРАМА «ЕКОНОМІКА ПІДПРИЄМСТВА» </t>
  </si>
  <si>
    <t>ПРОЕКТНИЙ АНАЛІЗ</t>
  </si>
  <si>
    <t>ПОТЕНЦІАЛ І РОЗВИТОК ПІДПРИЄМСТВА</t>
  </si>
  <si>
    <t xml:space="preserve">ОПОДАТКУВАННЯ СУБЄКТІВ ГОСПОДАРЮВАННЯ </t>
  </si>
  <si>
    <t xml:space="preserve">ПОДАТКОВЕ ПЛАНУВАННЯ ТА МІНІМІЗАЦІЯ ПОДАТКОВИХ РИЗИКІВ </t>
  </si>
  <si>
    <t>МЕЙДЖОР "…"</t>
  </si>
  <si>
    <t xml:space="preserve">ОСВІТНЬО-ПРОФЕСІЙНА ПРОГРАМА «ЕКОНОМІЧНА КІБЕРНЕТИКА» </t>
  </si>
  <si>
    <t xml:space="preserve">ОСВІТНЬО-ПРОФЕСІЙНА ПРОГРАМА «УПРАВЛІННЯ ПЕРСОНАЛОМ ТА ЕКОНОМІКА ПРАЦІ» </t>
  </si>
  <si>
    <t xml:space="preserve">ОСВІТНЬО-ПРОФЕСІЙНА ПРОГРАМА  «БІЗНЕС-СТАТИСТИКА І АНАЛІТИКА» </t>
  </si>
  <si>
    <t xml:space="preserve">ОСВІТНЬО-ПРОФЕСІЙНА ПРОГРАМА «МІЖНАРОДНА ЕКОНОМІКА» </t>
  </si>
  <si>
    <t>МД 1.9.1</t>
  </si>
  <si>
    <t>МД 1.9.2</t>
  </si>
  <si>
    <t>МД 1.10.1</t>
  </si>
  <si>
    <t>МД 1.11.1</t>
  </si>
  <si>
    <t>МД 1.12.1</t>
  </si>
  <si>
    <t>МД 1.13.1</t>
  </si>
  <si>
    <t>МД 1.10.2</t>
  </si>
  <si>
    <t>МД 1.11.2</t>
  </si>
  <si>
    <t>МД 1.12.2</t>
  </si>
  <si>
    <t>МД 1.13.2</t>
  </si>
  <si>
    <t>Студенти, що обрали освітньо-професійну програму мають обрати один із запропонованих мейджорів:</t>
  </si>
  <si>
    <t>МЕЙДЖОР "Податковий та управлінський аспект в економіці підприємства"</t>
  </si>
  <si>
    <t>ОБҐРУНТУВАННЯ ГОСПОДАРСЬКИХ РІШЕНЬ І ОЦІНЮВАННЯ РИЗИКІВ</t>
  </si>
  <si>
    <t>ВСЬОГО ВИБІРКОВІ НАВЧАЛЬНІ ДИСЦИПЛІНИ (майнори, мейджори)</t>
  </si>
  <si>
    <t>МЕЙДЖОР "Економічний механізм функціонування піцдприємства"</t>
  </si>
  <si>
    <t>МЕЙДЖОР "Методи та моделі дослідження економічних проецсів"</t>
  </si>
  <si>
    <t>МЕЙДЖОР "Еономіко-математичне моделювання систем в умовах невизначеності"</t>
  </si>
  <si>
    <t>МЕТОДИ ОЦІНКИ ЕКОНОМІЧНОЇ БЕЗПЕКИ</t>
  </si>
  <si>
    <t>ФІНАНСОВА МАТЕМАТИКА</t>
  </si>
  <si>
    <t xml:space="preserve">ОСВІТНЬО-ПРОФЕСІЙНА ПРОГРАМА «ЕКОНОМІЧНА ТЕОРІЯ» </t>
  </si>
  <si>
    <t>ІV. ПІДСУМКОВА АТЕСТАЦІЯ</t>
  </si>
  <si>
    <t>ВСЬОГО ПДСУМКОВА АТЕСТАЦІЯ</t>
  </si>
  <si>
    <t>ЕКЗАМЕН З ІНОЗЕМНОЇ МОВИ</t>
  </si>
  <si>
    <t>Методи оцінки економіки регіону</t>
  </si>
  <si>
    <t>Програмні засоби бізнес-аналітики</t>
  </si>
  <si>
    <t>Міжнародна бізнес-аналітика</t>
  </si>
  <si>
    <t>Економіко-статистична діагностика діяльності бізнес-структур</t>
  </si>
  <si>
    <t>Прогнозування експортно-імпортних операцій</t>
  </si>
  <si>
    <t>ЕКОНОМІКА ПРАЦІ - 2</t>
  </si>
  <si>
    <t>МЕЙДЖОР "УПРАВЛІННЯ ПЕРСОНАЛОМ ПІДПРИЄМСТВА"</t>
  </si>
  <si>
    <t>МД 5.10.1</t>
  </si>
  <si>
    <t>РЕКРУТИНГ</t>
  </si>
  <si>
    <t>МД 5.11.1</t>
  </si>
  <si>
    <t>МД 5.12.1</t>
  </si>
  <si>
    <t>МД 5.13.1</t>
  </si>
  <si>
    <t>МД 5.14.1</t>
  </si>
  <si>
    <t>МД 5.15.1</t>
  </si>
  <si>
    <t xml:space="preserve">ДЕМОГРАФІЯ </t>
  </si>
  <si>
    <t>МЕЙДЖОР "РЕГУЛЮВАННЯ СОЦІАЛЬНО-ТРУДОВИХ ВІДНОСИН"</t>
  </si>
  <si>
    <t>РОЗРОБКА НОРМАТИВІВ З ПРАЦІ</t>
  </si>
  <si>
    <t xml:space="preserve">КАДРОВЕ ДІЛОВОДСТВО </t>
  </si>
  <si>
    <t>ОРГАНІЗАЦІЯ І ПЛАНУВАННЯ ВИРОБНИЦТВА</t>
  </si>
  <si>
    <t>ЕОПДП</t>
  </si>
  <si>
    <t>ЕКОНОМІЧНИЙ АНАЛІЗ ТА ПЛАНУВАННЯ ДІЯЛЬНОСТІ</t>
  </si>
  <si>
    <t>ІНФОРМАЦІЙНІ СИСТЕМИ В УПРАВЛІННІ ПЕРСОНАЛОМ</t>
  </si>
  <si>
    <t>ІС</t>
  </si>
  <si>
    <t>МЕЙДЖОР "Статистичні методи та моделі аналітики бізнес-процесів"</t>
  </si>
  <si>
    <t>МЕЙДЖОР "Статистична оцінка та прогнозування економічних процесів"</t>
  </si>
  <si>
    <t>МД 1.9.3</t>
  </si>
  <si>
    <t>МД 1.9.4</t>
  </si>
  <si>
    <t>МД 1.9.5</t>
  </si>
  <si>
    <t>МД 1.9.6</t>
  </si>
  <si>
    <t>Data Mining: програмні засоби обробки великих масивів інформації</t>
  </si>
  <si>
    <t>ІСТОРІЯ ЕКОНОРМІКИ ТА ЕКОНОМІЧНОЇ ДУМКИ</t>
  </si>
  <si>
    <t>МІКРОЕКОНОМІЧНА ТЕОРІЯ ВИРОБНИЦТВА І ВИТРАТ</t>
  </si>
  <si>
    <t>МЕЙДЖОР "Економічна теорія:еволюція та проблеми розвитку"</t>
  </si>
  <si>
    <t>МЕТОДИКА ВИКЛАДАННЯ  ЕКОНОМІЧНИХ ДИСЦИПЛІН</t>
  </si>
  <si>
    <t>МЕЙДЖОР "Економічна теорія перед викликом сучасності"</t>
  </si>
  <si>
    <t>ЕКОНОМІКА ГОСПОДАРСТВА</t>
  </si>
  <si>
    <t>ФІНАСОВА  ЕКОНОМІКА</t>
  </si>
  <si>
    <t>ТЕОРІЯ КОРПОРАТИВНИХ ВІДНОСИН</t>
  </si>
  <si>
    <t xml:space="preserve">СПЕЦ. СЕМІНАР:СУЧАСНІ ІНСИТУЦІОНАЛЬНІ ТЕОРІЇ </t>
  </si>
  <si>
    <t>ГЛОБАЛЬНІ ПРОТИРІЧЧЯ ТА ПРОБЛЕМИ  СВІТОВОГО РОЗВИТКУ</t>
  </si>
  <si>
    <t>КУРСОВА РОБОТА (МЕТОДОЛОГІЯ НАУКОВИХ ДОСЛІДЖЕНЬ)</t>
  </si>
  <si>
    <t>МД 4.9.1</t>
  </si>
  <si>
    <t>МД 4.9.2</t>
  </si>
  <si>
    <t>МД 4.10.1</t>
  </si>
  <si>
    <t>МД 4.11.1</t>
  </si>
  <si>
    <t>МД 4.12.1</t>
  </si>
  <si>
    <t>МД 4.13.1</t>
  </si>
  <si>
    <t>МД 4.10.2</t>
  </si>
  <si>
    <t>МД 4.11.2</t>
  </si>
  <si>
    <t>МД 4.12.2</t>
  </si>
  <si>
    <t>МД 4.13.2</t>
  </si>
  <si>
    <t>бакалавр економіки</t>
  </si>
  <si>
    <t>кваліфікація :</t>
  </si>
  <si>
    <t>МД 6.9.1</t>
  </si>
  <si>
    <t>МД 6.10.1</t>
  </si>
  <si>
    <t>МД 6.11.1</t>
  </si>
  <si>
    <t>МД 6.12.1</t>
  </si>
  <si>
    <t>МД 6.13.1</t>
  </si>
  <si>
    <t>МД 6.14.1</t>
  </si>
  <si>
    <t>МД 6.9.2</t>
  </si>
  <si>
    <t>МД 6.10.2</t>
  </si>
  <si>
    <t>МД 6.11.2</t>
  </si>
  <si>
    <t>МД 6.12.2</t>
  </si>
  <si>
    <t>МД 6.13.2</t>
  </si>
  <si>
    <t>МД 6.14.2</t>
  </si>
  <si>
    <t>МЕЙДЖОР "Інституційне забезпечення міжнародної економічної діяльності"</t>
  </si>
  <si>
    <t>МІЖНАРОДНІ КОМЕРЦІЙНІ ОПЕРАЦІЇ</t>
  </si>
  <si>
    <t>МІЖНАРОДНІ ОРГАНІЗАЦІЇ</t>
  </si>
  <si>
    <t>МІЖНАРОДНА ІНВЕСТИЦІЙНА ДІЯЛЬНІСТЬ</t>
  </si>
  <si>
    <t>МИТНО-ТАРИФНЕ РЕГУЛЮВАННЯ ЗЕД</t>
  </si>
  <si>
    <t>КОНЬЮНКТУРОЗНАСТВО ТА МІЖНАРОДНЕ ЦІНОУТВОРЕННЯ</t>
  </si>
  <si>
    <t>МІЖНАРОДНЕ ЕКОНОМІЧНЕ ПРАВО</t>
  </si>
  <si>
    <t>МЕЙДЖОР "Економіка світогосподарських зв`язків"</t>
  </si>
  <si>
    <t>Екзамен з іноземної мови</t>
  </si>
  <si>
    <r>
      <rPr>
        <sz val="12"/>
        <rFont val="Times New Roman"/>
        <family val="1"/>
        <charset val="204"/>
      </rPr>
      <t xml:space="preserve">Форма підсумкової атестації                                                                                                                                                  </t>
    </r>
    <r>
      <rPr>
        <sz val="8"/>
        <rFont val="Times New Roman"/>
        <family val="1"/>
        <charset val="204"/>
      </rPr>
      <t xml:space="preserve">(екзамен, дипломна робота (проект)) </t>
    </r>
  </si>
  <si>
    <t>за освітньо-професійною програмою "Економічна теорія"</t>
  </si>
  <si>
    <t>Тижні</t>
  </si>
  <si>
    <t>ЕКОНОМІКА І ОРГАНІЗАЦІЯ ІНВЕСТИЦІЙНОЇ ТА ІННОВАЦІЙНОЇ ДІЯЛЬНОСТІ</t>
  </si>
  <si>
    <t>ІНФОРМАЦІЙНІ СИСТЕМИ І ТЕХНОЛОГІЇ В ЕКОНОМІЦІ ПІДПРИЄМСТВА</t>
  </si>
  <si>
    <t>ЕЛЕКТРОННА КОМЕРЦІЯ</t>
  </si>
  <si>
    <t>КУРСОВА РОБОТА ЗА ОПП</t>
  </si>
  <si>
    <t>КОМП`ЮТЕРНІ ОБЛІКОВІ СИСТЕМИ</t>
  </si>
  <si>
    <t>МД 2.9.1</t>
  </si>
  <si>
    <t>МД 2.10.1</t>
  </si>
  <si>
    <t>МД 2.11.1</t>
  </si>
  <si>
    <t>МД 2.12.1</t>
  </si>
  <si>
    <t>МД 2.13.1</t>
  </si>
  <si>
    <t>МД 2.8.1</t>
  </si>
  <si>
    <t>МД 2.8.2</t>
  </si>
  <si>
    <t>МД 2.9.2</t>
  </si>
  <si>
    <t>МД 2.10.2</t>
  </si>
  <si>
    <t>МД 3.1</t>
  </si>
  <si>
    <t>МД 3.2</t>
  </si>
  <si>
    <t>МД 3.3</t>
  </si>
  <si>
    <t>МД 3.4</t>
  </si>
  <si>
    <t>МД 3.5</t>
  </si>
  <si>
    <t>МД 3.6</t>
  </si>
  <si>
    <t>МД 3.7</t>
  </si>
  <si>
    <t>МД 3.8</t>
  </si>
  <si>
    <t>МД 3.9.1</t>
  </si>
  <si>
    <t>МД 3.10.1</t>
  </si>
  <si>
    <t>МД 3.11.1</t>
  </si>
  <si>
    <t>МД 3.12.1</t>
  </si>
  <si>
    <t>МД 3.13.1</t>
  </si>
  <si>
    <t>МД 3.9.2</t>
  </si>
  <si>
    <t>МД 3.10.2</t>
  </si>
  <si>
    <t>МД 3.11.2</t>
  </si>
  <si>
    <t>МД 3.12.2</t>
  </si>
  <si>
    <t>МД 3.13.2</t>
  </si>
  <si>
    <t>МД 4.14.1</t>
  </si>
  <si>
    <t>МД 4.14.2</t>
  </si>
  <si>
    <t>МД 5.9.1</t>
  </si>
  <si>
    <t>МД 5.9.2</t>
  </si>
  <si>
    <t>МД 5.10.2</t>
  </si>
  <si>
    <t>МД 5.11.2</t>
  </si>
  <si>
    <t>МД 5.12.2</t>
  </si>
  <si>
    <t>МД 5.13.2</t>
  </si>
  <si>
    <t>МД 5.14.2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</si>
</sst>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name val="Times New Roman"/>
      <family val="1"/>
      <charset val="204"/>
    </font>
    <font>
      <sz val="7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name val="Arial Cyr"/>
      <family val="2"/>
      <charset val="204"/>
    </font>
    <font>
      <sz val="12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5"/>
      <name val="Times New Roman"/>
      <family val="1"/>
      <charset val="204"/>
    </font>
    <font>
      <b/>
      <sz val="6"/>
      <name val="Times New Roman"/>
      <family val="1"/>
      <charset val="204"/>
    </font>
    <font>
      <b/>
      <sz val="8"/>
      <name val="Times New Roman"/>
      <family val="1"/>
      <charset val="204"/>
    </font>
    <font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color theme="1"/>
      <name val="Times New Roman"/>
      <family val="1"/>
      <charset val="204"/>
    </font>
    <font>
      <i/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1"/>
      <color rgb="FFFFFF00"/>
      <name val="Times New Roman"/>
      <family val="1"/>
      <charset val="204"/>
    </font>
    <font>
      <sz val="28"/>
      <color theme="1"/>
      <name val="Times New Roman"/>
      <family val="1"/>
      <charset val="204"/>
    </font>
    <font>
      <b/>
      <i/>
      <sz val="18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i/>
      <sz val="20"/>
      <name val="Times New Roman"/>
      <family val="1"/>
      <charset val="204"/>
    </font>
    <font>
      <sz val="20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i/>
      <sz val="13"/>
      <color theme="1"/>
      <name val="Times New Roman"/>
      <family val="1"/>
      <charset val="204"/>
    </font>
    <font>
      <b/>
      <sz val="13"/>
      <color rgb="FFFF0000"/>
      <name val="Times New Roman"/>
      <family val="1"/>
      <charset val="204"/>
    </font>
    <font>
      <b/>
      <sz val="13"/>
      <name val="Times New Roman"/>
      <family val="1"/>
      <charset val="204"/>
    </font>
    <font>
      <i/>
      <sz val="13"/>
      <color rgb="FFFF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i/>
      <sz val="13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sz val="13"/>
      <color indexed="8"/>
      <name val="Times New Roman"/>
      <family val="1"/>
      <charset val="204"/>
    </font>
    <font>
      <i/>
      <sz val="13"/>
      <color rgb="FF000000"/>
      <name val="Times New Roman"/>
      <family val="1"/>
      <charset val="204"/>
    </font>
    <font>
      <b/>
      <i/>
      <sz val="13"/>
      <color rgb="FF00000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3"/>
      <color rgb="FFFF0000"/>
      <name val="Times New Roman"/>
      <family val="1"/>
      <charset val="204"/>
    </font>
    <font>
      <sz val="13"/>
      <name val="Times New Roman"/>
      <family val="1"/>
      <charset val="204"/>
    </font>
    <font>
      <b/>
      <sz val="18"/>
      <color theme="4" tint="-0.249977111117893"/>
      <name val="Times New Roman"/>
      <family val="1"/>
      <charset val="204"/>
    </font>
    <font>
      <b/>
      <i/>
      <sz val="18"/>
      <color theme="4" tint="-0.249977111117893"/>
      <name val="Times New Roman"/>
      <family val="1"/>
      <charset val="204"/>
    </font>
    <font>
      <i/>
      <sz val="13"/>
      <name val="Times New Roman"/>
      <family val="1"/>
      <charset val="204"/>
    </font>
    <font>
      <b/>
      <i/>
      <sz val="16"/>
      <color rgb="FF000000"/>
      <name val="Times New Roman"/>
      <family val="1"/>
      <charset val="204"/>
    </font>
    <font>
      <b/>
      <i/>
      <sz val="14"/>
      <color rgb="FF000000"/>
      <name val="Times New Roman"/>
      <family val="1"/>
      <charset val="204"/>
    </font>
    <font>
      <b/>
      <sz val="13"/>
      <color theme="4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right" vertical="top"/>
    </xf>
    <xf numFmtId="0" fontId="4" fillId="0" borderId="0" xfId="0" applyFont="1"/>
    <xf numFmtId="0" fontId="1" fillId="0" borderId="0" xfId="0" applyFont="1" applyBorder="1" applyAlignment="1"/>
    <xf numFmtId="0" fontId="4" fillId="0" borderId="0" xfId="0" applyFont="1" applyBorder="1" applyAlignment="1"/>
    <xf numFmtId="0" fontId="1" fillId="0" borderId="0" xfId="0" applyFont="1" applyBorder="1"/>
    <xf numFmtId="0" fontId="4" fillId="0" borderId="0" xfId="0" applyFont="1" applyBorder="1"/>
    <xf numFmtId="0" fontId="2" fillId="0" borderId="0" xfId="0" applyFont="1" applyFill="1"/>
    <xf numFmtId="0" fontId="8" fillId="0" borderId="1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15" fillId="0" borderId="0" xfId="0" applyFont="1" applyFill="1"/>
    <xf numFmtId="0" fontId="13" fillId="2" borderId="0" xfId="0" applyFont="1" applyFill="1"/>
    <xf numFmtId="0" fontId="4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6" fillId="0" borderId="0" xfId="0" applyFont="1" applyFill="1"/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30" xfId="0" applyFont="1" applyFill="1" applyBorder="1" applyAlignment="1">
      <alignment horizontal="left"/>
    </xf>
    <xf numFmtId="0" fontId="26" fillId="0" borderId="0" xfId="0" applyFont="1" applyFill="1"/>
    <xf numFmtId="0" fontId="26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26" fillId="0" borderId="18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/>
    <xf numFmtId="0" fontId="27" fillId="0" borderId="0" xfId="0" applyFont="1" applyFill="1" applyAlignment="1"/>
    <xf numFmtId="0" fontId="21" fillId="0" borderId="0" xfId="0" applyFont="1" applyFill="1"/>
    <xf numFmtId="0" fontId="21" fillId="0" borderId="0" xfId="0" applyFont="1" applyFill="1" applyAlignment="1"/>
    <xf numFmtId="0" fontId="16" fillId="0" borderId="0" xfId="0" applyFont="1" applyFill="1" applyBorder="1"/>
    <xf numFmtId="0" fontId="7" fillId="0" borderId="18" xfId="0" applyFont="1" applyFill="1" applyBorder="1" applyAlignment="1">
      <alignment horizontal="left"/>
    </xf>
    <xf numFmtId="0" fontId="29" fillId="0" borderId="0" xfId="0" applyFont="1" applyFill="1" applyBorder="1" applyAlignment="1">
      <alignment textRotation="90" wrapText="1"/>
    </xf>
    <xf numFmtId="0" fontId="24" fillId="0" borderId="18" xfId="0" applyFont="1" applyFill="1" applyBorder="1" applyAlignment="1">
      <alignment horizontal="center" vertical="center"/>
    </xf>
    <xf numFmtId="0" fontId="33" fillId="2" borderId="42" xfId="0" applyFont="1" applyFill="1" applyBorder="1" applyAlignment="1">
      <alignment horizontal="center" vertical="center"/>
    </xf>
    <xf numFmtId="0" fontId="33" fillId="2" borderId="27" xfId="0" applyFont="1" applyFill="1" applyBorder="1" applyAlignment="1">
      <alignment horizontal="center" vertical="center"/>
    </xf>
    <xf numFmtId="0" fontId="33" fillId="2" borderId="34" xfId="0" applyFont="1" applyFill="1" applyBorder="1" applyAlignment="1">
      <alignment horizontal="center" vertical="center"/>
    </xf>
    <xf numFmtId="0" fontId="33" fillId="2" borderId="36" xfId="0" applyFont="1" applyFill="1" applyBorder="1" applyAlignment="1">
      <alignment horizontal="center" vertical="center"/>
    </xf>
    <xf numFmtId="0" fontId="33" fillId="2" borderId="38" xfId="0" applyFont="1" applyFill="1" applyBorder="1" applyAlignment="1">
      <alignment horizontal="center" vertical="center"/>
    </xf>
    <xf numFmtId="0" fontId="32" fillId="2" borderId="18" xfId="0" applyFont="1" applyFill="1" applyBorder="1" applyAlignment="1">
      <alignment horizontal="center" vertical="center"/>
    </xf>
    <xf numFmtId="0" fontId="31" fillId="2" borderId="18" xfId="0" applyFont="1" applyFill="1" applyBorder="1" applyAlignment="1">
      <alignment horizontal="center" vertical="center"/>
    </xf>
    <xf numFmtId="0" fontId="31" fillId="2" borderId="19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13" fillId="2" borderId="0" xfId="0" applyFont="1" applyFill="1" applyBorder="1"/>
    <xf numFmtId="0" fontId="31" fillId="2" borderId="24" xfId="0" applyFont="1" applyFill="1" applyBorder="1" applyAlignment="1">
      <alignment horizontal="center" vertical="center"/>
    </xf>
    <xf numFmtId="0" fontId="32" fillId="2" borderId="24" xfId="0" applyFont="1" applyFill="1" applyBorder="1" applyAlignment="1">
      <alignment horizontal="center" vertical="center"/>
    </xf>
    <xf numFmtId="0" fontId="31" fillId="2" borderId="30" xfId="0" applyFont="1" applyFill="1" applyBorder="1" applyAlignment="1">
      <alignment horizontal="center" vertical="center"/>
    </xf>
    <xf numFmtId="0" fontId="31" fillId="2" borderId="13" xfId="0" applyFont="1" applyFill="1" applyBorder="1" applyAlignment="1">
      <alignment horizontal="center" vertical="center"/>
    </xf>
    <xf numFmtId="0" fontId="32" fillId="2" borderId="13" xfId="0" applyFont="1" applyFill="1" applyBorder="1" applyAlignment="1">
      <alignment horizontal="center" vertical="center"/>
    </xf>
    <xf numFmtId="0" fontId="31" fillId="2" borderId="14" xfId="0" applyFont="1" applyFill="1" applyBorder="1" applyAlignment="1">
      <alignment horizontal="center" vertical="center"/>
    </xf>
    <xf numFmtId="0" fontId="33" fillId="2" borderId="24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right" vertical="center" indent="1"/>
    </xf>
    <xf numFmtId="0" fontId="14" fillId="2" borderId="0" xfId="0" applyFont="1" applyFill="1" applyBorder="1" applyAlignment="1">
      <alignment horizontal="center" vertical="center"/>
    </xf>
    <xf numFmtId="0" fontId="18" fillId="2" borderId="48" xfId="0" applyFont="1" applyFill="1" applyBorder="1" applyAlignment="1">
      <alignment vertical="center"/>
    </xf>
    <xf numFmtId="0" fontId="34" fillId="2" borderId="48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33" fillId="2" borderId="39" xfId="0" applyFont="1" applyFill="1" applyBorder="1" applyAlignment="1">
      <alignment horizontal="center" vertical="center"/>
    </xf>
    <xf numFmtId="0" fontId="33" fillId="2" borderId="41" xfId="0" applyFont="1" applyFill="1" applyBorder="1" applyAlignment="1">
      <alignment horizontal="center" vertical="center"/>
    </xf>
    <xf numFmtId="0" fontId="33" fillId="2" borderId="40" xfId="0" applyFont="1" applyFill="1" applyBorder="1" applyAlignment="1">
      <alignment horizontal="center" vertical="center"/>
    </xf>
    <xf numFmtId="0" fontId="31" fillId="2" borderId="0" xfId="0" applyFont="1" applyFill="1"/>
    <xf numFmtId="0" fontId="2" fillId="2" borderId="0" xfId="0" applyFont="1" applyFill="1"/>
    <xf numFmtId="0" fontId="34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1" fillId="2" borderId="0" xfId="0" applyFont="1" applyFill="1"/>
    <xf numFmtId="0" fontId="32" fillId="2" borderId="44" xfId="0" applyFont="1" applyFill="1" applyBorder="1" applyAlignment="1">
      <alignment horizontal="center" vertical="center"/>
    </xf>
    <xf numFmtId="0" fontId="31" fillId="2" borderId="43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right" vertical="center" indent="1"/>
    </xf>
    <xf numFmtId="0" fontId="33" fillId="2" borderId="56" xfId="0" applyFont="1" applyFill="1" applyBorder="1" applyAlignment="1">
      <alignment horizontal="center" vertical="center"/>
    </xf>
    <xf numFmtId="0" fontId="31" fillId="2" borderId="0" xfId="0" applyFont="1" applyFill="1" applyBorder="1"/>
    <xf numFmtId="0" fontId="36" fillId="2" borderId="0" xfId="0" applyFont="1" applyFill="1" applyBorder="1"/>
    <xf numFmtId="0" fontId="18" fillId="2" borderId="0" xfId="0" applyFont="1" applyFill="1" applyBorder="1"/>
    <xf numFmtId="0" fontId="4" fillId="2" borderId="39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56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1" fontId="4" fillId="2" borderId="39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40" fillId="2" borderId="0" xfId="0" applyFont="1" applyFill="1" applyBorder="1" applyAlignment="1"/>
    <xf numFmtId="0" fontId="38" fillId="2" borderId="0" xfId="0" applyFont="1" applyFill="1" applyBorder="1" applyAlignment="1">
      <alignment horizontal="right" vertical="center" indent="1"/>
    </xf>
    <xf numFmtId="0" fontId="38" fillId="2" borderId="0" xfId="0" applyFont="1" applyFill="1"/>
    <xf numFmtId="0" fontId="38" fillId="2" borderId="0" xfId="0" applyFont="1" applyFill="1" applyBorder="1" applyAlignment="1">
      <alignment horizontal="left"/>
    </xf>
    <xf numFmtId="0" fontId="38" fillId="2" borderId="0" xfId="0" applyFont="1" applyFill="1" applyBorder="1" applyAlignment="1">
      <alignment horizontal="center" vertical="center"/>
    </xf>
    <xf numFmtId="0" fontId="38" fillId="2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horizontal="right"/>
    </xf>
    <xf numFmtId="0" fontId="38" fillId="2" borderId="0" xfId="0" applyFont="1" applyFill="1" applyBorder="1"/>
    <xf numFmtId="0" fontId="2" fillId="0" borderId="0" xfId="0" applyFont="1" applyBorder="1" applyAlignment="1"/>
    <xf numFmtId="0" fontId="31" fillId="2" borderId="0" xfId="0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horizontal="left" vertical="center" indent="2"/>
    </xf>
    <xf numFmtId="0" fontId="32" fillId="2" borderId="6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/>
    <xf numFmtId="0" fontId="1" fillId="2" borderId="0" xfId="0" applyFont="1" applyFill="1" applyAlignment="1">
      <alignment vertical="center"/>
    </xf>
    <xf numFmtId="0" fontId="31" fillId="2" borderId="67" xfId="0" applyFont="1" applyFill="1" applyBorder="1" applyAlignment="1">
      <alignment horizontal="center" vertical="center"/>
    </xf>
    <xf numFmtId="0" fontId="31" fillId="2" borderId="58" xfId="0" applyFont="1" applyFill="1" applyBorder="1" applyAlignment="1">
      <alignment horizontal="center" vertical="center"/>
    </xf>
    <xf numFmtId="0" fontId="31" fillId="2" borderId="68" xfId="0" applyFont="1" applyFill="1" applyBorder="1" applyAlignment="1">
      <alignment horizontal="center" vertical="center"/>
    </xf>
    <xf numFmtId="0" fontId="33" fillId="2" borderId="34" xfId="0" applyFont="1" applyFill="1" applyBorder="1" applyAlignment="1">
      <alignment vertical="center" wrapText="1"/>
    </xf>
    <xf numFmtId="0" fontId="33" fillId="2" borderId="36" xfId="0" applyFont="1" applyFill="1" applyBorder="1" applyAlignment="1">
      <alignment vertical="center" wrapText="1"/>
    </xf>
    <xf numFmtId="0" fontId="33" fillId="2" borderId="36" xfId="0" applyFont="1" applyFill="1" applyBorder="1" applyAlignment="1">
      <alignment vertical="center"/>
    </xf>
    <xf numFmtId="0" fontId="33" fillId="2" borderId="38" xfId="0" applyFont="1" applyFill="1" applyBorder="1" applyAlignment="1">
      <alignment vertical="center" wrapText="1"/>
    </xf>
    <xf numFmtId="0" fontId="33" fillId="2" borderId="50" xfId="0" applyFont="1" applyFill="1" applyBorder="1" applyAlignment="1">
      <alignment horizontal="center" vertical="center"/>
    </xf>
    <xf numFmtId="0" fontId="33" fillId="2" borderId="55" xfId="0" applyFont="1" applyFill="1" applyBorder="1" applyAlignment="1">
      <alignment horizontal="center" vertical="center"/>
    </xf>
    <xf numFmtId="0" fontId="33" fillId="2" borderId="51" xfId="0" applyFont="1" applyFill="1" applyBorder="1" applyAlignment="1">
      <alignment horizontal="center" vertical="center"/>
    </xf>
    <xf numFmtId="0" fontId="45" fillId="2" borderId="34" xfId="0" applyFont="1" applyFill="1" applyBorder="1" applyAlignment="1">
      <alignment horizontal="center" vertical="center" wrapText="1"/>
    </xf>
    <xf numFmtId="0" fontId="32" fillId="0" borderId="18" xfId="0" applyFont="1" applyFill="1" applyBorder="1" applyAlignment="1">
      <alignment horizontal="center" vertical="center"/>
    </xf>
    <xf numFmtId="0" fontId="31" fillId="2" borderId="34" xfId="0" applyFont="1" applyFill="1" applyBorder="1" applyAlignment="1">
      <alignment horizontal="center" vertical="center"/>
    </xf>
    <xf numFmtId="0" fontId="31" fillId="2" borderId="36" xfId="0" applyFont="1" applyFill="1" applyBorder="1" applyAlignment="1">
      <alignment horizontal="center" vertical="center"/>
    </xf>
    <xf numFmtId="0" fontId="32" fillId="2" borderId="36" xfId="0" applyFont="1" applyFill="1" applyBorder="1" applyAlignment="1">
      <alignment horizontal="center" vertical="center" wrapText="1"/>
    </xf>
    <xf numFmtId="0" fontId="32" fillId="2" borderId="38" xfId="0" applyFont="1" applyFill="1" applyBorder="1" applyAlignment="1">
      <alignment horizontal="center" vertical="center" wrapText="1"/>
    </xf>
    <xf numFmtId="0" fontId="45" fillId="2" borderId="36" xfId="0" applyFont="1" applyFill="1" applyBorder="1" applyAlignment="1">
      <alignment horizontal="center" vertical="center" wrapText="1"/>
    </xf>
    <xf numFmtId="0" fontId="32" fillId="0" borderId="13" xfId="0" applyFont="1" applyFill="1" applyBorder="1" applyAlignment="1">
      <alignment horizontal="center" vertical="center"/>
    </xf>
    <xf numFmtId="0" fontId="31" fillId="0" borderId="18" xfId="0" applyFont="1" applyFill="1" applyBorder="1" applyAlignment="1">
      <alignment horizontal="center" vertical="center"/>
    </xf>
    <xf numFmtId="0" fontId="42" fillId="0" borderId="18" xfId="0" applyFont="1" applyFill="1" applyBorder="1" applyAlignment="1">
      <alignment horizontal="left" vertical="center" indent="2"/>
    </xf>
    <xf numFmtId="0" fontId="32" fillId="0" borderId="24" xfId="0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0" fontId="31" fillId="0" borderId="19" xfId="0" applyFont="1" applyFill="1" applyBorder="1" applyAlignment="1">
      <alignment horizontal="center" vertical="center"/>
    </xf>
    <xf numFmtId="0" fontId="31" fillId="0" borderId="30" xfId="0" applyFont="1" applyFill="1" applyBorder="1" applyAlignment="1">
      <alignment horizontal="center" vertical="center"/>
    </xf>
    <xf numFmtId="0" fontId="46" fillId="0" borderId="53" xfId="0" applyFont="1" applyBorder="1" applyAlignment="1">
      <alignment vertical="center" wrapText="1"/>
    </xf>
    <xf numFmtId="0" fontId="46" fillId="0" borderId="52" xfId="0" applyFont="1" applyBorder="1" applyAlignment="1">
      <alignment vertical="center" wrapText="1"/>
    </xf>
    <xf numFmtId="0" fontId="49" fillId="2" borderId="13" xfId="0" applyFont="1" applyFill="1" applyBorder="1" applyAlignment="1">
      <alignment horizontal="center" vertical="center"/>
    </xf>
    <xf numFmtId="0" fontId="49" fillId="2" borderId="18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49" fillId="2" borderId="24" xfId="0" applyFont="1" applyFill="1" applyBorder="1" applyAlignment="1">
      <alignment horizontal="center" vertical="center"/>
    </xf>
    <xf numFmtId="0" fontId="50" fillId="2" borderId="13" xfId="0" applyFont="1" applyFill="1" applyBorder="1"/>
    <xf numFmtId="0" fontId="31" fillId="2" borderId="33" xfId="0" applyFont="1" applyFill="1" applyBorder="1" applyAlignment="1">
      <alignment horizontal="center" vertical="center"/>
    </xf>
    <xf numFmtId="0" fontId="31" fillId="2" borderId="35" xfId="0" applyFont="1" applyFill="1" applyBorder="1" applyAlignment="1">
      <alignment horizontal="center" vertical="center"/>
    </xf>
    <xf numFmtId="0" fontId="31" fillId="2" borderId="16" xfId="0" applyFont="1" applyFill="1" applyBorder="1" applyAlignment="1">
      <alignment horizontal="center" vertical="center" wrapText="1"/>
    </xf>
    <xf numFmtId="0" fontId="31" fillId="2" borderId="18" xfId="0" applyFont="1" applyFill="1" applyBorder="1" applyAlignment="1">
      <alignment horizontal="center" vertical="center" wrapText="1"/>
    </xf>
    <xf numFmtId="0" fontId="31" fillId="2" borderId="19" xfId="0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vertical="center"/>
    </xf>
    <xf numFmtId="0" fontId="2" fillId="2" borderId="0" xfId="0" applyFont="1" applyFill="1" applyBorder="1"/>
    <xf numFmtId="0" fontId="3" fillId="2" borderId="0" xfId="0" applyFont="1" applyFill="1" applyBorder="1" applyAlignment="1">
      <alignment vertical="center"/>
    </xf>
    <xf numFmtId="1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46" fillId="2" borderId="34" xfId="0" applyFont="1" applyFill="1" applyBorder="1" applyAlignment="1">
      <alignment horizontal="center" vertical="center" wrapText="1"/>
    </xf>
    <xf numFmtId="0" fontId="46" fillId="2" borderId="36" xfId="0" applyFont="1" applyFill="1" applyBorder="1" applyAlignment="1">
      <alignment horizontal="center" vertical="center" wrapText="1"/>
    </xf>
    <xf numFmtId="0" fontId="46" fillId="2" borderId="38" xfId="0" applyFont="1" applyFill="1" applyBorder="1" applyAlignment="1">
      <alignment horizontal="center" vertical="center" wrapText="1"/>
    </xf>
    <xf numFmtId="0" fontId="33" fillId="3" borderId="25" xfId="0" applyFont="1" applyFill="1" applyBorder="1" applyAlignment="1">
      <alignment horizontal="center" vertical="center"/>
    </xf>
    <xf numFmtId="0" fontId="33" fillId="3" borderId="13" xfId="0" applyFont="1" applyFill="1" applyBorder="1" applyAlignment="1">
      <alignment horizontal="center" vertical="center"/>
    </xf>
    <xf numFmtId="0" fontId="33" fillId="3" borderId="14" xfId="0" applyFont="1" applyFill="1" applyBorder="1" applyAlignment="1">
      <alignment horizontal="center" vertical="center"/>
    </xf>
    <xf numFmtId="0" fontId="33" fillId="3" borderId="27" xfId="0" applyFont="1" applyFill="1" applyBorder="1" applyAlignment="1">
      <alignment horizontal="center" vertical="center"/>
    </xf>
    <xf numFmtId="0" fontId="33" fillId="3" borderId="18" xfId="0" applyFont="1" applyFill="1" applyBorder="1" applyAlignment="1">
      <alignment horizontal="center" vertical="center"/>
    </xf>
    <xf numFmtId="0" fontId="33" fillId="3" borderId="19" xfId="0" applyFont="1" applyFill="1" applyBorder="1" applyAlignment="1">
      <alignment horizontal="center" vertical="center"/>
    </xf>
    <xf numFmtId="0" fontId="33" fillId="3" borderId="29" xfId="0" applyFont="1" applyFill="1" applyBorder="1" applyAlignment="1">
      <alignment horizontal="center" vertical="center"/>
    </xf>
    <xf numFmtId="0" fontId="33" fillId="3" borderId="24" xfId="0" applyFont="1" applyFill="1" applyBorder="1" applyAlignment="1">
      <alignment horizontal="center" vertical="center"/>
    </xf>
    <xf numFmtId="0" fontId="33" fillId="3" borderId="30" xfId="0" applyFont="1" applyFill="1" applyBorder="1" applyAlignment="1">
      <alignment horizontal="center" vertical="center"/>
    </xf>
    <xf numFmtId="0" fontId="33" fillId="3" borderId="42" xfId="0" applyFont="1" applyFill="1" applyBorder="1" applyAlignment="1">
      <alignment horizontal="center" vertical="center"/>
    </xf>
    <xf numFmtId="0" fontId="33" fillId="3" borderId="44" xfId="0" applyFont="1" applyFill="1" applyBorder="1" applyAlignment="1">
      <alignment horizontal="center" vertical="center"/>
    </xf>
    <xf numFmtId="0" fontId="33" fillId="3" borderId="43" xfId="0" applyFont="1" applyFill="1" applyBorder="1" applyAlignment="1">
      <alignment horizontal="center" vertical="center"/>
    </xf>
    <xf numFmtId="0" fontId="33" fillId="3" borderId="11" xfId="0" applyFont="1" applyFill="1" applyBorder="1" applyAlignment="1">
      <alignment horizontal="center" vertical="center"/>
    </xf>
    <xf numFmtId="0" fontId="33" fillId="3" borderId="46" xfId="0" applyFont="1" applyFill="1" applyBorder="1" applyAlignment="1">
      <alignment horizontal="center" vertical="center"/>
    </xf>
    <xf numFmtId="0" fontId="33" fillId="3" borderId="63" xfId="0" applyFont="1" applyFill="1" applyBorder="1" applyAlignment="1">
      <alignment horizontal="center" vertical="center"/>
    </xf>
    <xf numFmtId="0" fontId="33" fillId="3" borderId="16" xfId="0" applyFont="1" applyFill="1" applyBorder="1" applyAlignment="1">
      <alignment horizontal="center" vertical="center"/>
    </xf>
    <xf numFmtId="0" fontId="33" fillId="3" borderId="66" xfId="0" applyFont="1" applyFill="1" applyBorder="1" applyAlignment="1">
      <alignment horizontal="center" vertical="center"/>
    </xf>
    <xf numFmtId="0" fontId="33" fillId="3" borderId="62" xfId="0" applyFont="1" applyFill="1" applyBorder="1" applyAlignment="1">
      <alignment horizontal="center" vertical="center"/>
    </xf>
    <xf numFmtId="0" fontId="33" fillId="3" borderId="61" xfId="0" applyFont="1" applyFill="1" applyBorder="1" applyAlignment="1">
      <alignment horizontal="center" vertical="center"/>
    </xf>
    <xf numFmtId="0" fontId="42" fillId="3" borderId="18" xfId="0" applyFont="1" applyFill="1" applyBorder="1" applyAlignment="1">
      <alignment horizontal="left" vertical="center" indent="2"/>
    </xf>
    <xf numFmtId="0" fontId="42" fillId="3" borderId="19" xfId="0" applyFont="1" applyFill="1" applyBorder="1" applyAlignment="1">
      <alignment horizontal="left" vertical="center" indent="2"/>
    </xf>
    <xf numFmtId="0" fontId="44" fillId="3" borderId="18" xfId="0" applyFont="1" applyFill="1" applyBorder="1" applyAlignment="1">
      <alignment horizontal="center" vertical="center"/>
    </xf>
    <xf numFmtId="0" fontId="42" fillId="3" borderId="27" xfId="0" applyFont="1" applyFill="1" applyBorder="1" applyAlignment="1">
      <alignment horizontal="left" vertical="center" indent="2"/>
    </xf>
    <xf numFmtId="0" fontId="33" fillId="3" borderId="33" xfId="0" applyFont="1" applyFill="1" applyBorder="1" applyAlignment="1">
      <alignment horizontal="center" vertical="center"/>
    </xf>
    <xf numFmtId="0" fontId="33" fillId="3" borderId="35" xfId="0" applyFont="1" applyFill="1" applyBorder="1" applyAlignment="1">
      <alignment horizontal="center" vertical="center"/>
    </xf>
    <xf numFmtId="0" fontId="42" fillId="3" borderId="16" xfId="0" applyFont="1" applyFill="1" applyBorder="1" applyAlignment="1">
      <alignment horizontal="left" vertical="center" indent="2"/>
    </xf>
    <xf numFmtId="0" fontId="42" fillId="3" borderId="35" xfId="0" applyFont="1" applyFill="1" applyBorder="1" applyAlignment="1">
      <alignment horizontal="left" vertical="center" indent="2"/>
    </xf>
    <xf numFmtId="0" fontId="43" fillId="3" borderId="18" xfId="0" applyFont="1" applyFill="1" applyBorder="1" applyAlignment="1">
      <alignment horizontal="center" vertical="center"/>
    </xf>
    <xf numFmtId="0" fontId="33" fillId="3" borderId="60" xfId="0" applyFont="1" applyFill="1" applyBorder="1" applyAlignment="1">
      <alignment horizontal="center" vertical="center"/>
    </xf>
    <xf numFmtId="0" fontId="33" fillId="2" borderId="53" xfId="0" applyFont="1" applyFill="1" applyBorder="1" applyAlignment="1">
      <alignment vertical="center" wrapText="1"/>
    </xf>
    <xf numFmtId="0" fontId="33" fillId="2" borderId="52" xfId="0" applyFont="1" applyFill="1" applyBorder="1" applyAlignment="1">
      <alignment vertical="center" wrapText="1"/>
    </xf>
    <xf numFmtId="0" fontId="44" fillId="2" borderId="52" xfId="0" applyFont="1" applyFill="1" applyBorder="1" applyAlignment="1">
      <alignment vertical="center" wrapText="1"/>
    </xf>
    <xf numFmtId="0" fontId="33" fillId="2" borderId="57" xfId="0" applyFont="1" applyFill="1" applyBorder="1" applyAlignment="1">
      <alignment vertical="center" wrapText="1"/>
    </xf>
    <xf numFmtId="0" fontId="48" fillId="2" borderId="52" xfId="0" applyFont="1" applyFill="1" applyBorder="1" applyAlignment="1">
      <alignment vertical="center"/>
    </xf>
    <xf numFmtId="0" fontId="5" fillId="2" borderId="53" xfId="0" applyFont="1" applyFill="1" applyBorder="1" applyAlignment="1">
      <alignment vertical="center" wrapText="1"/>
    </xf>
    <xf numFmtId="0" fontId="5" fillId="2" borderId="52" xfId="0" applyFont="1" applyFill="1" applyBorder="1" applyAlignment="1">
      <alignment vertical="center" wrapText="1"/>
    </xf>
    <xf numFmtId="0" fontId="5" fillId="2" borderId="52" xfId="0" applyFont="1" applyFill="1" applyBorder="1" applyAlignment="1">
      <alignment horizontal="left" vertical="center"/>
    </xf>
    <xf numFmtId="0" fontId="5" fillId="2" borderId="52" xfId="0" applyFont="1" applyFill="1" applyBorder="1" applyAlignment="1">
      <alignment vertical="center"/>
    </xf>
    <xf numFmtId="0" fontId="5" fillId="2" borderId="57" xfId="0" applyFont="1" applyFill="1" applyBorder="1" applyAlignment="1">
      <alignment vertical="center" wrapText="1"/>
    </xf>
    <xf numFmtId="0" fontId="33" fillId="2" borderId="11" xfId="0" applyFont="1" applyFill="1" applyBorder="1" applyAlignment="1">
      <alignment vertical="center" wrapText="1"/>
    </xf>
    <xf numFmtId="0" fontId="33" fillId="2" borderId="16" xfId="0" applyFont="1" applyFill="1" applyBorder="1" applyAlignment="1">
      <alignment vertical="center" wrapText="1"/>
    </xf>
    <xf numFmtId="0" fontId="33" fillId="2" borderId="16" xfId="0" applyFont="1" applyFill="1" applyBorder="1" applyAlignment="1">
      <alignment horizontal="left" vertical="center" wrapText="1"/>
    </xf>
    <xf numFmtId="0" fontId="33" fillId="2" borderId="0" xfId="0" applyFont="1" applyFill="1" applyBorder="1" applyAlignment="1">
      <alignment horizontal="center" vertical="center" wrapText="1"/>
    </xf>
    <xf numFmtId="0" fontId="33" fillId="2" borderId="69" xfId="0" applyFont="1" applyFill="1" applyBorder="1" applyAlignment="1">
      <alignment vertical="center" wrapText="1"/>
    </xf>
    <xf numFmtId="0" fontId="31" fillId="2" borderId="53" xfId="0" applyFont="1" applyFill="1" applyBorder="1" applyAlignment="1">
      <alignment horizontal="center" vertical="center"/>
    </xf>
    <xf numFmtId="0" fontId="31" fillId="2" borderId="69" xfId="0" applyFont="1" applyFill="1" applyBorder="1" applyAlignment="1">
      <alignment horizontal="center" vertical="center"/>
    </xf>
    <xf numFmtId="0" fontId="31" fillId="2" borderId="52" xfId="0" applyFont="1" applyFill="1" applyBorder="1" applyAlignment="1">
      <alignment horizontal="center" vertical="center"/>
    </xf>
    <xf numFmtId="0" fontId="31" fillId="2" borderId="57" xfId="0" applyFont="1" applyFill="1" applyBorder="1" applyAlignment="1">
      <alignment horizontal="center" vertical="center"/>
    </xf>
    <xf numFmtId="0" fontId="33" fillId="2" borderId="67" xfId="0" applyFont="1" applyFill="1" applyBorder="1" applyAlignment="1">
      <alignment horizontal="center" vertical="center"/>
    </xf>
    <xf numFmtId="0" fontId="33" fillId="2" borderId="58" xfId="0" applyFont="1" applyFill="1" applyBorder="1" applyAlignment="1">
      <alignment horizontal="center" vertical="center"/>
    </xf>
    <xf numFmtId="0" fontId="33" fillId="2" borderId="68" xfId="0" applyFont="1" applyFill="1" applyBorder="1" applyAlignment="1">
      <alignment horizontal="center" vertical="center"/>
    </xf>
    <xf numFmtId="0" fontId="33" fillId="2" borderId="65" xfId="0" applyFont="1" applyFill="1" applyBorder="1" applyAlignment="1">
      <alignment horizontal="center" vertical="center"/>
    </xf>
    <xf numFmtId="0" fontId="33" fillId="2" borderId="72" xfId="0" applyFont="1" applyFill="1" applyBorder="1" applyAlignment="1">
      <alignment horizontal="center" vertical="center"/>
    </xf>
    <xf numFmtId="0" fontId="33" fillId="2" borderId="73" xfId="0" applyFont="1" applyFill="1" applyBorder="1" applyAlignment="1">
      <alignment horizontal="center" vertical="center"/>
    </xf>
    <xf numFmtId="0" fontId="33" fillId="2" borderId="32" xfId="0" applyFont="1" applyFill="1" applyBorder="1" applyAlignment="1">
      <alignment horizontal="center" vertical="center"/>
    </xf>
    <xf numFmtId="0" fontId="33" fillId="2" borderId="74" xfId="0" applyFont="1" applyFill="1" applyBorder="1" applyAlignment="1">
      <alignment horizontal="center" vertical="center"/>
    </xf>
    <xf numFmtId="0" fontId="31" fillId="2" borderId="72" xfId="0" applyFont="1" applyFill="1" applyBorder="1" applyAlignment="1">
      <alignment horizontal="center" vertical="center"/>
    </xf>
    <xf numFmtId="0" fontId="33" fillId="2" borderId="65" xfId="0" applyFont="1" applyFill="1" applyBorder="1" applyAlignment="1">
      <alignment vertical="center" wrapText="1"/>
    </xf>
    <xf numFmtId="0" fontId="33" fillId="2" borderId="32" xfId="0" applyFont="1" applyFill="1" applyBorder="1" applyAlignment="1">
      <alignment vertical="center" wrapText="1"/>
    </xf>
    <xf numFmtId="0" fontId="46" fillId="0" borderId="57" xfId="0" applyFont="1" applyBorder="1" applyAlignment="1">
      <alignment vertical="center" wrapText="1"/>
    </xf>
    <xf numFmtId="0" fontId="33" fillId="2" borderId="34" xfId="0" applyFont="1" applyFill="1" applyBorder="1" applyAlignment="1">
      <alignment vertical="center"/>
    </xf>
    <xf numFmtId="0" fontId="33" fillId="2" borderId="38" xfId="0" applyFont="1" applyFill="1" applyBorder="1" applyAlignment="1">
      <alignment vertical="center"/>
    </xf>
    <xf numFmtId="0" fontId="33" fillId="2" borderId="34" xfId="0" applyFont="1" applyFill="1" applyBorder="1" applyAlignment="1">
      <alignment horizontal="left" vertical="center"/>
    </xf>
    <xf numFmtId="0" fontId="33" fillId="2" borderId="38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35" fillId="2" borderId="0" xfId="0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center"/>
    </xf>
    <xf numFmtId="0" fontId="13" fillId="2" borderId="0" xfId="0" applyFont="1" applyFill="1" applyAlignment="1">
      <alignment wrapText="1"/>
    </xf>
    <xf numFmtId="0" fontId="18" fillId="2" borderId="48" xfId="0" applyFont="1" applyFill="1" applyBorder="1" applyAlignment="1">
      <alignment vertical="center" wrapText="1"/>
    </xf>
    <xf numFmtId="0" fontId="31" fillId="2" borderId="0" xfId="0" applyFont="1" applyFill="1" applyAlignment="1">
      <alignment wrapText="1"/>
    </xf>
    <xf numFmtId="0" fontId="18" fillId="2" borderId="0" xfId="0" applyFont="1" applyFill="1" applyBorder="1" applyAlignment="1">
      <alignment vertical="center" wrapText="1"/>
    </xf>
    <xf numFmtId="0" fontId="32" fillId="2" borderId="32" xfId="0" applyFont="1" applyFill="1" applyBorder="1" applyAlignment="1">
      <alignment horizontal="center" vertical="center" wrapText="1"/>
    </xf>
    <xf numFmtId="0" fontId="31" fillId="2" borderId="0" xfId="0" applyFont="1" applyFill="1" applyBorder="1" applyAlignment="1">
      <alignment wrapText="1"/>
    </xf>
    <xf numFmtId="0" fontId="13" fillId="2" borderId="0" xfId="0" applyFont="1" applyFill="1" applyBorder="1" applyAlignment="1">
      <alignment wrapText="1"/>
    </xf>
    <xf numFmtId="0" fontId="37" fillId="2" borderId="0" xfId="0" applyFont="1" applyFill="1" applyBorder="1" applyAlignment="1">
      <alignment horizontal="left" vertical="center" wrapText="1"/>
    </xf>
    <xf numFmtId="0" fontId="49" fillId="2" borderId="34" xfId="0" applyFont="1" applyFill="1" applyBorder="1" applyAlignment="1">
      <alignment horizontal="center" vertical="center" wrapText="1"/>
    </xf>
    <xf numFmtId="0" fontId="49" fillId="2" borderId="36" xfId="0" applyFont="1" applyFill="1" applyBorder="1" applyAlignment="1">
      <alignment horizontal="center" vertical="center" wrapText="1"/>
    </xf>
    <xf numFmtId="0" fontId="32" fillId="0" borderId="34" xfId="0" applyFont="1" applyFill="1" applyBorder="1" applyAlignment="1">
      <alignment horizontal="center" vertical="center" wrapText="1"/>
    </xf>
    <xf numFmtId="0" fontId="32" fillId="0" borderId="36" xfId="0" applyFont="1" applyFill="1" applyBorder="1" applyAlignment="1">
      <alignment horizontal="center" vertical="center" wrapText="1"/>
    </xf>
    <xf numFmtId="0" fontId="32" fillId="0" borderId="38" xfId="0" applyFont="1" applyFill="1" applyBorder="1" applyAlignment="1">
      <alignment horizontal="center" vertical="center" wrapText="1"/>
    </xf>
    <xf numFmtId="0" fontId="32" fillId="2" borderId="53" xfId="0" applyFont="1" applyFill="1" applyBorder="1" applyAlignment="1">
      <alignment horizontal="center" vertical="center" wrapText="1"/>
    </xf>
    <xf numFmtId="0" fontId="32" fillId="2" borderId="5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38" fillId="2" borderId="0" xfId="0" applyFont="1" applyFill="1" applyAlignment="1">
      <alignment wrapText="1"/>
    </xf>
    <xf numFmtId="0" fontId="33" fillId="2" borderId="34" xfId="0" applyFont="1" applyFill="1" applyBorder="1" applyAlignment="1">
      <alignment horizontal="center" vertical="center" wrapText="1"/>
    </xf>
    <xf numFmtId="0" fontId="33" fillId="2" borderId="65" xfId="0" applyFont="1" applyFill="1" applyBorder="1" applyAlignment="1">
      <alignment horizontal="center" vertical="center" wrapText="1"/>
    </xf>
    <xf numFmtId="0" fontId="33" fillId="2" borderId="75" xfId="0" applyFont="1" applyFill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 wrapText="1"/>
    </xf>
    <xf numFmtId="0" fontId="33" fillId="2" borderId="0" xfId="0" applyFont="1" applyFill="1" applyBorder="1" applyAlignment="1">
      <alignment vertical="center" wrapText="1"/>
    </xf>
    <xf numFmtId="0" fontId="31" fillId="2" borderId="11" xfId="0" applyFont="1" applyFill="1" applyBorder="1" applyAlignment="1">
      <alignment horizontal="center" vertical="center"/>
    </xf>
    <xf numFmtId="0" fontId="31" fillId="2" borderId="16" xfId="0" applyFont="1" applyFill="1" applyBorder="1" applyAlignment="1">
      <alignment horizontal="center" vertical="center"/>
    </xf>
    <xf numFmtId="0" fontId="31" fillId="2" borderId="31" xfId="0" applyFont="1" applyFill="1" applyBorder="1" applyAlignment="1">
      <alignment horizontal="center" vertical="center"/>
    </xf>
    <xf numFmtId="0" fontId="31" fillId="2" borderId="60" xfId="0" applyFont="1" applyFill="1" applyBorder="1" applyAlignment="1">
      <alignment horizontal="center" vertical="center"/>
    </xf>
    <xf numFmtId="0" fontId="33" fillId="2" borderId="67" xfId="0" applyFont="1" applyFill="1" applyBorder="1" applyAlignment="1">
      <alignment vertical="center" wrapText="1"/>
    </xf>
    <xf numFmtId="0" fontId="33" fillId="2" borderId="72" xfId="0" applyFont="1" applyFill="1" applyBorder="1" applyAlignment="1">
      <alignment vertical="center" wrapText="1"/>
    </xf>
    <xf numFmtId="0" fontId="33" fillId="2" borderId="58" xfId="0" applyFont="1" applyFill="1" applyBorder="1" applyAlignment="1">
      <alignment vertical="center" wrapText="1"/>
    </xf>
    <xf numFmtId="0" fontId="33" fillId="2" borderId="76" xfId="0" applyFont="1" applyFill="1" applyBorder="1" applyAlignment="1">
      <alignment vertical="center" wrapText="1"/>
    </xf>
    <xf numFmtId="0" fontId="33" fillId="2" borderId="68" xfId="0" applyFont="1" applyFill="1" applyBorder="1" applyAlignment="1">
      <alignment horizontal="left" vertical="center" wrapText="1"/>
    </xf>
    <xf numFmtId="0" fontId="42" fillId="2" borderId="24" xfId="0" applyFont="1" applyFill="1" applyBorder="1" applyAlignment="1">
      <alignment horizontal="left" vertical="center" indent="2"/>
    </xf>
    <xf numFmtId="0" fontId="46" fillId="0" borderId="67" xfId="0" applyFont="1" applyBorder="1" applyAlignment="1">
      <alignment horizontal="center" vertical="center" wrapText="1"/>
    </xf>
    <xf numFmtId="0" fontId="46" fillId="0" borderId="58" xfId="0" applyFont="1" applyBorder="1" applyAlignment="1">
      <alignment horizontal="center" vertical="center" wrapText="1"/>
    </xf>
    <xf numFmtId="0" fontId="46" fillId="0" borderId="68" xfId="0" applyFont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/>
    </xf>
    <xf numFmtId="0" fontId="31" fillId="0" borderId="16" xfId="0" applyFont="1" applyFill="1" applyBorder="1" applyAlignment="1">
      <alignment horizontal="center" vertical="center"/>
    </xf>
    <xf numFmtId="0" fontId="31" fillId="0" borderId="31" xfId="0" applyFont="1" applyFill="1" applyBorder="1" applyAlignment="1">
      <alignment horizontal="center" vertical="center"/>
    </xf>
    <xf numFmtId="0" fontId="33" fillId="0" borderId="34" xfId="0" applyFont="1" applyFill="1" applyBorder="1" applyAlignment="1">
      <alignment horizontal="center" vertical="center"/>
    </xf>
    <xf numFmtId="0" fontId="33" fillId="0" borderId="36" xfId="0" applyFont="1" applyFill="1" applyBorder="1" applyAlignment="1">
      <alignment horizontal="center" vertical="center"/>
    </xf>
    <xf numFmtId="0" fontId="33" fillId="0" borderId="38" xfId="0" applyFont="1" applyFill="1" applyBorder="1" applyAlignment="1">
      <alignment horizontal="center" vertical="center"/>
    </xf>
    <xf numFmtId="0" fontId="33" fillId="2" borderId="77" xfId="0" applyFont="1" applyFill="1" applyBorder="1" applyAlignment="1">
      <alignment horizontal="center" vertical="center"/>
    </xf>
    <xf numFmtId="0" fontId="43" fillId="3" borderId="25" xfId="0" applyFont="1" applyFill="1" applyBorder="1" applyAlignment="1">
      <alignment horizontal="center" vertical="center"/>
    </xf>
    <xf numFmtId="0" fontId="43" fillId="3" borderId="24" xfId="0" applyFont="1" applyFill="1" applyBorder="1" applyAlignment="1">
      <alignment horizontal="center" vertical="center"/>
    </xf>
    <xf numFmtId="0" fontId="43" fillId="3" borderId="11" xfId="0" applyFont="1" applyFill="1" applyBorder="1" applyAlignment="1">
      <alignment horizontal="center" vertical="center"/>
    </xf>
    <xf numFmtId="0" fontId="43" fillId="3" borderId="13" xfId="0" applyFont="1" applyFill="1" applyBorder="1" applyAlignment="1">
      <alignment horizontal="center" vertical="center"/>
    </xf>
    <xf numFmtId="0" fontId="43" fillId="3" borderId="64" xfId="0" applyFont="1" applyFill="1" applyBorder="1" applyAlignment="1">
      <alignment horizontal="center" vertical="center"/>
    </xf>
    <xf numFmtId="0" fontId="43" fillId="3" borderId="46" xfId="0" applyFont="1" applyFill="1" applyBorder="1" applyAlignment="1">
      <alignment horizontal="center" vertical="center"/>
    </xf>
    <xf numFmtId="0" fontId="43" fillId="3" borderId="16" xfId="0" applyFont="1" applyFill="1" applyBorder="1" applyAlignment="1">
      <alignment horizontal="center" vertical="center"/>
    </xf>
    <xf numFmtId="0" fontId="43" fillId="3" borderId="6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3" fillId="2" borderId="38" xfId="0" applyFont="1" applyFill="1" applyBorder="1" applyAlignment="1">
      <alignment horizontal="center" vertical="center" wrapText="1"/>
    </xf>
    <xf numFmtId="0" fontId="44" fillId="2" borderId="34" xfId="0" applyFont="1" applyFill="1" applyBorder="1" applyAlignment="1">
      <alignment horizontal="center" vertical="center"/>
    </xf>
    <xf numFmtId="0" fontId="44" fillId="2" borderId="36" xfId="0" applyFont="1" applyFill="1" applyBorder="1" applyAlignment="1">
      <alignment horizontal="center" vertical="center"/>
    </xf>
    <xf numFmtId="0" fontId="44" fillId="2" borderId="38" xfId="0" applyFont="1" applyFill="1" applyBorder="1" applyAlignment="1">
      <alignment horizontal="center" vertical="center"/>
    </xf>
    <xf numFmtId="1" fontId="55" fillId="2" borderId="25" xfId="0" applyNumberFormat="1" applyFont="1" applyFill="1" applyBorder="1" applyAlignment="1">
      <alignment horizontal="center" vertical="center"/>
    </xf>
    <xf numFmtId="1" fontId="55" fillId="2" borderId="13" xfId="0" applyNumberFormat="1" applyFont="1" applyFill="1" applyBorder="1" applyAlignment="1">
      <alignment horizontal="center" vertical="center"/>
    </xf>
    <xf numFmtId="1" fontId="55" fillId="2" borderId="58" xfId="0" applyNumberFormat="1" applyFont="1" applyFill="1" applyBorder="1" applyAlignment="1">
      <alignment horizontal="center" vertical="center"/>
    </xf>
    <xf numFmtId="1" fontId="55" fillId="2" borderId="18" xfId="0" applyNumberFormat="1" applyFont="1" applyFill="1" applyBorder="1" applyAlignment="1">
      <alignment horizontal="center" vertical="center"/>
    </xf>
    <xf numFmtId="0" fontId="55" fillId="2" borderId="24" xfId="0" applyFont="1" applyFill="1" applyBorder="1" applyAlignment="1">
      <alignment horizontal="center" vertical="center"/>
    </xf>
    <xf numFmtId="0" fontId="55" fillId="2" borderId="18" xfId="0" applyFont="1" applyFill="1" applyBorder="1" applyAlignment="1">
      <alignment horizontal="center" vertical="center"/>
    </xf>
    <xf numFmtId="1" fontId="55" fillId="2" borderId="52" xfId="0" applyNumberFormat="1" applyFont="1" applyFill="1" applyBorder="1" applyAlignment="1">
      <alignment horizontal="center" vertical="center"/>
    </xf>
    <xf numFmtId="0" fontId="55" fillId="2" borderId="30" xfId="0" applyFont="1" applyFill="1" applyBorder="1" applyAlignment="1">
      <alignment horizontal="center" vertical="center"/>
    </xf>
    <xf numFmtId="0" fontId="57" fillId="2" borderId="0" xfId="0" applyFont="1" applyFill="1" applyBorder="1" applyAlignment="1">
      <alignment horizontal="left" vertical="center"/>
    </xf>
    <xf numFmtId="0" fontId="58" fillId="2" borderId="0" xfId="0" applyFont="1" applyFill="1" applyBorder="1" applyAlignment="1">
      <alignment horizontal="left" vertical="center" indent="2"/>
    </xf>
    <xf numFmtId="0" fontId="44" fillId="2" borderId="11" xfId="0" applyFont="1" applyFill="1" applyBorder="1" applyAlignment="1">
      <alignment horizontal="center" vertical="center"/>
    </xf>
    <xf numFmtId="0" fontId="56" fillId="2" borderId="13" xfId="0" applyFont="1" applyFill="1" applyBorder="1" applyAlignment="1">
      <alignment horizontal="center" vertical="center"/>
    </xf>
    <xf numFmtId="0" fontId="59" fillId="2" borderId="13" xfId="0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vertical="center" wrapText="1"/>
    </xf>
    <xf numFmtId="0" fontId="61" fillId="2" borderId="0" xfId="0" applyFont="1" applyFill="1" applyBorder="1" applyAlignment="1">
      <alignment horizontal="left" vertical="center" wrapText="1"/>
    </xf>
    <xf numFmtId="0" fontId="21" fillId="4" borderId="75" xfId="0" applyFont="1" applyFill="1" applyBorder="1" applyAlignment="1">
      <alignment horizontal="center" vertical="center"/>
    </xf>
    <xf numFmtId="0" fontId="46" fillId="2" borderId="59" xfId="0" applyFont="1" applyFill="1" applyBorder="1" applyAlignment="1">
      <alignment vertical="center" wrapText="1"/>
    </xf>
    <xf numFmtId="0" fontId="44" fillId="0" borderId="75" xfId="0" applyFont="1" applyFill="1" applyBorder="1" applyAlignment="1">
      <alignment horizontal="center" vertical="center"/>
    </xf>
    <xf numFmtId="0" fontId="44" fillId="2" borderId="56" xfId="0" applyFont="1" applyFill="1" applyBorder="1" applyAlignment="1">
      <alignment horizontal="center" vertical="center"/>
    </xf>
    <xf numFmtId="0" fontId="56" fillId="2" borderId="41" xfId="0" applyFont="1" applyFill="1" applyBorder="1" applyAlignment="1">
      <alignment horizontal="center" vertical="center"/>
    </xf>
    <xf numFmtId="0" fontId="59" fillId="2" borderId="41" xfId="0" applyFont="1" applyFill="1" applyBorder="1" applyAlignment="1">
      <alignment horizontal="center" vertical="center"/>
    </xf>
    <xf numFmtId="0" fontId="56" fillId="2" borderId="49" xfId="0" applyFont="1" applyFill="1" applyBorder="1" applyAlignment="1">
      <alignment horizontal="center" vertical="center"/>
    </xf>
    <xf numFmtId="0" fontId="21" fillId="4" borderId="75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/>
    </xf>
    <xf numFmtId="0" fontId="33" fillId="2" borderId="50" xfId="0" applyFont="1" applyFill="1" applyBorder="1" applyAlignment="1">
      <alignment vertical="center" wrapText="1"/>
    </xf>
    <xf numFmtId="0" fontId="21" fillId="4" borderId="36" xfId="0" applyFont="1" applyFill="1" applyBorder="1" applyAlignment="1">
      <alignment horizontal="center" vertical="center"/>
    </xf>
    <xf numFmtId="0" fontId="33" fillId="2" borderId="55" xfId="0" applyFont="1" applyFill="1" applyBorder="1" applyAlignment="1">
      <alignment vertical="center" wrapText="1"/>
    </xf>
    <xf numFmtId="0" fontId="44" fillId="2" borderId="16" xfId="0" applyFont="1" applyFill="1" applyBorder="1" applyAlignment="1">
      <alignment horizontal="center" vertical="center"/>
    </xf>
    <xf numFmtId="0" fontId="56" fillId="2" borderId="18" xfId="0" applyFont="1" applyFill="1" applyBorder="1" applyAlignment="1">
      <alignment horizontal="center" vertical="center"/>
    </xf>
    <xf numFmtId="0" fontId="59" fillId="2" borderId="18" xfId="0" applyFont="1" applyFill="1" applyBorder="1" applyAlignment="1">
      <alignment horizontal="center" vertical="center"/>
    </xf>
    <xf numFmtId="0" fontId="56" fillId="2" borderId="19" xfId="0" applyFont="1" applyFill="1" applyBorder="1" applyAlignment="1">
      <alignment horizontal="center" vertical="center"/>
    </xf>
    <xf numFmtId="0" fontId="44" fillId="2" borderId="31" xfId="0" applyFont="1" applyFill="1" applyBorder="1" applyAlignment="1">
      <alignment horizontal="center" vertical="center"/>
    </xf>
    <xf numFmtId="0" fontId="59" fillId="2" borderId="24" xfId="0" applyFont="1" applyFill="1" applyBorder="1" applyAlignment="1">
      <alignment horizontal="center" vertical="center"/>
    </xf>
    <xf numFmtId="0" fontId="56" fillId="2" borderId="24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right" vertical="center" wrapText="1"/>
    </xf>
    <xf numFmtId="0" fontId="40" fillId="0" borderId="0" xfId="0" applyFont="1" applyBorder="1" applyAlignment="1"/>
    <xf numFmtId="0" fontId="38" fillId="0" borderId="0" xfId="0" applyFont="1" applyFill="1" applyBorder="1" applyAlignment="1">
      <alignment horizontal="right" vertical="center" indent="1"/>
    </xf>
    <xf numFmtId="0" fontId="38" fillId="0" borderId="0" xfId="0" applyFont="1" applyFill="1" applyBorder="1" applyAlignment="1">
      <alignment horizontal="left"/>
    </xf>
    <xf numFmtId="0" fontId="38" fillId="0" borderId="0" xfId="0" applyFont="1" applyFill="1"/>
    <xf numFmtId="0" fontId="40" fillId="0" borderId="0" xfId="0" applyFont="1" applyBorder="1" applyAlignment="1">
      <alignment horizontal="left" wrapText="1"/>
    </xf>
    <xf numFmtId="0" fontId="38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left" vertical="center"/>
    </xf>
    <xf numFmtId="0" fontId="59" fillId="0" borderId="18" xfId="0" applyFont="1" applyFill="1" applyBorder="1" applyAlignment="1">
      <alignment horizontal="center" vertical="center"/>
    </xf>
    <xf numFmtId="0" fontId="21" fillId="3" borderId="41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39" xfId="0" applyFont="1" applyFill="1" applyBorder="1" applyAlignment="1">
      <alignment horizontal="center" vertical="center"/>
    </xf>
    <xf numFmtId="0" fontId="21" fillId="3" borderId="40" xfId="0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0" fontId="21" fillId="4" borderId="38" xfId="0" applyFont="1" applyFill="1" applyBorder="1" applyAlignment="1">
      <alignment horizontal="center" vertical="center"/>
    </xf>
    <xf numFmtId="0" fontId="46" fillId="2" borderId="51" xfId="0" applyFont="1" applyFill="1" applyBorder="1" applyAlignment="1">
      <alignment horizontal="left" vertical="center"/>
    </xf>
    <xf numFmtId="0" fontId="21" fillId="3" borderId="24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0" fontId="21" fillId="4" borderId="57" xfId="0" applyFont="1" applyFill="1" applyBorder="1" applyAlignment="1">
      <alignment horizontal="center" vertical="center"/>
    </xf>
    <xf numFmtId="0" fontId="56" fillId="2" borderId="33" xfId="0" applyFont="1" applyFill="1" applyBorder="1" applyAlignment="1">
      <alignment horizontal="center" vertical="center"/>
    </xf>
    <xf numFmtId="0" fontId="56" fillId="2" borderId="35" xfId="0" applyFont="1" applyFill="1" applyBorder="1" applyAlignment="1">
      <alignment horizontal="center" vertical="center"/>
    </xf>
    <xf numFmtId="0" fontId="56" fillId="2" borderId="37" xfId="0" applyFont="1" applyFill="1" applyBorder="1" applyAlignment="1">
      <alignment horizontal="center" vertical="center"/>
    </xf>
    <xf numFmtId="0" fontId="21" fillId="4" borderId="53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left" vertical="center"/>
    </xf>
    <xf numFmtId="0" fontId="40" fillId="0" borderId="0" xfId="0" applyFont="1" applyBorder="1" applyAlignment="1">
      <alignment vertical="top"/>
    </xf>
    <xf numFmtId="0" fontId="38" fillId="0" borderId="0" xfId="0" applyFont="1" applyFill="1" applyBorder="1" applyAlignment="1">
      <alignment vertical="center"/>
    </xf>
    <xf numFmtId="1" fontId="56" fillId="2" borderId="14" xfId="0" applyNumberFormat="1" applyFont="1" applyFill="1" applyBorder="1" applyAlignment="1">
      <alignment horizontal="center" vertical="center"/>
    </xf>
    <xf numFmtId="0" fontId="56" fillId="2" borderId="27" xfId="0" applyFont="1" applyFill="1" applyBorder="1" applyAlignment="1">
      <alignment horizontal="center" vertical="center"/>
    </xf>
    <xf numFmtId="0" fontId="56" fillId="2" borderId="29" xfId="0" applyFont="1" applyFill="1" applyBorder="1" applyAlignment="1">
      <alignment horizontal="center" vertical="center"/>
    </xf>
    <xf numFmtId="0" fontId="43" fillId="2" borderId="31" xfId="0" applyFont="1" applyFill="1" applyBorder="1" applyAlignment="1">
      <alignment horizontal="center" vertical="center" wrapText="1"/>
    </xf>
    <xf numFmtId="0" fontId="43" fillId="2" borderId="24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left"/>
    </xf>
    <xf numFmtId="0" fontId="33" fillId="3" borderId="0" xfId="0" applyFont="1" applyFill="1" applyBorder="1" applyAlignment="1">
      <alignment horizontal="center" vertical="center"/>
    </xf>
    <xf numFmtId="0" fontId="43" fillId="3" borderId="0" xfId="0" applyFont="1" applyFill="1" applyBorder="1" applyAlignment="1">
      <alignment horizontal="center" vertical="center"/>
    </xf>
    <xf numFmtId="49" fontId="33" fillId="2" borderId="36" xfId="0" applyNumberFormat="1" applyFont="1" applyFill="1" applyBorder="1" applyAlignment="1">
      <alignment vertical="center" wrapText="1"/>
    </xf>
    <xf numFmtId="0" fontId="62" fillId="2" borderId="0" xfId="0" applyFont="1" applyFill="1" applyBorder="1" applyAlignment="1">
      <alignment horizontal="left" vertical="center"/>
    </xf>
    <xf numFmtId="0" fontId="33" fillId="0" borderId="19" xfId="0" applyFont="1" applyBorder="1" applyAlignment="1">
      <alignment vertical="center" wrapText="1"/>
    </xf>
    <xf numFmtId="0" fontId="33" fillId="0" borderId="55" xfId="0" applyFont="1" applyBorder="1" applyAlignment="1">
      <alignment vertical="center" wrapText="1"/>
    </xf>
    <xf numFmtId="0" fontId="43" fillId="2" borderId="0" xfId="0" applyFont="1" applyFill="1" applyBorder="1" applyAlignment="1">
      <alignment horizontal="center" vertical="center"/>
    </xf>
    <xf numFmtId="0" fontId="31" fillId="2" borderId="76" xfId="0" applyFont="1" applyFill="1" applyBorder="1" applyAlignment="1">
      <alignment horizontal="center" vertical="center"/>
    </xf>
    <xf numFmtId="0" fontId="31" fillId="2" borderId="16" xfId="0" applyFont="1" applyFill="1" applyBorder="1" applyAlignment="1">
      <alignment horizontal="center" vertical="center" wrapText="1"/>
    </xf>
    <xf numFmtId="0" fontId="31" fillId="2" borderId="18" xfId="0" applyFont="1" applyFill="1" applyBorder="1" applyAlignment="1">
      <alignment horizontal="center" vertical="center" wrapText="1"/>
    </xf>
    <xf numFmtId="0" fontId="31" fillId="2" borderId="19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left" vertical="center"/>
    </xf>
    <xf numFmtId="0" fontId="40" fillId="0" borderId="0" xfId="0" applyFont="1" applyBorder="1" applyAlignment="1">
      <alignment vertical="top"/>
    </xf>
    <xf numFmtId="0" fontId="38" fillId="0" borderId="0" xfId="0" applyFont="1" applyFill="1" applyBorder="1" applyAlignment="1">
      <alignment horizontal="center" vertical="center"/>
    </xf>
    <xf numFmtId="0" fontId="13" fillId="2" borderId="18" xfId="0" applyFont="1" applyFill="1" applyBorder="1"/>
    <xf numFmtId="0" fontId="5" fillId="2" borderId="52" xfId="0" applyFont="1" applyFill="1" applyBorder="1" applyAlignment="1">
      <alignment horizontal="left" vertical="center" wrapText="1"/>
    </xf>
    <xf numFmtId="0" fontId="44" fillId="2" borderId="53" xfId="0" applyFont="1" applyFill="1" applyBorder="1" applyAlignment="1">
      <alignment vertical="center" wrapText="1"/>
    </xf>
    <xf numFmtId="0" fontId="21" fillId="2" borderId="52" xfId="0" applyFont="1" applyFill="1" applyBorder="1" applyAlignment="1">
      <alignment vertical="center"/>
    </xf>
    <xf numFmtId="0" fontId="21" fillId="2" borderId="52" xfId="0" applyFont="1" applyFill="1" applyBorder="1" applyAlignment="1">
      <alignment vertical="center" wrapText="1"/>
    </xf>
    <xf numFmtId="0" fontId="44" fillId="2" borderId="52" xfId="0" applyFont="1" applyFill="1" applyBorder="1" applyAlignment="1">
      <alignment vertical="center"/>
    </xf>
    <xf numFmtId="0" fontId="44" fillId="2" borderId="36" xfId="0" applyFont="1" applyFill="1" applyBorder="1" applyAlignment="1">
      <alignment vertical="center" wrapText="1"/>
    </xf>
    <xf numFmtId="1" fontId="4" fillId="2" borderId="75" xfId="0" applyNumberFormat="1" applyFont="1" applyFill="1" applyBorder="1" applyAlignment="1">
      <alignment horizontal="center" vertical="center"/>
    </xf>
    <xf numFmtId="0" fontId="42" fillId="3" borderId="66" xfId="0" applyFont="1" applyFill="1" applyBorder="1" applyAlignment="1">
      <alignment horizontal="left" vertical="center" indent="2"/>
    </xf>
    <xf numFmtId="0" fontId="42" fillId="3" borderId="62" xfId="0" applyFont="1" applyFill="1" applyBorder="1" applyAlignment="1">
      <alignment horizontal="left" vertical="center" indent="2"/>
    </xf>
    <xf numFmtId="0" fontId="42" fillId="3" borderId="61" xfId="0" applyFont="1" applyFill="1" applyBorder="1" applyAlignment="1">
      <alignment horizontal="left" vertical="center" indent="2"/>
    </xf>
    <xf numFmtId="0" fontId="48" fillId="2" borderId="57" xfId="0" applyFont="1" applyFill="1" applyBorder="1" applyAlignment="1">
      <alignment vertical="center" wrapText="1"/>
    </xf>
    <xf numFmtId="0" fontId="44" fillId="2" borderId="34" xfId="0" applyFont="1" applyFill="1" applyBorder="1" applyAlignment="1">
      <alignment vertical="center" wrapText="1"/>
    </xf>
    <xf numFmtId="0" fontId="21" fillId="2" borderId="57" xfId="0" applyFont="1" applyFill="1" applyBorder="1" applyAlignment="1">
      <alignment vertical="center"/>
    </xf>
    <xf numFmtId="0" fontId="31" fillId="2" borderId="54" xfId="0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horizontal="left" vertical="center"/>
    </xf>
    <xf numFmtId="0" fontId="42" fillId="3" borderId="11" xfId="0" applyFont="1" applyFill="1" applyBorder="1" applyAlignment="1">
      <alignment horizontal="left" vertical="center" indent="2"/>
    </xf>
    <xf numFmtId="0" fontId="42" fillId="3" borderId="13" xfId="0" applyFont="1" applyFill="1" applyBorder="1" applyAlignment="1">
      <alignment horizontal="left" vertical="center" indent="2"/>
    </xf>
    <xf numFmtId="0" fontId="42" fillId="3" borderId="33" xfId="0" applyFont="1" applyFill="1" applyBorder="1" applyAlignment="1">
      <alignment horizontal="left" vertical="center" indent="2"/>
    </xf>
    <xf numFmtId="0" fontId="5" fillId="2" borderId="79" xfId="0" applyFont="1" applyFill="1" applyBorder="1" applyAlignment="1">
      <alignment vertical="center" wrapText="1"/>
    </xf>
    <xf numFmtId="0" fontId="5" fillId="2" borderId="53" xfId="0" applyFont="1" applyFill="1" applyBorder="1" applyAlignment="1">
      <alignment horizontal="left" vertical="center" wrapText="1"/>
    </xf>
    <xf numFmtId="0" fontId="5" fillId="2" borderId="57" xfId="0" applyFont="1" applyFill="1" applyBorder="1" applyAlignment="1">
      <alignment vertical="center"/>
    </xf>
    <xf numFmtId="0" fontId="33" fillId="3" borderId="31" xfId="0" applyFont="1" applyFill="1" applyBorder="1" applyAlignment="1">
      <alignment horizontal="center" vertical="center"/>
    </xf>
    <xf numFmtId="0" fontId="33" fillId="3" borderId="37" xfId="0" applyFont="1" applyFill="1" applyBorder="1" applyAlignment="1">
      <alignment horizontal="center" vertical="center"/>
    </xf>
    <xf numFmtId="0" fontId="33" fillId="3" borderId="71" xfId="0" applyFont="1" applyFill="1" applyBorder="1" applyAlignment="1">
      <alignment horizontal="center" vertical="center"/>
    </xf>
    <xf numFmtId="0" fontId="33" fillId="3" borderId="80" xfId="0" applyFont="1" applyFill="1" applyBorder="1" applyAlignment="1">
      <alignment horizontal="center" vertical="center"/>
    </xf>
    <xf numFmtId="0" fontId="33" fillId="3" borderId="81" xfId="0" applyFont="1" applyFill="1" applyBorder="1" applyAlignment="1">
      <alignment horizontal="center" vertical="center"/>
    </xf>
    <xf numFmtId="0" fontId="4" fillId="2" borderId="77" xfId="0" applyFont="1" applyFill="1" applyBorder="1" applyAlignment="1">
      <alignment horizontal="center" vertical="center"/>
    </xf>
    <xf numFmtId="0" fontId="4" fillId="2" borderId="75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/>
    </xf>
    <xf numFmtId="0" fontId="4" fillId="2" borderId="78" xfId="0" applyFont="1" applyFill="1" applyBorder="1" applyAlignment="1">
      <alignment horizontal="center" vertical="center"/>
    </xf>
    <xf numFmtId="0" fontId="33" fillId="2" borderId="59" xfId="0" applyFont="1" applyFill="1" applyBorder="1" applyAlignment="1">
      <alignment horizontal="center" vertical="center"/>
    </xf>
    <xf numFmtId="0" fontId="33" fillId="2" borderId="7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vertical="center" wrapText="1"/>
    </xf>
    <xf numFmtId="0" fontId="33" fillId="0" borderId="58" xfId="0" applyFont="1" applyFill="1" applyBorder="1" applyAlignment="1">
      <alignment horizontal="center" vertical="center"/>
    </xf>
    <xf numFmtId="0" fontId="31" fillId="0" borderId="35" xfId="0" applyFont="1" applyFill="1" applyBorder="1" applyAlignment="1">
      <alignment horizontal="center" vertical="center"/>
    </xf>
    <xf numFmtId="0" fontId="32" fillId="0" borderId="16" xfId="0" applyFont="1" applyFill="1" applyBorder="1" applyAlignment="1">
      <alignment vertical="center" wrapText="1"/>
    </xf>
    <xf numFmtId="0" fontId="33" fillId="0" borderId="16" xfId="0" applyFont="1" applyFill="1" applyBorder="1" applyAlignment="1">
      <alignment horizontal="left" vertical="center" wrapText="1"/>
    </xf>
    <xf numFmtId="0" fontId="56" fillId="0" borderId="18" xfId="0" applyFont="1" applyFill="1" applyBorder="1" applyAlignment="1">
      <alignment horizontal="center" vertical="center"/>
    </xf>
    <xf numFmtId="0" fontId="56" fillId="0" borderId="19" xfId="0" applyFont="1" applyFill="1" applyBorder="1" applyAlignment="1">
      <alignment horizontal="center" vertical="center"/>
    </xf>
    <xf numFmtId="0" fontId="21" fillId="4" borderId="78" xfId="0" applyFont="1" applyFill="1" applyBorder="1" applyAlignment="1">
      <alignment horizontal="center" vertical="center"/>
    </xf>
    <xf numFmtId="0" fontId="33" fillId="0" borderId="64" xfId="0" applyFont="1" applyFill="1" applyBorder="1" applyAlignment="1">
      <alignment horizontal="left" vertical="center" wrapText="1"/>
    </xf>
    <xf numFmtId="0" fontId="31" fillId="2" borderId="64" xfId="0" applyFont="1" applyFill="1" applyBorder="1" applyAlignment="1">
      <alignment horizontal="center" vertical="center"/>
    </xf>
    <xf numFmtId="0" fontId="32" fillId="2" borderId="46" xfId="0" applyFont="1" applyFill="1" applyBorder="1" applyAlignment="1">
      <alignment horizontal="center" vertical="center"/>
    </xf>
    <xf numFmtId="0" fontId="31" fillId="2" borderId="47" xfId="0" applyFont="1" applyFill="1" applyBorder="1" applyAlignment="1">
      <alignment horizontal="center" vertical="center"/>
    </xf>
    <xf numFmtId="0" fontId="33" fillId="3" borderId="45" xfId="0" applyFont="1" applyFill="1" applyBorder="1" applyAlignment="1">
      <alignment horizontal="center" vertical="center"/>
    </xf>
    <xf numFmtId="0" fontId="44" fillId="0" borderId="34" xfId="0" applyFont="1" applyFill="1" applyBorder="1" applyAlignment="1">
      <alignment horizontal="center" vertical="center"/>
    </xf>
    <xf numFmtId="0" fontId="21" fillId="4" borderId="34" xfId="0" applyFont="1" applyFill="1" applyBorder="1" applyAlignment="1">
      <alignment horizontal="center" vertical="center" wrapText="1"/>
    </xf>
    <xf numFmtId="0" fontId="33" fillId="2" borderId="31" xfId="0" applyFont="1" applyFill="1" applyBorder="1" applyAlignment="1">
      <alignment vertical="center" wrapText="1"/>
    </xf>
    <xf numFmtId="0" fontId="31" fillId="2" borderId="37" xfId="0" applyFont="1" applyFill="1" applyBorder="1" applyAlignment="1">
      <alignment horizontal="center" vertical="center"/>
    </xf>
    <xf numFmtId="0" fontId="21" fillId="4" borderId="59" xfId="0" applyFont="1" applyFill="1" applyBorder="1" applyAlignment="1">
      <alignment horizontal="center" vertical="center"/>
    </xf>
    <xf numFmtId="0" fontId="46" fillId="2" borderId="14" xfId="0" applyFont="1" applyFill="1" applyBorder="1" applyAlignment="1">
      <alignment vertical="center" wrapText="1"/>
    </xf>
    <xf numFmtId="0" fontId="44" fillId="2" borderId="28" xfId="0" applyFont="1" applyFill="1" applyBorder="1" applyAlignment="1">
      <alignment horizontal="center" vertical="center"/>
    </xf>
    <xf numFmtId="0" fontId="21" fillId="3" borderId="42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56" fillId="2" borderId="11" xfId="0" applyFont="1" applyFill="1" applyBorder="1" applyAlignment="1">
      <alignment horizontal="center" vertical="center"/>
    </xf>
    <xf numFmtId="0" fontId="56" fillId="2" borderId="16" xfId="0" applyFont="1" applyFill="1" applyBorder="1" applyAlignment="1">
      <alignment horizontal="center" vertical="center"/>
    </xf>
    <xf numFmtId="0" fontId="33" fillId="0" borderId="36" xfId="0" applyFont="1" applyFill="1" applyBorder="1" applyAlignment="1">
      <alignment horizontal="left" vertical="center" wrapText="1"/>
    </xf>
    <xf numFmtId="0" fontId="33" fillId="2" borderId="28" xfId="0" applyFont="1" applyFill="1" applyBorder="1" applyAlignment="1">
      <alignment wrapText="1"/>
    </xf>
    <xf numFmtId="0" fontId="46" fillId="2" borderId="36" xfId="0" applyFont="1" applyFill="1" applyBorder="1" applyAlignment="1">
      <alignment horizontal="left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55" xfId="0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1" fillId="4" borderId="82" xfId="0" applyFont="1" applyFill="1" applyBorder="1" applyAlignment="1">
      <alignment horizontal="center" vertical="center"/>
    </xf>
    <xf numFmtId="0" fontId="44" fillId="3" borderId="24" xfId="0" applyFont="1" applyFill="1" applyBorder="1" applyAlignment="1">
      <alignment horizontal="center" vertical="center"/>
    </xf>
    <xf numFmtId="0" fontId="32" fillId="2" borderId="57" xfId="0" applyFont="1" applyFill="1" applyBorder="1" applyAlignment="1">
      <alignment horizontal="center" vertical="center" wrapText="1"/>
    </xf>
    <xf numFmtId="0" fontId="31" fillId="2" borderId="38" xfId="0" applyFont="1" applyFill="1" applyBorder="1" applyAlignment="1">
      <alignment horizontal="center" vertical="center"/>
    </xf>
    <xf numFmtId="0" fontId="49" fillId="2" borderId="38" xfId="0" applyFont="1" applyFill="1" applyBorder="1" applyAlignment="1">
      <alignment horizontal="center" vertical="center" wrapText="1"/>
    </xf>
    <xf numFmtId="0" fontId="33" fillId="0" borderId="34" xfId="0" applyFont="1" applyBorder="1" applyAlignment="1">
      <alignment vertical="center" wrapText="1"/>
    </xf>
    <xf numFmtId="0" fontId="33" fillId="0" borderId="36" xfId="0" applyFont="1" applyBorder="1" applyAlignment="1">
      <alignment vertical="center" wrapText="1"/>
    </xf>
    <xf numFmtId="0" fontId="33" fillId="0" borderId="32" xfId="0" applyFont="1" applyBorder="1" applyAlignment="1">
      <alignment vertical="center" wrapText="1"/>
    </xf>
    <xf numFmtId="0" fontId="33" fillId="2" borderId="19" xfId="0" applyFont="1" applyFill="1" applyBorder="1" applyAlignment="1">
      <alignment vertical="center" wrapText="1"/>
    </xf>
    <xf numFmtId="0" fontId="8" fillId="0" borderId="18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left" vertical="center"/>
    </xf>
    <xf numFmtId="0" fontId="26" fillId="0" borderId="18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textRotation="90" wrapText="1"/>
    </xf>
    <xf numFmtId="0" fontId="26" fillId="0" borderId="18" xfId="0" applyFont="1" applyFill="1" applyBorder="1" applyAlignment="1">
      <alignment horizontal="center" textRotation="90" wrapText="1"/>
    </xf>
    <xf numFmtId="0" fontId="8" fillId="0" borderId="18" xfId="0" applyFont="1" applyFill="1" applyBorder="1" applyAlignment="1">
      <alignment horizontal="center" textRotation="90" wrapText="1"/>
    </xf>
    <xf numFmtId="0" fontId="9" fillId="0" borderId="18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textRotation="90"/>
    </xf>
    <xf numFmtId="0" fontId="27" fillId="0" borderId="0" xfId="0" applyFont="1" applyFill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textRotation="90"/>
    </xf>
    <xf numFmtId="0" fontId="7" fillId="3" borderId="6" xfId="0" applyFont="1" applyFill="1" applyBorder="1" applyAlignment="1">
      <alignment horizontal="center" vertical="center" textRotation="90"/>
    </xf>
    <xf numFmtId="0" fontId="8" fillId="3" borderId="2" xfId="0" applyFont="1" applyFill="1" applyBorder="1" applyAlignment="1">
      <alignment horizontal="center" vertical="center"/>
    </xf>
    <xf numFmtId="0" fontId="60" fillId="2" borderId="0" xfId="0" applyFont="1" applyFill="1" applyBorder="1" applyAlignment="1">
      <alignment horizontal="left" vertical="center" wrapText="1"/>
    </xf>
    <xf numFmtId="0" fontId="33" fillId="2" borderId="29" xfId="0" applyFont="1" applyFill="1" applyBorder="1" applyAlignment="1">
      <alignment horizontal="right" vertical="center" indent="1"/>
    </xf>
    <xf numFmtId="0" fontId="33" fillId="2" borderId="31" xfId="0" applyFont="1" applyFill="1" applyBorder="1" applyAlignment="1">
      <alignment horizontal="right" vertical="center" indent="1"/>
    </xf>
    <xf numFmtId="0" fontId="33" fillId="2" borderId="24" xfId="0" applyFont="1" applyFill="1" applyBorder="1" applyAlignment="1">
      <alignment horizontal="right" vertical="center" indent="1"/>
    </xf>
    <xf numFmtId="0" fontId="33" fillId="2" borderId="37" xfId="0" applyFont="1" applyFill="1" applyBorder="1" applyAlignment="1">
      <alignment horizontal="right" vertical="center" indent="1"/>
    </xf>
    <xf numFmtId="0" fontId="3" fillId="2" borderId="39" xfId="0" applyFont="1" applyFill="1" applyBorder="1" applyAlignment="1">
      <alignment horizontal="right" vertical="center" indent="1"/>
    </xf>
    <xf numFmtId="0" fontId="3" fillId="2" borderId="59" xfId="0" applyFont="1" applyFill="1" applyBorder="1" applyAlignment="1">
      <alignment horizontal="right" vertical="center" indent="1"/>
    </xf>
    <xf numFmtId="0" fontId="3" fillId="2" borderId="49" xfId="0" applyFont="1" applyFill="1" applyBorder="1" applyAlignment="1">
      <alignment horizontal="right" vertical="center" indent="1"/>
    </xf>
    <xf numFmtId="0" fontId="33" fillId="2" borderId="39" xfId="0" applyFont="1" applyFill="1" applyBorder="1" applyAlignment="1">
      <alignment horizontal="right" vertical="center" indent="1"/>
    </xf>
    <xf numFmtId="0" fontId="33" fillId="2" borderId="59" xfId="0" applyFont="1" applyFill="1" applyBorder="1" applyAlignment="1">
      <alignment horizontal="right" vertical="center" indent="1"/>
    </xf>
    <xf numFmtId="0" fontId="33" fillId="2" borderId="49" xfId="0" applyFont="1" applyFill="1" applyBorder="1" applyAlignment="1">
      <alignment horizontal="right" vertical="center" indent="1"/>
    </xf>
    <xf numFmtId="0" fontId="33" fillId="2" borderId="45" xfId="0" applyFont="1" applyFill="1" applyBorder="1" applyAlignment="1">
      <alignment horizontal="right" vertical="center" indent="1"/>
    </xf>
    <xf numFmtId="0" fontId="33" fillId="2" borderId="64" xfId="0" applyFont="1" applyFill="1" applyBorder="1" applyAlignment="1">
      <alignment horizontal="right" vertical="center" indent="1"/>
    </xf>
    <xf numFmtId="0" fontId="33" fillId="2" borderId="46" xfId="0" applyFont="1" applyFill="1" applyBorder="1" applyAlignment="1">
      <alignment horizontal="right" vertical="center" indent="1"/>
    </xf>
    <xf numFmtId="0" fontId="33" fillId="2" borderId="47" xfId="0" applyFont="1" applyFill="1" applyBorder="1" applyAlignment="1">
      <alignment horizontal="right" vertical="center" indent="1"/>
    </xf>
    <xf numFmtId="0" fontId="33" fillId="2" borderId="27" xfId="0" applyFont="1" applyFill="1" applyBorder="1" applyAlignment="1">
      <alignment horizontal="right" vertical="center" indent="1"/>
    </xf>
    <xf numFmtId="0" fontId="33" fillId="2" borderId="16" xfId="0" applyFont="1" applyFill="1" applyBorder="1" applyAlignment="1">
      <alignment horizontal="right" vertical="center" indent="1"/>
    </xf>
    <xf numFmtId="0" fontId="33" fillId="2" borderId="18" xfId="0" applyFont="1" applyFill="1" applyBorder="1" applyAlignment="1">
      <alignment horizontal="right" vertical="center" indent="1"/>
    </xf>
    <xf numFmtId="0" fontId="33" fillId="2" borderId="35" xfId="0" applyFont="1" applyFill="1" applyBorder="1" applyAlignment="1">
      <alignment horizontal="right" vertical="center" indent="1"/>
    </xf>
    <xf numFmtId="0" fontId="17" fillId="2" borderId="48" xfId="0" applyFont="1" applyFill="1" applyBorder="1" applyAlignment="1">
      <alignment horizontal="center" vertical="center"/>
    </xf>
    <xf numFmtId="0" fontId="32" fillId="2" borderId="18" xfId="0" applyFont="1" applyFill="1" applyBorder="1" applyAlignment="1">
      <alignment horizontal="center" vertical="center" wrapText="1"/>
    </xf>
    <xf numFmtId="0" fontId="31" fillId="2" borderId="16" xfId="0" applyFont="1" applyFill="1" applyBorder="1" applyAlignment="1">
      <alignment horizontal="center" vertical="center" wrapText="1"/>
    </xf>
    <xf numFmtId="0" fontId="31" fillId="2" borderId="18" xfId="0" applyFont="1" applyFill="1" applyBorder="1" applyAlignment="1">
      <alignment horizontal="center" vertical="center" wrapText="1"/>
    </xf>
    <xf numFmtId="0" fontId="31" fillId="2" borderId="19" xfId="0" applyFont="1" applyFill="1" applyBorder="1" applyAlignment="1">
      <alignment horizontal="center" vertical="center" wrapText="1"/>
    </xf>
    <xf numFmtId="0" fontId="32" fillId="2" borderId="24" xfId="0" applyFont="1" applyFill="1" applyBorder="1" applyAlignment="1">
      <alignment horizontal="center" vertical="center" wrapText="1"/>
    </xf>
    <xf numFmtId="0" fontId="31" fillId="2" borderId="70" xfId="0" applyFont="1" applyFill="1" applyBorder="1" applyAlignment="1">
      <alignment horizontal="center" textRotation="90" wrapText="1"/>
    </xf>
    <xf numFmtId="0" fontId="31" fillId="2" borderId="71" xfId="0" applyFont="1" applyFill="1" applyBorder="1" applyAlignment="1">
      <alignment horizontal="center" textRotation="90" wrapText="1"/>
    </xf>
    <xf numFmtId="0" fontId="31" fillId="2" borderId="42" xfId="0" applyFont="1" applyFill="1" applyBorder="1" applyAlignment="1">
      <alignment horizontal="center" textRotation="90" wrapText="1"/>
    </xf>
    <xf numFmtId="0" fontId="33" fillId="2" borderId="18" xfId="0" applyFont="1" applyFill="1" applyBorder="1" applyAlignment="1">
      <alignment horizontal="center" vertical="center" wrapText="1"/>
    </xf>
    <xf numFmtId="0" fontId="31" fillId="2" borderId="18" xfId="0" applyFont="1" applyFill="1" applyBorder="1" applyAlignment="1">
      <alignment horizontal="center" textRotation="90" wrapText="1"/>
    </xf>
    <xf numFmtId="0" fontId="31" fillId="2" borderId="24" xfId="0" applyFont="1" applyFill="1" applyBorder="1" applyAlignment="1">
      <alignment horizontal="center" textRotation="90" wrapText="1"/>
    </xf>
    <xf numFmtId="0" fontId="6" fillId="2" borderId="0" xfId="0" applyFont="1" applyFill="1" applyAlignment="1">
      <alignment horizontal="center" vertical="center"/>
    </xf>
    <xf numFmtId="0" fontId="31" fillId="2" borderId="25" xfId="0" applyFont="1" applyFill="1" applyBorder="1" applyAlignment="1">
      <alignment horizontal="center" textRotation="90" wrapText="1"/>
    </xf>
    <xf numFmtId="0" fontId="31" fillId="2" borderId="27" xfId="0" applyFont="1" applyFill="1" applyBorder="1" applyAlignment="1">
      <alignment horizontal="center" textRotation="90" wrapText="1"/>
    </xf>
    <xf numFmtId="0" fontId="31" fillId="2" borderId="29" xfId="0" applyFont="1" applyFill="1" applyBorder="1" applyAlignment="1">
      <alignment horizontal="center" textRotation="90" wrapText="1"/>
    </xf>
    <xf numFmtId="0" fontId="31" fillId="2" borderId="14" xfId="0" applyFont="1" applyFill="1" applyBorder="1" applyAlignment="1">
      <alignment horizontal="center" vertical="center" wrapText="1"/>
    </xf>
    <xf numFmtId="0" fontId="31" fillId="2" borderId="30" xfId="0" applyFont="1" applyFill="1" applyBorder="1" applyAlignment="1">
      <alignment horizontal="center" vertical="center" wrapText="1"/>
    </xf>
    <xf numFmtId="0" fontId="31" fillId="2" borderId="25" xfId="0" applyNumberFormat="1" applyFont="1" applyFill="1" applyBorder="1" applyAlignment="1">
      <alignment horizontal="center" textRotation="90" wrapText="1"/>
    </xf>
    <xf numFmtId="0" fontId="31" fillId="2" borderId="27" xfId="0" applyNumberFormat="1" applyFont="1" applyFill="1" applyBorder="1" applyAlignment="1">
      <alignment horizontal="center" textRotation="90" wrapText="1"/>
    </xf>
    <xf numFmtId="0" fontId="31" fillId="2" borderId="29" xfId="0" applyNumberFormat="1" applyFont="1" applyFill="1" applyBorder="1" applyAlignment="1">
      <alignment horizontal="center" textRotation="90" wrapText="1"/>
    </xf>
    <xf numFmtId="0" fontId="31" fillId="2" borderId="13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31" fillId="2" borderId="26" xfId="0" applyFont="1" applyFill="1" applyBorder="1" applyAlignment="1">
      <alignment horizontal="center" vertical="center" wrapText="1"/>
    </xf>
    <xf numFmtId="0" fontId="31" fillId="2" borderId="28" xfId="0" applyFont="1" applyFill="1" applyBorder="1" applyAlignment="1">
      <alignment horizontal="center" vertical="center" wrapText="1"/>
    </xf>
    <xf numFmtId="0" fontId="31" fillId="2" borderId="32" xfId="0" applyFont="1" applyFill="1" applyBorder="1" applyAlignment="1">
      <alignment horizontal="center" vertical="center" wrapText="1"/>
    </xf>
    <xf numFmtId="0" fontId="32" fillId="2" borderId="26" xfId="0" applyFont="1" applyFill="1" applyBorder="1" applyAlignment="1">
      <alignment horizontal="center" vertical="center" wrapText="1"/>
    </xf>
    <xf numFmtId="0" fontId="32" fillId="2" borderId="28" xfId="0" applyFont="1" applyFill="1" applyBorder="1" applyAlignment="1">
      <alignment horizontal="center" vertical="center" wrapText="1"/>
    </xf>
    <xf numFmtId="0" fontId="32" fillId="2" borderId="32" xfId="0" applyFont="1" applyFill="1" applyBorder="1" applyAlignment="1">
      <alignment horizontal="center" vertical="center" wrapText="1"/>
    </xf>
    <xf numFmtId="0" fontId="33" fillId="2" borderId="19" xfId="0" applyFont="1" applyFill="1" applyBorder="1" applyAlignment="1">
      <alignment horizontal="center" vertical="center" wrapText="1"/>
    </xf>
    <xf numFmtId="0" fontId="31" fillId="2" borderId="19" xfId="0" applyFont="1" applyFill="1" applyBorder="1" applyAlignment="1">
      <alignment horizontal="center" textRotation="90" wrapText="1"/>
    </xf>
    <xf numFmtId="0" fontId="31" fillId="2" borderId="30" xfId="0" applyFont="1" applyFill="1" applyBorder="1" applyAlignment="1">
      <alignment horizontal="center" textRotation="90" wrapText="1"/>
    </xf>
    <xf numFmtId="0" fontId="33" fillId="2" borderId="1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17" fillId="2" borderId="59" xfId="0" applyFont="1" applyFill="1" applyBorder="1" applyAlignment="1">
      <alignment horizontal="center" vertical="center"/>
    </xf>
    <xf numFmtId="0" fontId="41" fillId="2" borderId="48" xfId="0" applyFont="1" applyFill="1" applyBorder="1" applyAlignment="1">
      <alignment horizontal="left" vertical="center" indent="2"/>
    </xf>
    <xf numFmtId="0" fontId="33" fillId="2" borderId="42" xfId="0" applyFont="1" applyFill="1" applyBorder="1" applyAlignment="1">
      <alignment horizontal="right" vertical="center" indent="1"/>
    </xf>
    <xf numFmtId="0" fontId="33" fillId="2" borderId="48" xfId="0" applyFont="1" applyFill="1" applyBorder="1" applyAlignment="1">
      <alignment horizontal="right" vertical="center" indent="1"/>
    </xf>
    <xf numFmtId="0" fontId="33" fillId="2" borderId="43" xfId="0" applyFont="1" applyFill="1" applyBorder="1" applyAlignment="1">
      <alignment horizontal="right" vertical="center" indent="1"/>
    </xf>
    <xf numFmtId="0" fontId="17" fillId="2" borderId="54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left" vertical="center" indent="2"/>
    </xf>
    <xf numFmtId="0" fontId="33" fillId="2" borderId="73" xfId="0" applyFont="1" applyFill="1" applyBorder="1" applyAlignment="1">
      <alignment horizontal="right" vertical="center" wrapText="1" indent="1"/>
    </xf>
    <xf numFmtId="0" fontId="33" fillId="2" borderId="59" xfId="0" applyFont="1" applyFill="1" applyBorder="1" applyAlignment="1">
      <alignment horizontal="right" vertical="center" wrapText="1" indent="1"/>
    </xf>
    <xf numFmtId="0" fontId="33" fillId="2" borderId="78" xfId="0" applyFont="1" applyFill="1" applyBorder="1" applyAlignment="1">
      <alignment horizontal="right" vertical="center" wrapText="1" indent="1"/>
    </xf>
    <xf numFmtId="0" fontId="33" fillId="2" borderId="40" xfId="0" applyFont="1" applyFill="1" applyBorder="1" applyAlignment="1">
      <alignment horizontal="right" vertical="center" indent="1"/>
    </xf>
    <xf numFmtId="0" fontId="38" fillId="2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left" vertical="center"/>
    </xf>
    <xf numFmtId="0" fontId="40" fillId="0" borderId="0" xfId="0" applyFont="1" applyBorder="1" applyAlignment="1">
      <alignment vertical="top"/>
    </xf>
    <xf numFmtId="0" fontId="38" fillId="0" borderId="0" xfId="0" applyFont="1" applyFill="1" applyBorder="1" applyAlignment="1">
      <alignment horizontal="center" vertical="center"/>
    </xf>
    <xf numFmtId="0" fontId="33" fillId="2" borderId="77" xfId="0" applyFont="1" applyFill="1" applyBorder="1" applyAlignment="1">
      <alignment horizontal="right" vertical="center" wrapText="1" indent="1"/>
    </xf>
    <xf numFmtId="0" fontId="17" fillId="2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95251</xdr:colOff>
      <xdr:row>0</xdr:row>
      <xdr:rowOff>222251</xdr:rowOff>
    </xdr:from>
    <xdr:to>
      <xdr:col>56</xdr:col>
      <xdr:colOff>479426</xdr:colOff>
      <xdr:row>1</xdr:row>
      <xdr:rowOff>222251</xdr:rowOff>
    </xdr:to>
    <xdr:sp macro="" textlink="">
      <xdr:nvSpPr>
        <xdr:cNvPr id="3" name="Прямоугольник 2"/>
        <xdr:cNvSpPr/>
      </xdr:nvSpPr>
      <xdr:spPr>
        <a:xfrm>
          <a:off x="12033251" y="222251"/>
          <a:ext cx="1606550" cy="230188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ru-RU" sz="1050" i="1">
              <a:latin typeface="Times New Roman" panose="02020603050405020304" pitchFamily="18" charset="0"/>
              <a:cs typeface="Times New Roman" panose="02020603050405020304" pitchFamily="18" charset="0"/>
            </a:rPr>
            <a:t>Форма № Н-3.01</a:t>
          </a:r>
        </a:p>
      </xdr:txBody>
    </xdr:sp>
    <xdr:clientData/>
  </xdr:twoCellAnchor>
  <xdr:twoCellAnchor>
    <xdr:from>
      <xdr:col>54</xdr:col>
      <xdr:colOff>95251</xdr:colOff>
      <xdr:row>0</xdr:row>
      <xdr:rowOff>222251</xdr:rowOff>
    </xdr:from>
    <xdr:to>
      <xdr:col>56</xdr:col>
      <xdr:colOff>479426</xdr:colOff>
      <xdr:row>1</xdr:row>
      <xdr:rowOff>222251</xdr:rowOff>
    </xdr:to>
    <xdr:sp macro="" textlink="">
      <xdr:nvSpPr>
        <xdr:cNvPr id="6" name="Прямоугольник 5"/>
        <xdr:cNvSpPr/>
      </xdr:nvSpPr>
      <xdr:spPr>
        <a:xfrm>
          <a:off x="11868151" y="222251"/>
          <a:ext cx="1603375" cy="2286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ru-RU" sz="1050" i="1">
              <a:latin typeface="Times New Roman" panose="02020603050405020304" pitchFamily="18" charset="0"/>
              <a:cs typeface="Times New Roman" panose="02020603050405020304" pitchFamily="18" charset="0"/>
            </a:rPr>
            <a:t>Форма № Н-3.01</a:t>
          </a:r>
        </a:p>
      </xdr:txBody>
    </xdr:sp>
    <xdr:clientData/>
  </xdr:twoCellAnchor>
  <xdr:twoCellAnchor>
    <xdr:from>
      <xdr:col>0</xdr:col>
      <xdr:colOff>71438</xdr:colOff>
      <xdr:row>3</xdr:row>
      <xdr:rowOff>23812</xdr:rowOff>
    </xdr:from>
    <xdr:to>
      <xdr:col>17</xdr:col>
      <xdr:colOff>19844</xdr:colOff>
      <xdr:row>8</xdr:row>
      <xdr:rowOff>56355</xdr:rowOff>
    </xdr:to>
    <xdr:sp macro="" textlink="" fLocksText="0">
      <xdr:nvSpPr>
        <xdr:cNvPr id="8" name="Прямоугольник 1"/>
        <xdr:cNvSpPr>
          <a:spLocks noChangeArrowheads="1"/>
        </xdr:cNvSpPr>
      </xdr:nvSpPr>
      <xdr:spPr bwMode="auto">
        <a:xfrm>
          <a:off x="71438" y="635000"/>
          <a:ext cx="3798094" cy="1445418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25560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ctr"/>
        <a:lstStyle/>
        <a:p>
          <a:pPr algn="l" rtl="0">
            <a:defRPr sz="1000"/>
          </a:pPr>
          <a:r>
            <a:rPr lang="ru-RU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УХВАЛЕНО</a:t>
          </a:r>
        </a:p>
        <a:p>
          <a:pPr algn="l" rtl="0">
            <a:defRPr sz="1000"/>
          </a:pPr>
          <a:r>
            <a:rPr lang="ru-RU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рішенням Вченої Ради ХНЕУ ім. С. Кузнеця</a:t>
          </a:r>
        </a:p>
        <a:p>
          <a:pPr algn="l" rtl="0">
            <a:defRPr sz="1000"/>
          </a:pPr>
          <a:r>
            <a:rPr lang="ru-RU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від «27» грудня </a:t>
          </a:r>
          <a:r>
            <a:rPr lang="ru-RU" sz="1400" b="0" i="0" u="none" strike="noStrike" baseline="0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2017</a:t>
          </a: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ru-RU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року протокол №  4</a:t>
          </a:r>
        </a:p>
        <a:p>
          <a:pPr algn="l" rtl="0">
            <a:defRPr sz="1000"/>
          </a:pPr>
          <a:endParaRPr lang="ru-RU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33</xdr:col>
      <xdr:colOff>47624</xdr:colOff>
      <xdr:row>3</xdr:row>
      <xdr:rowOff>23813</xdr:rowOff>
    </xdr:from>
    <xdr:to>
      <xdr:col>52</xdr:col>
      <xdr:colOff>39686</xdr:colOff>
      <xdr:row>8</xdr:row>
      <xdr:rowOff>15875</xdr:rowOff>
    </xdr:to>
    <xdr:sp macro="" textlink="" fLocksText="0">
      <xdr:nvSpPr>
        <xdr:cNvPr id="9" name="Прямоугольник 3"/>
        <xdr:cNvSpPr>
          <a:spLocks noChangeArrowheads="1"/>
        </xdr:cNvSpPr>
      </xdr:nvSpPr>
      <xdr:spPr bwMode="auto">
        <a:xfrm>
          <a:off x="7453312" y="635001"/>
          <a:ext cx="4214812" cy="1404937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25560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ctr"/>
        <a:lstStyle/>
        <a:p>
          <a:pPr algn="l" rtl="0">
            <a:defRPr sz="1000"/>
          </a:pPr>
          <a:r>
            <a:rPr lang="ru-RU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ЗАТВЕРДЖЕНО</a:t>
          </a:r>
        </a:p>
        <a:p>
          <a:pPr algn="l" rtl="0">
            <a:defRPr sz="1000"/>
          </a:pPr>
          <a:r>
            <a:rPr lang="ru-RU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Наказ ректора ХНЕУ ім. С. Кузнеця</a:t>
          </a:r>
        </a:p>
        <a:p>
          <a:pPr algn="l" rtl="0">
            <a:defRPr sz="1000"/>
          </a:pPr>
          <a:r>
            <a:rPr lang="ru-RU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від «10» </a:t>
          </a:r>
          <a:r>
            <a:rPr lang="en-US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uk-UA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січня 2018</a:t>
          </a:r>
          <a:r>
            <a:rPr lang="ru-RU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ru-RU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року №  19</a:t>
          </a:r>
        </a:p>
        <a:p>
          <a:pPr algn="l" rtl="0">
            <a:defRPr sz="1000"/>
          </a:pPr>
          <a:endParaRPr lang="ru-RU" sz="5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Ректор __________________ В.С. Пономаренко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hneu.edu.ua/Vilnyy_maynor_Accoun_and_informa_sup_bus_process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"/>
  <sheetViews>
    <sheetView showZeros="0" view="pageBreakPreview" zoomScale="120" zoomScaleSheetLayoutView="120" workbookViewId="0">
      <selection activeCell="F28" sqref="F28"/>
    </sheetView>
  </sheetViews>
  <sheetFormatPr defaultColWidth="9.140625" defaultRowHeight="15.75" x14ac:dyDescent="0.25"/>
  <cols>
    <col min="1" max="1" width="4.42578125" style="1" customWidth="1"/>
    <col min="2" max="53" width="3.28515625" style="1" customWidth="1"/>
    <col min="54" max="54" width="1.28515625" style="1" customWidth="1"/>
    <col min="55" max="16384" width="9.140625" style="1"/>
  </cols>
  <sheetData>
    <row r="1" spans="1:56" ht="18" customHeight="1" x14ac:dyDescent="0.3">
      <c r="A1" s="470" t="s">
        <v>0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  <c r="S1" s="470"/>
      <c r="T1" s="470"/>
      <c r="U1" s="470"/>
      <c r="V1" s="470"/>
      <c r="W1" s="470"/>
      <c r="X1" s="470"/>
      <c r="Y1" s="470"/>
      <c r="Z1" s="470"/>
      <c r="AA1" s="470"/>
      <c r="AB1" s="470"/>
      <c r="AC1" s="470"/>
      <c r="AD1" s="470"/>
      <c r="AE1" s="470"/>
      <c r="AF1" s="470"/>
      <c r="AG1" s="470"/>
      <c r="AH1" s="470"/>
      <c r="AI1" s="470"/>
      <c r="AJ1" s="470"/>
      <c r="AK1" s="470"/>
      <c r="AL1" s="470"/>
      <c r="AM1" s="470"/>
      <c r="AN1" s="470"/>
      <c r="AO1" s="470"/>
      <c r="AP1" s="470"/>
      <c r="AQ1" s="470"/>
      <c r="AR1" s="470"/>
      <c r="AS1" s="470"/>
      <c r="AT1" s="470"/>
      <c r="AU1" s="470"/>
      <c r="AV1" s="470"/>
      <c r="AW1" s="470"/>
      <c r="AX1" s="470"/>
      <c r="AY1" s="470"/>
      <c r="AZ1" s="470"/>
      <c r="BA1" s="470"/>
      <c r="BC1" s="1" t="s">
        <v>3</v>
      </c>
    </row>
    <row r="2" spans="1:56" ht="18" customHeight="1" x14ac:dyDescent="0.3">
      <c r="A2" s="471" t="s">
        <v>1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  <c r="S2" s="471"/>
      <c r="T2" s="471"/>
      <c r="U2" s="471"/>
      <c r="V2" s="471"/>
      <c r="W2" s="471"/>
      <c r="X2" s="471"/>
      <c r="Y2" s="471"/>
      <c r="Z2" s="471"/>
      <c r="AA2" s="471"/>
      <c r="AB2" s="471"/>
      <c r="AC2" s="471"/>
      <c r="AD2" s="471"/>
      <c r="AE2" s="471"/>
      <c r="AF2" s="471"/>
      <c r="AG2" s="471"/>
      <c r="AH2" s="471"/>
      <c r="AI2" s="471"/>
      <c r="AJ2" s="471"/>
      <c r="AK2" s="471"/>
      <c r="AL2" s="471"/>
      <c r="AM2" s="471"/>
      <c r="AN2" s="471"/>
      <c r="AO2" s="471"/>
      <c r="AP2" s="471"/>
      <c r="AQ2" s="471"/>
      <c r="AR2" s="471"/>
      <c r="AS2" s="471"/>
      <c r="AT2" s="471"/>
      <c r="AU2" s="471"/>
      <c r="AV2" s="471"/>
      <c r="AW2" s="471"/>
      <c r="AX2" s="471"/>
      <c r="AY2" s="471"/>
      <c r="AZ2" s="471"/>
      <c r="BA2" s="471"/>
    </row>
    <row r="3" spans="1:56" ht="12" customHeight="1" x14ac:dyDescent="0.3">
      <c r="A3" s="472"/>
      <c r="B3" s="472"/>
      <c r="C3" s="472"/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  <c r="O3" s="472"/>
      <c r="P3" s="472"/>
      <c r="Q3" s="472"/>
      <c r="R3" s="472"/>
      <c r="S3" s="472"/>
      <c r="T3" s="472"/>
      <c r="U3" s="472"/>
      <c r="V3" s="472"/>
      <c r="W3" s="472"/>
      <c r="X3" s="472"/>
      <c r="Y3" s="472"/>
      <c r="Z3" s="472"/>
      <c r="AA3" s="472"/>
      <c r="AB3" s="472"/>
      <c r="AC3" s="472"/>
      <c r="AD3" s="472"/>
      <c r="AE3" s="472"/>
      <c r="AF3" s="472"/>
      <c r="AG3" s="472"/>
      <c r="AH3" s="472"/>
      <c r="AI3" s="472"/>
      <c r="AJ3" s="472"/>
      <c r="AK3" s="472"/>
      <c r="AL3" s="472"/>
      <c r="AM3" s="472"/>
      <c r="AN3" s="472"/>
      <c r="AO3" s="472"/>
      <c r="AP3" s="472"/>
      <c r="AQ3" s="472"/>
      <c r="AR3" s="472"/>
      <c r="AS3" s="472"/>
      <c r="AT3" s="472"/>
      <c r="AU3" s="472"/>
      <c r="AV3" s="472"/>
      <c r="AW3" s="472"/>
      <c r="AX3" s="472"/>
      <c r="AY3" s="472"/>
      <c r="AZ3" s="472"/>
      <c r="BA3" s="472"/>
    </row>
    <row r="4" spans="1:56" ht="22.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L4" s="2"/>
      <c r="M4" s="2"/>
      <c r="N4" s="2"/>
      <c r="O4" s="2"/>
      <c r="P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6" s="3" customFormat="1" ht="18.75" customHeight="1" x14ac:dyDescent="0.35">
      <c r="AR5" s="1"/>
      <c r="AS5" s="1"/>
      <c r="AT5" s="1"/>
      <c r="AU5" s="1"/>
      <c r="AV5" s="1"/>
      <c r="AW5" s="1"/>
      <c r="AX5" s="1"/>
      <c r="AY5" s="1"/>
      <c r="AZ5" s="1"/>
      <c r="BB5" s="1"/>
      <c r="BC5" s="1"/>
      <c r="BD5" s="4"/>
    </row>
    <row r="6" spans="1:56" s="3" customFormat="1" ht="21" customHeight="1" x14ac:dyDescent="0.35">
      <c r="AI6" s="5"/>
    </row>
    <row r="7" spans="1:56" s="3" customFormat="1" ht="21" customHeight="1" x14ac:dyDescent="0.35"/>
    <row r="8" spans="1:56" s="3" customFormat="1" ht="27.75" customHeight="1" x14ac:dyDescent="0.35"/>
    <row r="9" spans="1:56" ht="18.75" customHeight="1" x14ac:dyDescent="0.3">
      <c r="A9" s="473"/>
      <c r="B9" s="473"/>
      <c r="C9" s="473"/>
      <c r="D9" s="473"/>
      <c r="E9" s="473"/>
      <c r="F9" s="473"/>
      <c r="G9" s="473"/>
      <c r="H9" s="473"/>
      <c r="I9" s="473"/>
      <c r="J9" s="473"/>
      <c r="K9" s="473"/>
      <c r="L9" s="473"/>
      <c r="M9" s="473"/>
      <c r="N9" s="473"/>
      <c r="O9" s="473"/>
      <c r="P9" s="473"/>
      <c r="Q9" s="473"/>
      <c r="R9" s="473"/>
      <c r="S9" s="473"/>
      <c r="T9" s="473"/>
      <c r="U9" s="473"/>
      <c r="V9" s="473"/>
      <c r="W9" s="473"/>
      <c r="X9" s="473"/>
      <c r="Y9" s="473"/>
      <c r="Z9" s="473"/>
      <c r="AA9" s="473"/>
      <c r="AB9" s="473"/>
      <c r="AC9" s="473"/>
      <c r="AD9" s="473"/>
      <c r="AE9" s="473"/>
      <c r="AF9" s="473"/>
      <c r="AG9" s="473"/>
      <c r="AH9" s="473"/>
      <c r="AI9" s="473"/>
      <c r="AJ9" s="473"/>
      <c r="AK9" s="473"/>
      <c r="AL9" s="473"/>
      <c r="AM9" s="473"/>
      <c r="AN9" s="473"/>
      <c r="AO9" s="473"/>
      <c r="AP9" s="473"/>
      <c r="AQ9" s="473"/>
      <c r="AR9" s="473"/>
      <c r="AS9" s="473"/>
      <c r="AT9" s="473"/>
      <c r="AU9" s="473"/>
      <c r="AV9" s="473"/>
      <c r="AW9" s="473"/>
      <c r="AX9" s="473"/>
      <c r="AY9" s="473"/>
      <c r="AZ9" s="473"/>
      <c r="BA9" s="473"/>
    </row>
    <row r="10" spans="1:56" ht="40.5" customHeight="1" x14ac:dyDescent="0.25">
      <c r="A10" s="473" t="s">
        <v>2</v>
      </c>
      <c r="B10" s="473"/>
      <c r="C10" s="473"/>
      <c r="D10" s="473"/>
      <c r="E10" s="473"/>
      <c r="F10" s="473"/>
      <c r="G10" s="473"/>
      <c r="H10" s="473"/>
      <c r="I10" s="473"/>
      <c r="J10" s="473"/>
      <c r="K10" s="473"/>
      <c r="L10" s="473"/>
      <c r="M10" s="473"/>
      <c r="N10" s="473"/>
      <c r="O10" s="473"/>
      <c r="P10" s="473"/>
      <c r="Q10" s="473"/>
      <c r="R10" s="473"/>
      <c r="S10" s="473"/>
      <c r="T10" s="473"/>
      <c r="U10" s="473"/>
      <c r="V10" s="473"/>
      <c r="W10" s="473"/>
      <c r="X10" s="473"/>
      <c r="Y10" s="473"/>
      <c r="Z10" s="473"/>
      <c r="AA10" s="473"/>
      <c r="AB10" s="473"/>
      <c r="AC10" s="473"/>
      <c r="AD10" s="473"/>
      <c r="AE10" s="473"/>
      <c r="AF10" s="473"/>
      <c r="AG10" s="473"/>
      <c r="AH10" s="473"/>
      <c r="AI10" s="473"/>
      <c r="AJ10" s="473"/>
      <c r="AK10" s="473"/>
      <c r="AL10" s="473"/>
      <c r="AM10" s="473"/>
      <c r="AN10" s="473"/>
      <c r="AO10" s="473"/>
      <c r="AP10" s="473"/>
      <c r="AQ10" s="473"/>
      <c r="AR10" s="473"/>
      <c r="AS10" s="473"/>
      <c r="AT10" s="473"/>
      <c r="AU10" s="473"/>
      <c r="AV10" s="473"/>
      <c r="AW10" s="473"/>
      <c r="AX10" s="473"/>
      <c r="AY10" s="473"/>
      <c r="AZ10" s="473"/>
      <c r="BA10" s="473"/>
    </row>
    <row r="11" spans="1:56" ht="13.5" customHeight="1" x14ac:dyDescent="0.3"/>
    <row r="12" spans="1:56" s="24" customFormat="1" ht="21.75" customHeight="1" x14ac:dyDescent="0.3">
      <c r="A12" s="113" t="str">
        <f>CONCATENATE("Підготовки ",BC1," з галузі знань : ",)</f>
        <v xml:space="preserve">Підготовки бакалаврів з галузі знань : </v>
      </c>
      <c r="M12" s="23" t="s">
        <v>190</v>
      </c>
      <c r="AK12" s="6" t="s">
        <v>5</v>
      </c>
      <c r="AQ12" s="7" t="s">
        <v>172</v>
      </c>
    </row>
    <row r="13" spans="1:56" s="24" customFormat="1" ht="21.75" customHeight="1" x14ac:dyDescent="0.3">
      <c r="A13" s="8" t="s">
        <v>191</v>
      </c>
      <c r="H13" s="23" t="s">
        <v>192</v>
      </c>
      <c r="I13" s="9"/>
      <c r="AK13" s="8" t="s">
        <v>4</v>
      </c>
      <c r="AQ13" s="7" t="s">
        <v>95</v>
      </c>
    </row>
    <row r="14" spans="1:56" s="3" customFormat="1" ht="21.75" customHeight="1" x14ac:dyDescent="0.3">
      <c r="A14" s="8" t="s">
        <v>457</v>
      </c>
      <c r="B14" s="24"/>
      <c r="C14" s="24"/>
      <c r="D14" s="24"/>
      <c r="E14" s="24"/>
      <c r="F14" s="7" t="s">
        <v>456</v>
      </c>
      <c r="G14" s="118"/>
      <c r="H14" s="88"/>
      <c r="I14" s="119"/>
      <c r="J14" s="120"/>
      <c r="K14" s="120"/>
      <c r="L14" s="120"/>
      <c r="M14" s="120"/>
      <c r="N14" s="120"/>
      <c r="O14" s="120"/>
      <c r="P14" s="120"/>
      <c r="T14" s="6"/>
      <c r="U14" s="6"/>
      <c r="V14" s="6"/>
      <c r="W14" s="6"/>
      <c r="Y14" s="7"/>
      <c r="Z14" s="7"/>
      <c r="AA14" s="7"/>
      <c r="AB14" s="7"/>
      <c r="AC14" s="7"/>
      <c r="AD14" s="7"/>
      <c r="AE14" s="7"/>
      <c r="AJ14" s="7"/>
      <c r="AK14" s="8" t="s">
        <v>6</v>
      </c>
      <c r="AN14" s="5"/>
      <c r="AO14" s="5" t="s">
        <v>7</v>
      </c>
      <c r="AR14" s="7"/>
      <c r="AS14" s="7"/>
      <c r="AT14" s="7"/>
      <c r="AU14" s="7"/>
      <c r="AW14" s="7"/>
      <c r="AX14" s="7"/>
      <c r="AY14" s="7"/>
      <c r="AZ14" s="7"/>
      <c r="BA14" s="7"/>
      <c r="BB14" s="7"/>
    </row>
    <row r="15" spans="1:56" s="3" customFormat="1" ht="22.5" hidden="1" customHeight="1" x14ac:dyDescent="0.3">
      <c r="A15" s="3" t="s">
        <v>480</v>
      </c>
      <c r="B15" s="6"/>
      <c r="D15" s="6"/>
      <c r="E15" s="7"/>
      <c r="H15" s="6"/>
      <c r="J15" s="6"/>
      <c r="K15" s="6"/>
      <c r="L15" s="6"/>
      <c r="M15" s="6"/>
      <c r="N15" s="6"/>
      <c r="O15" s="6"/>
      <c r="R15" s="7"/>
      <c r="T15" s="6"/>
      <c r="U15" s="6"/>
      <c r="V15" s="6"/>
      <c r="W15" s="6"/>
      <c r="Y15" s="7"/>
      <c r="Z15" s="7"/>
      <c r="AA15" s="7"/>
      <c r="AB15" s="7"/>
      <c r="AC15" s="7"/>
      <c r="AD15" s="7"/>
      <c r="AE15" s="7"/>
      <c r="AJ15" s="7"/>
      <c r="AN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</row>
    <row r="16" spans="1:56" s="3" customFormat="1" ht="16.5" customHeight="1" x14ac:dyDescent="0.3">
      <c r="A16" s="8"/>
      <c r="B16" s="6"/>
      <c r="D16" s="6"/>
      <c r="E16" s="7"/>
      <c r="F16" s="7"/>
      <c r="H16" s="6"/>
      <c r="J16" s="6"/>
      <c r="K16" s="6"/>
      <c r="L16" s="6"/>
      <c r="M16" s="6"/>
      <c r="N16" s="6"/>
      <c r="O16" s="6"/>
      <c r="R16" s="7"/>
      <c r="T16" s="6"/>
      <c r="U16" s="6"/>
      <c r="V16" s="6"/>
      <c r="W16" s="6"/>
      <c r="Y16" s="7"/>
      <c r="Z16" s="7"/>
      <c r="AA16" s="7"/>
      <c r="AB16" s="7"/>
      <c r="AC16" s="7"/>
      <c r="AD16" s="7"/>
      <c r="AE16" s="7"/>
      <c r="AJ16" s="7"/>
      <c r="AN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</row>
    <row r="17" spans="1:55" ht="22.5" customHeight="1" x14ac:dyDescent="0.3">
      <c r="A17" s="471" t="s">
        <v>8</v>
      </c>
      <c r="B17" s="471"/>
      <c r="C17" s="471"/>
      <c r="D17" s="471"/>
      <c r="E17" s="471"/>
      <c r="F17" s="471"/>
      <c r="G17" s="471"/>
      <c r="H17" s="471"/>
      <c r="I17" s="471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471"/>
      <c r="AB17" s="471"/>
      <c r="AC17" s="471"/>
      <c r="AD17" s="471"/>
      <c r="AE17" s="471"/>
      <c r="AF17" s="471"/>
      <c r="AG17" s="471"/>
      <c r="AH17" s="471"/>
      <c r="AI17" s="471"/>
      <c r="AJ17" s="471"/>
      <c r="AK17" s="471"/>
      <c r="AL17" s="471"/>
      <c r="AM17" s="471"/>
      <c r="AN17" s="471"/>
      <c r="AO17" s="471"/>
      <c r="AP17" s="471"/>
      <c r="AQ17" s="471"/>
      <c r="AR17" s="471"/>
      <c r="AS17" s="471"/>
      <c r="AT17" s="471"/>
      <c r="AU17" s="471"/>
      <c r="AV17" s="471"/>
      <c r="AW17" s="471"/>
      <c r="AX17" s="471"/>
      <c r="AY17" s="471"/>
      <c r="AZ17" s="471"/>
      <c r="BA17" s="471"/>
    </row>
    <row r="18" spans="1:55" ht="3" customHeight="1" thickBot="1" x14ac:dyDescent="0.3"/>
    <row r="19" spans="1:55" s="10" customFormat="1" ht="17.25" customHeight="1" thickBot="1" x14ac:dyDescent="0.3">
      <c r="A19" s="474" t="s">
        <v>9</v>
      </c>
      <c r="B19" s="476" t="s">
        <v>10</v>
      </c>
      <c r="C19" s="476"/>
      <c r="D19" s="476"/>
      <c r="E19" s="476"/>
      <c r="F19" s="476"/>
      <c r="G19" s="467" t="s">
        <v>11</v>
      </c>
      <c r="H19" s="467"/>
      <c r="I19" s="467"/>
      <c r="J19" s="467"/>
      <c r="K19" s="467" t="s">
        <v>12</v>
      </c>
      <c r="L19" s="467"/>
      <c r="M19" s="467"/>
      <c r="N19" s="467"/>
      <c r="O19" s="467" t="s">
        <v>13</v>
      </c>
      <c r="P19" s="467"/>
      <c r="Q19" s="467"/>
      <c r="R19" s="467"/>
      <c r="S19" s="467"/>
      <c r="T19" s="467" t="s">
        <v>14</v>
      </c>
      <c r="U19" s="467"/>
      <c r="V19" s="467"/>
      <c r="W19" s="467"/>
      <c r="X19" s="467" t="s">
        <v>15</v>
      </c>
      <c r="Y19" s="467"/>
      <c r="Z19" s="467"/>
      <c r="AA19" s="467"/>
      <c r="AB19" s="467" t="s">
        <v>16</v>
      </c>
      <c r="AC19" s="467"/>
      <c r="AD19" s="467"/>
      <c r="AE19" s="467"/>
      <c r="AF19" s="467"/>
      <c r="AG19" s="467" t="s">
        <v>17</v>
      </c>
      <c r="AH19" s="467"/>
      <c r="AI19" s="467"/>
      <c r="AJ19" s="467"/>
      <c r="AK19" s="467" t="s">
        <v>18</v>
      </c>
      <c r="AL19" s="467"/>
      <c r="AM19" s="467"/>
      <c r="AN19" s="467"/>
      <c r="AO19" s="467" t="s">
        <v>19</v>
      </c>
      <c r="AP19" s="467"/>
      <c r="AQ19" s="467"/>
      <c r="AR19" s="467"/>
      <c r="AS19" s="467"/>
      <c r="AT19" s="467" t="s">
        <v>20</v>
      </c>
      <c r="AU19" s="467"/>
      <c r="AV19" s="467"/>
      <c r="AW19" s="467"/>
      <c r="AX19" s="468" t="s">
        <v>21</v>
      </c>
      <c r="AY19" s="468"/>
      <c r="AZ19" s="468"/>
      <c r="BA19" s="469"/>
    </row>
    <row r="20" spans="1:55" s="10" customFormat="1" ht="17.25" customHeight="1" thickBot="1" x14ac:dyDescent="0.3">
      <c r="A20" s="475"/>
      <c r="B20" s="62">
        <v>1</v>
      </c>
      <c r="C20" s="63">
        <v>2</v>
      </c>
      <c r="D20" s="63">
        <v>3</v>
      </c>
      <c r="E20" s="63">
        <v>4</v>
      </c>
      <c r="F20" s="63">
        <v>5</v>
      </c>
      <c r="G20" s="63">
        <v>6</v>
      </c>
      <c r="H20" s="63">
        <v>7</v>
      </c>
      <c r="I20" s="63">
        <v>8</v>
      </c>
      <c r="J20" s="63">
        <v>9</v>
      </c>
      <c r="K20" s="63">
        <v>10</v>
      </c>
      <c r="L20" s="63">
        <v>11</v>
      </c>
      <c r="M20" s="63">
        <v>12</v>
      </c>
      <c r="N20" s="63">
        <v>13</v>
      </c>
      <c r="O20" s="63">
        <v>14</v>
      </c>
      <c r="P20" s="63">
        <v>15</v>
      </c>
      <c r="Q20" s="63">
        <v>16</v>
      </c>
      <c r="R20" s="63">
        <v>17</v>
      </c>
      <c r="S20" s="63">
        <v>18</v>
      </c>
      <c r="T20" s="63">
        <v>19</v>
      </c>
      <c r="U20" s="63">
        <v>20</v>
      </c>
      <c r="V20" s="63">
        <v>21</v>
      </c>
      <c r="W20" s="63">
        <v>22</v>
      </c>
      <c r="X20" s="63">
        <v>23</v>
      </c>
      <c r="Y20" s="63">
        <v>24</v>
      </c>
      <c r="Z20" s="63">
        <v>25</v>
      </c>
      <c r="AA20" s="63">
        <v>26</v>
      </c>
      <c r="AB20" s="63">
        <v>27</v>
      </c>
      <c r="AC20" s="63">
        <v>28</v>
      </c>
      <c r="AD20" s="63">
        <v>29</v>
      </c>
      <c r="AE20" s="63">
        <v>30</v>
      </c>
      <c r="AF20" s="63">
        <v>31</v>
      </c>
      <c r="AG20" s="63">
        <v>32</v>
      </c>
      <c r="AH20" s="63">
        <v>33</v>
      </c>
      <c r="AI20" s="63">
        <v>34</v>
      </c>
      <c r="AJ20" s="63">
        <v>35</v>
      </c>
      <c r="AK20" s="63">
        <v>36</v>
      </c>
      <c r="AL20" s="63">
        <v>37</v>
      </c>
      <c r="AM20" s="63">
        <v>38</v>
      </c>
      <c r="AN20" s="63">
        <v>39</v>
      </c>
      <c r="AO20" s="63">
        <v>40</v>
      </c>
      <c r="AP20" s="63">
        <v>41</v>
      </c>
      <c r="AQ20" s="63">
        <v>42</v>
      </c>
      <c r="AR20" s="63">
        <v>43</v>
      </c>
      <c r="AS20" s="63">
        <v>44</v>
      </c>
      <c r="AT20" s="63">
        <v>45</v>
      </c>
      <c r="AU20" s="63">
        <v>46</v>
      </c>
      <c r="AV20" s="63">
        <v>47</v>
      </c>
      <c r="AW20" s="63">
        <v>48</v>
      </c>
      <c r="AX20" s="63">
        <v>49</v>
      </c>
      <c r="AY20" s="63">
        <v>50</v>
      </c>
      <c r="AZ20" s="63">
        <v>51</v>
      </c>
      <c r="BA20" s="64">
        <v>52</v>
      </c>
    </row>
    <row r="21" spans="1:55" s="33" customFormat="1" x14ac:dyDescent="0.25">
      <c r="A21" s="11" t="s">
        <v>22</v>
      </c>
      <c r="B21" s="32" t="s">
        <v>23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S21" s="34" t="s">
        <v>24</v>
      </c>
      <c r="T21" s="34" t="s">
        <v>24</v>
      </c>
      <c r="U21" s="26" t="s">
        <v>25</v>
      </c>
      <c r="V21" s="26" t="s">
        <v>25</v>
      </c>
      <c r="W21" s="26" t="s">
        <v>25</v>
      </c>
      <c r="X21" s="29" t="s">
        <v>173</v>
      </c>
      <c r="Y21" s="13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26" t="s">
        <v>25</v>
      </c>
      <c r="AP21" s="26" t="s">
        <v>25</v>
      </c>
      <c r="AQ21" s="26" t="s">
        <v>25</v>
      </c>
      <c r="AR21" s="34" t="s">
        <v>24</v>
      </c>
      <c r="AS21" s="34" t="s">
        <v>24</v>
      </c>
      <c r="AT21" s="34" t="s">
        <v>24</v>
      </c>
      <c r="AU21" s="34" t="s">
        <v>24</v>
      </c>
      <c r="AV21" s="34" t="s">
        <v>24</v>
      </c>
      <c r="AW21" s="34" t="s">
        <v>24</v>
      </c>
      <c r="AX21" s="34" t="s">
        <v>24</v>
      </c>
      <c r="AY21" s="34" t="s">
        <v>24</v>
      </c>
      <c r="AZ21" s="34" t="s">
        <v>24</v>
      </c>
      <c r="BA21" s="35" t="s">
        <v>24</v>
      </c>
    </row>
    <row r="22" spans="1:55" s="33" customFormat="1" x14ac:dyDescent="0.25">
      <c r="A22" s="14" t="s">
        <v>26</v>
      </c>
      <c r="B22" s="27" t="s">
        <v>27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29" t="s">
        <v>24</v>
      </c>
      <c r="T22" s="29" t="s">
        <v>24</v>
      </c>
      <c r="U22" s="28" t="s">
        <v>25</v>
      </c>
      <c r="V22" s="28" t="s">
        <v>25</v>
      </c>
      <c r="W22" s="28" t="s">
        <v>25</v>
      </c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5"/>
      <c r="AK22" s="15"/>
      <c r="AL22" s="15"/>
      <c r="AM22" s="15"/>
      <c r="AN22" s="15"/>
      <c r="AO22" s="28" t="s">
        <v>25</v>
      </c>
      <c r="AP22" s="28" t="s">
        <v>25</v>
      </c>
      <c r="AQ22" s="28" t="s">
        <v>25</v>
      </c>
      <c r="AR22" s="29" t="s">
        <v>24</v>
      </c>
      <c r="AS22" s="29" t="s">
        <v>24</v>
      </c>
      <c r="AT22" s="29" t="s">
        <v>24</v>
      </c>
      <c r="AU22" s="29" t="s">
        <v>24</v>
      </c>
      <c r="AV22" s="29" t="s">
        <v>24</v>
      </c>
      <c r="AW22" s="29" t="s">
        <v>24</v>
      </c>
      <c r="AX22" s="29" t="s">
        <v>24</v>
      </c>
      <c r="AY22" s="29" t="s">
        <v>24</v>
      </c>
      <c r="AZ22" s="29" t="s">
        <v>24</v>
      </c>
      <c r="BA22" s="36" t="s">
        <v>24</v>
      </c>
    </row>
    <row r="23" spans="1:55" s="33" customFormat="1" ht="16.5" thickBot="1" x14ac:dyDescent="0.3">
      <c r="A23" s="14" t="s">
        <v>28</v>
      </c>
      <c r="B23" s="1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29" t="s">
        <v>24</v>
      </c>
      <c r="T23" s="29" t="s">
        <v>24</v>
      </c>
      <c r="U23" s="28" t="s">
        <v>25</v>
      </c>
      <c r="V23" s="28" t="s">
        <v>25</v>
      </c>
      <c r="W23" s="28" t="s">
        <v>25</v>
      </c>
      <c r="X23" s="29" t="s">
        <v>29</v>
      </c>
      <c r="Y23" s="29" t="s">
        <v>29</v>
      </c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28" t="s">
        <v>25</v>
      </c>
      <c r="AP23" s="28" t="s">
        <v>25</v>
      </c>
      <c r="AQ23" s="28" t="s">
        <v>25</v>
      </c>
      <c r="AR23" s="29" t="s">
        <v>24</v>
      </c>
      <c r="AS23" s="29" t="s">
        <v>24</v>
      </c>
      <c r="AT23" s="31" t="s">
        <v>24</v>
      </c>
      <c r="AU23" s="31" t="s">
        <v>24</v>
      </c>
      <c r="AV23" s="31" t="s">
        <v>24</v>
      </c>
      <c r="AW23" s="31" t="s">
        <v>24</v>
      </c>
      <c r="AX23" s="31" t="s">
        <v>24</v>
      </c>
      <c r="AY23" s="31" t="s">
        <v>24</v>
      </c>
      <c r="AZ23" s="31" t="s">
        <v>24</v>
      </c>
      <c r="BA23" s="37" t="s">
        <v>24</v>
      </c>
    </row>
    <row r="24" spans="1:55" s="33" customFormat="1" ht="16.5" thickBot="1" x14ac:dyDescent="0.3">
      <c r="A24" s="18" t="s">
        <v>30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31" t="s">
        <v>24</v>
      </c>
      <c r="T24" s="31" t="s">
        <v>24</v>
      </c>
      <c r="U24" s="30" t="s">
        <v>25</v>
      </c>
      <c r="V24" s="30" t="s">
        <v>25</v>
      </c>
      <c r="W24" s="30" t="s">
        <v>25</v>
      </c>
      <c r="X24" s="38" t="s">
        <v>31</v>
      </c>
      <c r="Y24" s="38" t="s">
        <v>31</v>
      </c>
      <c r="Z24" s="39" t="s">
        <v>32</v>
      </c>
      <c r="AA24" s="31" t="s">
        <v>174</v>
      </c>
      <c r="AB24" s="31" t="s">
        <v>33</v>
      </c>
      <c r="AC24" s="31" t="s">
        <v>33</v>
      </c>
      <c r="AD24" s="31" t="s">
        <v>33</v>
      </c>
      <c r="AE24" s="31" t="s">
        <v>33</v>
      </c>
      <c r="AF24" s="31" t="s">
        <v>33</v>
      </c>
      <c r="AG24" s="31" t="s">
        <v>33</v>
      </c>
      <c r="AH24" s="31" t="s">
        <v>175</v>
      </c>
      <c r="AI24" s="31" t="s">
        <v>175</v>
      </c>
      <c r="AJ24" s="31" t="s">
        <v>34</v>
      </c>
      <c r="AK24" s="31" t="s">
        <v>34</v>
      </c>
      <c r="AL24" s="31" t="s">
        <v>34</v>
      </c>
      <c r="AM24" s="31" t="s">
        <v>34</v>
      </c>
      <c r="AN24" s="31" t="s">
        <v>34</v>
      </c>
      <c r="AO24" s="39" t="s">
        <v>35</v>
      </c>
      <c r="AP24" s="39" t="s">
        <v>35</v>
      </c>
      <c r="AQ24" s="39" t="s">
        <v>35</v>
      </c>
      <c r="AR24" s="39" t="s">
        <v>35</v>
      </c>
      <c r="AS24" s="40" t="s">
        <v>35</v>
      </c>
      <c r="AT24" s="25"/>
      <c r="AU24" s="25"/>
      <c r="AV24" s="25"/>
      <c r="AW24" s="25"/>
      <c r="AX24" s="25"/>
      <c r="AY24" s="25"/>
      <c r="AZ24" s="25"/>
      <c r="BA24" s="25"/>
      <c r="BC24" s="41"/>
    </row>
    <row r="25" spans="1:55" s="33" customFormat="1" ht="3" customHeight="1" x14ac:dyDescent="0.25"/>
    <row r="26" spans="1:55" s="42" customFormat="1" ht="15" x14ac:dyDescent="0.25">
      <c r="F26" s="43"/>
      <c r="G26" s="43" t="s">
        <v>36</v>
      </c>
      <c r="L26" s="44"/>
      <c r="M26" s="42" t="s">
        <v>37</v>
      </c>
      <c r="U26" s="28" t="s">
        <v>25</v>
      </c>
      <c r="V26" s="42" t="s">
        <v>38</v>
      </c>
      <c r="AC26" s="29" t="s">
        <v>24</v>
      </c>
      <c r="AD26" s="42" t="s">
        <v>39</v>
      </c>
      <c r="AH26" s="29" t="s">
        <v>34</v>
      </c>
      <c r="AI26" s="42" t="s">
        <v>40</v>
      </c>
    </row>
    <row r="27" spans="1:55" s="45" customFormat="1" ht="3" customHeight="1" x14ac:dyDescent="0.25"/>
    <row r="28" spans="1:55" s="33" customFormat="1" ht="5.25" customHeight="1" x14ac:dyDescent="0.25">
      <c r="AI28" s="21"/>
      <c r="AU28" s="21"/>
      <c r="AV28" s="46"/>
      <c r="AW28" s="46"/>
      <c r="AX28" s="46"/>
      <c r="AY28" s="46"/>
      <c r="AZ28" s="46"/>
      <c r="BA28" s="46"/>
    </row>
    <row r="29" spans="1:55" s="48" customFormat="1" ht="25.5" customHeight="1" x14ac:dyDescent="0.3">
      <c r="A29" s="466" t="s">
        <v>41</v>
      </c>
      <c r="B29" s="466"/>
      <c r="C29" s="466"/>
      <c r="D29" s="466"/>
      <c r="E29" s="466"/>
      <c r="F29" s="466"/>
      <c r="G29" s="466"/>
      <c r="H29" s="466"/>
      <c r="I29" s="466"/>
      <c r="J29" s="466"/>
      <c r="K29" s="466"/>
      <c r="L29" s="466"/>
      <c r="M29" s="466"/>
      <c r="N29" s="466"/>
      <c r="O29" s="466"/>
      <c r="P29" s="466"/>
      <c r="Q29" s="466"/>
      <c r="R29" s="466"/>
      <c r="S29" s="466"/>
      <c r="T29" s="466"/>
      <c r="U29" s="466"/>
      <c r="V29" s="466"/>
      <c r="W29" s="466"/>
      <c r="X29" s="47"/>
      <c r="Z29" s="466" t="s">
        <v>42</v>
      </c>
      <c r="AA29" s="466"/>
      <c r="AB29" s="466"/>
      <c r="AC29" s="466"/>
      <c r="AD29" s="466"/>
      <c r="AE29" s="466"/>
      <c r="AF29" s="466"/>
      <c r="AG29" s="466"/>
      <c r="AH29" s="466"/>
      <c r="AI29" s="466"/>
      <c r="AJ29" s="466"/>
      <c r="AK29" s="466"/>
      <c r="AL29" s="466"/>
      <c r="AM29" s="466"/>
      <c r="AO29" s="49"/>
      <c r="AP29" s="49" t="s">
        <v>402</v>
      </c>
      <c r="AR29" s="49"/>
      <c r="AS29" s="49"/>
      <c r="AT29" s="49"/>
      <c r="AU29" s="49"/>
      <c r="AV29" s="49"/>
      <c r="AW29" s="49"/>
      <c r="AX29" s="49"/>
      <c r="AY29" s="49"/>
      <c r="AZ29" s="49"/>
      <c r="BA29" s="49"/>
    </row>
    <row r="30" spans="1:55" s="33" customFormat="1" ht="1.5" customHeight="1" x14ac:dyDescent="0.3">
      <c r="AN30" s="48"/>
      <c r="AO30" s="49"/>
    </row>
    <row r="31" spans="1:55" s="33" customFormat="1" ht="60" customHeight="1" x14ac:dyDescent="0.3">
      <c r="A31" s="465" t="s">
        <v>9</v>
      </c>
      <c r="B31" s="465"/>
      <c r="C31" s="462" t="s">
        <v>43</v>
      </c>
      <c r="D31" s="462"/>
      <c r="E31" s="462"/>
      <c r="F31" s="462" t="s">
        <v>44</v>
      </c>
      <c r="G31" s="462"/>
      <c r="H31" s="462"/>
      <c r="I31" s="462" t="s">
        <v>45</v>
      </c>
      <c r="J31" s="462"/>
      <c r="K31" s="462"/>
      <c r="L31" s="462" t="s">
        <v>46</v>
      </c>
      <c r="M31" s="462"/>
      <c r="N31" s="462"/>
      <c r="O31" s="462" t="s">
        <v>47</v>
      </c>
      <c r="P31" s="462"/>
      <c r="Q31" s="462"/>
      <c r="R31" s="462" t="s">
        <v>48</v>
      </c>
      <c r="S31" s="462"/>
      <c r="T31" s="462"/>
      <c r="U31" s="463" t="s">
        <v>49</v>
      </c>
      <c r="V31" s="463"/>
      <c r="W31" s="463"/>
      <c r="X31" s="50"/>
      <c r="Z31" s="460" t="s">
        <v>50</v>
      </c>
      <c r="AA31" s="460"/>
      <c r="AB31" s="460"/>
      <c r="AC31" s="460"/>
      <c r="AD31" s="460"/>
      <c r="AE31" s="460"/>
      <c r="AF31" s="460"/>
      <c r="AG31" s="460"/>
      <c r="AH31" s="460"/>
      <c r="AI31" s="460"/>
      <c r="AJ31" s="461" t="s">
        <v>51</v>
      </c>
      <c r="AK31" s="461"/>
      <c r="AL31" s="461" t="s">
        <v>481</v>
      </c>
      <c r="AM31" s="461"/>
      <c r="AO31" s="49"/>
      <c r="AP31" s="464" t="s">
        <v>479</v>
      </c>
      <c r="AQ31" s="464"/>
      <c r="AR31" s="464"/>
      <c r="AS31" s="464"/>
      <c r="AT31" s="464"/>
      <c r="AU31" s="464"/>
      <c r="AV31" s="464"/>
      <c r="AW31" s="464"/>
      <c r="AX31" s="464"/>
      <c r="AY31" s="464"/>
      <c r="AZ31" s="461" t="s">
        <v>51</v>
      </c>
      <c r="BA31" s="461"/>
    </row>
    <row r="32" spans="1:55" s="33" customFormat="1" ht="16.5" customHeight="1" x14ac:dyDescent="0.3">
      <c r="A32" s="465"/>
      <c r="B32" s="465"/>
      <c r="C32" s="462"/>
      <c r="D32" s="462"/>
      <c r="E32" s="462"/>
      <c r="F32" s="462"/>
      <c r="G32" s="462"/>
      <c r="H32" s="462"/>
      <c r="I32" s="462"/>
      <c r="J32" s="462"/>
      <c r="K32" s="462"/>
      <c r="L32" s="462"/>
      <c r="M32" s="462"/>
      <c r="N32" s="462"/>
      <c r="O32" s="462"/>
      <c r="P32" s="462"/>
      <c r="Q32" s="462"/>
      <c r="R32" s="462"/>
      <c r="S32" s="462"/>
      <c r="T32" s="462"/>
      <c r="U32" s="463"/>
      <c r="V32" s="463"/>
      <c r="W32" s="463"/>
      <c r="X32" s="50"/>
      <c r="Z32" s="29" t="s">
        <v>23</v>
      </c>
      <c r="AA32" s="458" t="s">
        <v>52</v>
      </c>
      <c r="AB32" s="458"/>
      <c r="AC32" s="458"/>
      <c r="AD32" s="458"/>
      <c r="AE32" s="458"/>
      <c r="AF32" s="458"/>
      <c r="AG32" s="458"/>
      <c r="AH32" s="458"/>
      <c r="AI32" s="458"/>
      <c r="AJ32" s="459">
        <v>1</v>
      </c>
      <c r="AK32" s="459"/>
      <c r="AL32" s="459">
        <v>1</v>
      </c>
      <c r="AM32" s="459"/>
      <c r="AO32" s="49"/>
      <c r="AP32" s="51" t="s">
        <v>32</v>
      </c>
      <c r="AQ32" s="458" t="s">
        <v>478</v>
      </c>
      <c r="AR32" s="458"/>
      <c r="AS32" s="458"/>
      <c r="AT32" s="458"/>
      <c r="AU32" s="458"/>
      <c r="AV32" s="458"/>
      <c r="AW32" s="458"/>
      <c r="AX32" s="458"/>
      <c r="AY32" s="458"/>
      <c r="AZ32" s="459">
        <v>8</v>
      </c>
      <c r="BA32" s="459"/>
    </row>
    <row r="33" spans="1:53" s="33" customFormat="1" ht="16.5" customHeight="1" x14ac:dyDescent="0.3">
      <c r="A33" s="456" t="s">
        <v>22</v>
      </c>
      <c r="B33" s="456"/>
      <c r="C33" s="460">
        <f>COUNTBLANK(B21:BA21)</f>
        <v>32</v>
      </c>
      <c r="D33" s="460"/>
      <c r="E33" s="460"/>
      <c r="F33" s="460">
        <f>COUNTIF(B21:BA21,"С")</f>
        <v>6</v>
      </c>
      <c r="G33" s="460"/>
      <c r="H33" s="460"/>
      <c r="I33" s="460">
        <f>COUNTIFS(B21:BA21,$Z$32)+COUNTIFS(B21:BA21,$Z$33)+COUNTIFS(B21:BA21,$Z$34)+COUNTIFS(B21:BA21,$Z$35)+COUNTIFS(B21:BA21,$Z$36)+COUNTIFS(B21:BA21,$Z$37)+COUNTIFS(B21:BA21,$Z$38)+COUNTIFS(B21:BA21,$Z$39)</f>
        <v>2</v>
      </c>
      <c r="J33" s="460"/>
      <c r="K33" s="460"/>
      <c r="L33" s="460">
        <f>COUNTIF(B21:BA21,$AP$32)+COUNTIF(B21:BA21,$AP$33)</f>
        <v>0</v>
      </c>
      <c r="M33" s="460"/>
      <c r="N33" s="460"/>
      <c r="O33" s="460">
        <f>COUNTIF(B21:BA21,"Д")</f>
        <v>0</v>
      </c>
      <c r="P33" s="460"/>
      <c r="Q33" s="460"/>
      <c r="R33" s="460">
        <f>COUNTIF(B21:BA21,"К")</f>
        <v>12</v>
      </c>
      <c r="S33" s="460"/>
      <c r="T33" s="460"/>
      <c r="U33" s="457">
        <f>SUM(C33:T33)</f>
        <v>52</v>
      </c>
      <c r="V33" s="457"/>
      <c r="W33" s="457"/>
      <c r="X33" s="52"/>
      <c r="Z33" s="29" t="s">
        <v>27</v>
      </c>
      <c r="AA33" s="458" t="s">
        <v>53</v>
      </c>
      <c r="AB33" s="458"/>
      <c r="AC33" s="458"/>
      <c r="AD33" s="458"/>
      <c r="AE33" s="458"/>
      <c r="AF33" s="458"/>
      <c r="AG33" s="458"/>
      <c r="AH33" s="458"/>
      <c r="AI33" s="458"/>
      <c r="AJ33" s="459">
        <v>3</v>
      </c>
      <c r="AK33" s="459"/>
      <c r="AL33" s="459">
        <v>1</v>
      </c>
      <c r="AM33" s="459"/>
      <c r="AO33" s="49"/>
      <c r="AP33" s="51" t="s">
        <v>35</v>
      </c>
      <c r="AQ33" s="458" t="s">
        <v>54</v>
      </c>
      <c r="AR33" s="458"/>
      <c r="AS33" s="458"/>
      <c r="AT33" s="458"/>
      <c r="AU33" s="458"/>
      <c r="AV33" s="458"/>
      <c r="AW33" s="458"/>
      <c r="AX33" s="458"/>
      <c r="AY33" s="458"/>
      <c r="AZ33" s="459">
        <v>8</v>
      </c>
      <c r="BA33" s="459"/>
    </row>
    <row r="34" spans="1:53" s="33" customFormat="1" ht="16.5" customHeight="1" x14ac:dyDescent="0.3">
      <c r="A34" s="456" t="s">
        <v>26</v>
      </c>
      <c r="B34" s="456"/>
      <c r="C34" s="460">
        <f>COUNTBLANK(B22:BA22)</f>
        <v>33</v>
      </c>
      <c r="D34" s="460"/>
      <c r="E34" s="460"/>
      <c r="F34" s="460">
        <f>COUNTIF(B22:BA22,"С")</f>
        <v>6</v>
      </c>
      <c r="G34" s="460"/>
      <c r="H34" s="460"/>
      <c r="I34" s="460">
        <f>COUNTIFS(B22:BA22,$Z$32)+COUNTIFS(B22:BA22,$Z$33)+COUNTIFS(B22:BA22,$Z$34)+COUNTIFS(B22:BA22,$Z$35)+COUNTIFS(B22:BA22,$Z$36)+COUNTIFS(B22:BA22,$Z$37)+COUNTIFS(B22:BA22,$Z$38)+COUNTIFS(B22:BA22,$Z$39)</f>
        <v>1</v>
      </c>
      <c r="J34" s="460"/>
      <c r="K34" s="460"/>
      <c r="L34" s="460">
        <f>COUNTIF(B22:BA22,$AP$32)+COUNTIF(B22:BA22,$AP$33)</f>
        <v>0</v>
      </c>
      <c r="M34" s="460"/>
      <c r="N34" s="460"/>
      <c r="O34" s="460">
        <f>COUNTIF(B22:BA22,"Д")</f>
        <v>0</v>
      </c>
      <c r="P34" s="460"/>
      <c r="Q34" s="460"/>
      <c r="R34" s="460">
        <f>COUNTIF(B22:BA22,"К")</f>
        <v>12</v>
      </c>
      <c r="S34" s="460"/>
      <c r="T34" s="460"/>
      <c r="U34" s="457">
        <f t="shared" ref="U34:U36" si="0">SUM(C34:T34)</f>
        <v>52</v>
      </c>
      <c r="V34" s="457"/>
      <c r="W34" s="457"/>
      <c r="X34" s="50"/>
      <c r="Z34" s="29" t="s">
        <v>173</v>
      </c>
      <c r="AA34" s="458" t="s">
        <v>176</v>
      </c>
      <c r="AB34" s="458"/>
      <c r="AC34" s="458"/>
      <c r="AD34" s="458"/>
      <c r="AE34" s="458"/>
      <c r="AF34" s="458"/>
      <c r="AG34" s="458"/>
      <c r="AH34" s="458"/>
      <c r="AI34" s="458"/>
      <c r="AJ34" s="459">
        <v>2</v>
      </c>
      <c r="AK34" s="459"/>
      <c r="AL34" s="459">
        <v>1</v>
      </c>
      <c r="AM34" s="459"/>
      <c r="AO34" s="49"/>
    </row>
    <row r="35" spans="1:53" s="33" customFormat="1" ht="16.5" customHeight="1" x14ac:dyDescent="0.25">
      <c r="A35" s="456" t="s">
        <v>28</v>
      </c>
      <c r="B35" s="456"/>
      <c r="C35" s="460">
        <f>COUNTBLANK(B23:BA23)</f>
        <v>32</v>
      </c>
      <c r="D35" s="460"/>
      <c r="E35" s="460"/>
      <c r="F35" s="460">
        <f>COUNTIF(B23:BA23,"С")</f>
        <v>6</v>
      </c>
      <c r="G35" s="460"/>
      <c r="H35" s="460"/>
      <c r="I35" s="460">
        <f>COUNTIFS(B23:BA23,$Z$32)+COUNTIFS(B23:BA23,$Z$33)+COUNTIFS(B23:BA23,$Z$34)+COUNTIFS(B23:BA23,$Z$35)+COUNTIFS(B23:BA23,$Z$36)+COUNTIFS(B23:BA23,$Z$37)+COUNTIFS(B23:BA23,$Z$38)+COUNTIFS(B23:BA23,$Z$39)</f>
        <v>2</v>
      </c>
      <c r="J35" s="460"/>
      <c r="K35" s="460"/>
      <c r="L35" s="460">
        <f>COUNTIF(B23:BA23,$AP$32)+COUNTIF(B23:BA23,$AP$33)</f>
        <v>0</v>
      </c>
      <c r="M35" s="460"/>
      <c r="N35" s="460"/>
      <c r="O35" s="460">
        <f>COUNTIF(B23:BA23,"Д")</f>
        <v>0</v>
      </c>
      <c r="P35" s="460"/>
      <c r="Q35" s="460"/>
      <c r="R35" s="460">
        <f>COUNTIF(B23:BA23,"К")</f>
        <v>12</v>
      </c>
      <c r="S35" s="460"/>
      <c r="T35" s="460"/>
      <c r="U35" s="457">
        <f t="shared" si="0"/>
        <v>52</v>
      </c>
      <c r="V35" s="457"/>
      <c r="W35" s="457"/>
      <c r="Z35" s="29" t="s">
        <v>174</v>
      </c>
      <c r="AA35" s="458" t="s">
        <v>177</v>
      </c>
      <c r="AB35" s="458"/>
      <c r="AC35" s="458"/>
      <c r="AD35" s="458"/>
      <c r="AE35" s="458"/>
      <c r="AF35" s="458"/>
      <c r="AG35" s="458"/>
      <c r="AH35" s="458"/>
      <c r="AI35" s="458"/>
      <c r="AJ35" s="459">
        <v>8</v>
      </c>
      <c r="AK35" s="459"/>
      <c r="AL35" s="459">
        <v>1</v>
      </c>
      <c r="AM35" s="459"/>
    </row>
    <row r="36" spans="1:53" s="33" customFormat="1" ht="16.5" customHeight="1" x14ac:dyDescent="0.25">
      <c r="A36" s="456" t="s">
        <v>30</v>
      </c>
      <c r="B36" s="456"/>
      <c r="C36" s="460">
        <f>COUNTBLANK(B24:AS24)</f>
        <v>17</v>
      </c>
      <c r="D36" s="460"/>
      <c r="E36" s="460"/>
      <c r="F36" s="460">
        <f>COUNTIF(B24:BA24,"С")</f>
        <v>3</v>
      </c>
      <c r="G36" s="460"/>
      <c r="H36" s="460"/>
      <c r="I36" s="460">
        <f>COUNTIFS(B24:BA24,$Z$32)+COUNTIFS(B24:BA24,$Z$33)+COUNTIFS(B24:BA24,$Z$34)+COUNTIFS(B24:BA24,$Z$35)+COUNTIFS(B24:BA24,$Z$36)+COUNTIFS(B24:BA24,$Z$37)+COUNTIFS(B24:BA24,$Z$38)+COUNTIFS(B24:BA24,$Z$39)</f>
        <v>11</v>
      </c>
      <c r="J36" s="460"/>
      <c r="K36" s="460"/>
      <c r="L36" s="460">
        <f>COUNTIF(B24:BA24,$AP$32)+COUNTIF(B24:BA24,$AP$33)</f>
        <v>6</v>
      </c>
      <c r="M36" s="460"/>
      <c r="N36" s="460"/>
      <c r="O36" s="460">
        <f>COUNTIF(B24:BA24,"Д")</f>
        <v>5</v>
      </c>
      <c r="P36" s="460"/>
      <c r="Q36" s="460"/>
      <c r="R36" s="460">
        <f>COUNTIF(B24:BA24,"К")</f>
        <v>2</v>
      </c>
      <c r="S36" s="460"/>
      <c r="T36" s="460"/>
      <c r="U36" s="457">
        <f t="shared" si="0"/>
        <v>44</v>
      </c>
      <c r="V36" s="457"/>
      <c r="W36" s="457"/>
      <c r="Z36" s="29" t="s">
        <v>29</v>
      </c>
      <c r="AA36" s="458" t="s">
        <v>55</v>
      </c>
      <c r="AB36" s="458"/>
      <c r="AC36" s="458"/>
      <c r="AD36" s="458"/>
      <c r="AE36" s="458"/>
      <c r="AF36" s="458"/>
      <c r="AG36" s="458"/>
      <c r="AH36" s="458"/>
      <c r="AI36" s="458"/>
      <c r="AJ36" s="459">
        <v>6</v>
      </c>
      <c r="AK36" s="459"/>
      <c r="AL36" s="459">
        <v>2</v>
      </c>
      <c r="AM36" s="459"/>
    </row>
    <row r="37" spans="1:53" s="33" customFormat="1" ht="16.5" customHeight="1" x14ac:dyDescent="0.25">
      <c r="A37" s="456" t="s">
        <v>49</v>
      </c>
      <c r="B37" s="456"/>
      <c r="C37" s="457">
        <f>SUM(C33:E36)</f>
        <v>114</v>
      </c>
      <c r="D37" s="457"/>
      <c r="E37" s="457"/>
      <c r="F37" s="457">
        <f>SUM(F33:H36)</f>
        <v>21</v>
      </c>
      <c r="G37" s="457"/>
      <c r="H37" s="457"/>
      <c r="I37" s="457">
        <f t="shared" ref="I37" si="1">SUM(I33:K36)</f>
        <v>16</v>
      </c>
      <c r="J37" s="457"/>
      <c r="K37" s="457"/>
      <c r="L37" s="457">
        <f t="shared" ref="L37" si="2">SUM(L33:N36)</f>
        <v>6</v>
      </c>
      <c r="M37" s="457"/>
      <c r="N37" s="457"/>
      <c r="O37" s="457">
        <f t="shared" ref="O37" si="3">SUM(O33:Q36)</f>
        <v>5</v>
      </c>
      <c r="P37" s="457"/>
      <c r="Q37" s="457"/>
      <c r="R37" s="457">
        <f t="shared" ref="R37" si="4">SUM(R33:T36)</f>
        <v>38</v>
      </c>
      <c r="S37" s="457"/>
      <c r="T37" s="457"/>
      <c r="U37" s="457">
        <f>SUM(U33:W36)</f>
        <v>200</v>
      </c>
      <c r="V37" s="457"/>
      <c r="W37" s="457"/>
      <c r="Z37" s="29" t="s">
        <v>175</v>
      </c>
      <c r="AA37" s="458" t="s">
        <v>56</v>
      </c>
      <c r="AB37" s="458"/>
      <c r="AC37" s="458"/>
      <c r="AD37" s="458"/>
      <c r="AE37" s="458"/>
      <c r="AF37" s="458"/>
      <c r="AG37" s="458"/>
      <c r="AH37" s="458"/>
      <c r="AI37" s="458"/>
      <c r="AJ37" s="459">
        <v>8</v>
      </c>
      <c r="AK37" s="459"/>
      <c r="AL37" s="459">
        <v>2</v>
      </c>
      <c r="AM37" s="459"/>
    </row>
    <row r="38" spans="1:53" s="33" customFormat="1" ht="16.5" customHeight="1" x14ac:dyDescent="0.25">
      <c r="Z38" s="53" t="s">
        <v>31</v>
      </c>
      <c r="AA38" s="458" t="s">
        <v>57</v>
      </c>
      <c r="AB38" s="458"/>
      <c r="AC38" s="458"/>
      <c r="AD38" s="458"/>
      <c r="AE38" s="458"/>
      <c r="AF38" s="458"/>
      <c r="AG38" s="458"/>
      <c r="AH38" s="458"/>
      <c r="AI38" s="458"/>
      <c r="AJ38" s="459">
        <v>8</v>
      </c>
      <c r="AK38" s="459"/>
      <c r="AL38" s="459">
        <v>2</v>
      </c>
      <c r="AM38" s="459"/>
    </row>
    <row r="39" spans="1:53" s="33" customFormat="1" ht="16.5" customHeight="1" x14ac:dyDescent="0.25">
      <c r="Z39" s="29" t="s">
        <v>33</v>
      </c>
      <c r="AA39" s="458" t="s">
        <v>58</v>
      </c>
      <c r="AB39" s="458"/>
      <c r="AC39" s="458"/>
      <c r="AD39" s="458"/>
      <c r="AE39" s="458"/>
      <c r="AF39" s="458"/>
      <c r="AG39" s="458"/>
      <c r="AH39" s="458"/>
      <c r="AI39" s="458"/>
      <c r="AJ39" s="459">
        <v>8</v>
      </c>
      <c r="AK39" s="459"/>
      <c r="AL39" s="459">
        <v>6</v>
      </c>
      <c r="AM39" s="459"/>
    </row>
    <row r="40" spans="1:53" ht="17.25" customHeight="1" x14ac:dyDescent="0.25"/>
    <row r="41" spans="1:53" ht="16.5" customHeight="1" x14ac:dyDescent="0.25"/>
  </sheetData>
  <mergeCells count="102">
    <mergeCell ref="AT19:AW19"/>
    <mergeCell ref="AX19:BA19"/>
    <mergeCell ref="A1:BA1"/>
    <mergeCell ref="A2:BA2"/>
    <mergeCell ref="A3:BA3"/>
    <mergeCell ref="A9:BA9"/>
    <mergeCell ref="A10:BA10"/>
    <mergeCell ref="A17:BA17"/>
    <mergeCell ref="A19:A20"/>
    <mergeCell ref="B19:F19"/>
    <mergeCell ref="G19:J19"/>
    <mergeCell ref="K19:N19"/>
    <mergeCell ref="O19:S19"/>
    <mergeCell ref="T19:W19"/>
    <mergeCell ref="X19:AA19"/>
    <mergeCell ref="AO19:AS19"/>
    <mergeCell ref="A31:B32"/>
    <mergeCell ref="C31:E32"/>
    <mergeCell ref="F31:H32"/>
    <mergeCell ref="I31:K32"/>
    <mergeCell ref="L31:N32"/>
    <mergeCell ref="O31:Q32"/>
    <mergeCell ref="A29:W29"/>
    <mergeCell ref="Z29:AM29"/>
    <mergeCell ref="AB19:AF19"/>
    <mergeCell ref="AG19:AJ19"/>
    <mergeCell ref="AK19:AN19"/>
    <mergeCell ref="AZ31:BA31"/>
    <mergeCell ref="AA32:AI32"/>
    <mergeCell ref="AJ32:AK32"/>
    <mergeCell ref="AL32:AM32"/>
    <mergeCell ref="AQ32:AY32"/>
    <mergeCell ref="AZ32:BA32"/>
    <mergeCell ref="R31:T32"/>
    <mergeCell ref="U31:W32"/>
    <mergeCell ref="Z31:AI31"/>
    <mergeCell ref="AJ31:AK31"/>
    <mergeCell ref="AL31:AM31"/>
    <mergeCell ref="AP31:AY31"/>
    <mergeCell ref="AZ33:BA33"/>
    <mergeCell ref="A34:B34"/>
    <mergeCell ref="C34:E34"/>
    <mergeCell ref="F34:H34"/>
    <mergeCell ref="I34:K34"/>
    <mergeCell ref="L34:N34"/>
    <mergeCell ref="O34:Q34"/>
    <mergeCell ref="R34:T34"/>
    <mergeCell ref="U34:W34"/>
    <mergeCell ref="AA34:AI34"/>
    <mergeCell ref="R33:T33"/>
    <mergeCell ref="U33:W33"/>
    <mergeCell ref="AA33:AI33"/>
    <mergeCell ref="AJ33:AK33"/>
    <mergeCell ref="AL33:AM33"/>
    <mergeCell ref="AQ33:AY33"/>
    <mergeCell ref="A33:B33"/>
    <mergeCell ref="C33:E33"/>
    <mergeCell ref="F33:H33"/>
    <mergeCell ref="I33:K33"/>
    <mergeCell ref="L33:N33"/>
    <mergeCell ref="O33:Q33"/>
    <mergeCell ref="AJ34:AK34"/>
    <mergeCell ref="AL34:AM34"/>
    <mergeCell ref="AJ35:AK35"/>
    <mergeCell ref="AL35:AM35"/>
    <mergeCell ref="A36:B36"/>
    <mergeCell ref="C36:E36"/>
    <mergeCell ref="F36:H36"/>
    <mergeCell ref="I36:K36"/>
    <mergeCell ref="L36:N36"/>
    <mergeCell ref="O36:Q36"/>
    <mergeCell ref="R36:T36"/>
    <mergeCell ref="U36:W36"/>
    <mergeCell ref="AA36:AI36"/>
    <mergeCell ref="AJ36:AK36"/>
    <mergeCell ref="AL36:AM36"/>
    <mergeCell ref="A35:B35"/>
    <mergeCell ref="C35:E35"/>
    <mergeCell ref="F35:H35"/>
    <mergeCell ref="I35:K35"/>
    <mergeCell ref="L35:N35"/>
    <mergeCell ref="O35:Q35"/>
    <mergeCell ref="R35:T35"/>
    <mergeCell ref="U35:W35"/>
    <mergeCell ref="AA35:AI35"/>
    <mergeCell ref="A37:B37"/>
    <mergeCell ref="C37:E37"/>
    <mergeCell ref="F37:H37"/>
    <mergeCell ref="I37:K37"/>
    <mergeCell ref="L37:N37"/>
    <mergeCell ref="O37:Q37"/>
    <mergeCell ref="AA39:AI39"/>
    <mergeCell ref="AJ39:AK39"/>
    <mergeCell ref="AL39:AM39"/>
    <mergeCell ref="R37:T37"/>
    <mergeCell ref="U37:W37"/>
    <mergeCell ref="AA37:AI37"/>
    <mergeCell ref="AJ37:AK37"/>
    <mergeCell ref="AL37:AM37"/>
    <mergeCell ref="AA38:AI38"/>
    <mergeCell ref="AJ38:AK38"/>
    <mergeCell ref="AL38:AM38"/>
  </mergeCells>
  <pageMargins left="0.39370078740157483" right="0.39370078740157483" top="0.31" bottom="0.23" header="0.49" footer="0"/>
  <pageSetup paperSize="9" scale="79" orientation="landscape" r:id="rId1"/>
  <headerFooter differentFirst="1"/>
  <colBreaks count="1" manualBreakCount="1">
    <brk id="5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52"/>
  <sheetViews>
    <sheetView showZeros="0" tabSelected="1" view="pageBreakPreview" topLeftCell="A196" zoomScale="60" zoomScaleNormal="100" workbookViewId="0">
      <selection activeCell="V200" sqref="V200"/>
    </sheetView>
  </sheetViews>
  <sheetFormatPr defaultColWidth="9.140625" defaultRowHeight="15" x14ac:dyDescent="0.25"/>
  <cols>
    <col min="1" max="1" width="12.42578125" style="22" customWidth="1"/>
    <col min="2" max="2" width="10.7109375" style="22" hidden="1" customWidth="1"/>
    <col min="3" max="3" width="66.85546875" style="22" customWidth="1"/>
    <col min="4" max="4" width="12.28515625" style="22" customWidth="1"/>
    <col min="5" max="5" width="13.7109375" style="22" customWidth="1"/>
    <col min="6" max="6" width="12.5703125" style="22" customWidth="1"/>
    <col min="7" max="7" width="11.140625" style="22" customWidth="1"/>
    <col min="8" max="8" width="13.7109375" style="22" customWidth="1"/>
    <col min="9" max="9" width="13.42578125" style="22" customWidth="1"/>
    <col min="10" max="10" width="13" style="22" customWidth="1"/>
    <col min="11" max="11" width="10" style="22" customWidth="1"/>
    <col min="12" max="12" width="9" style="22" customWidth="1"/>
    <col min="13" max="14" width="9.28515625" style="22" customWidth="1"/>
    <col min="15" max="15" width="8.85546875" style="22" customWidth="1"/>
    <col min="16" max="16" width="9" style="22" customWidth="1"/>
    <col min="17" max="17" width="9.28515625" style="22" customWidth="1"/>
    <col min="18" max="18" width="8.5703125" style="22" customWidth="1"/>
    <col min="19" max="19" width="21.140625" style="22" customWidth="1"/>
    <col min="20" max="20" width="21.85546875" style="234" customWidth="1"/>
    <col min="21" max="21" width="5.140625" style="22" customWidth="1"/>
    <col min="22" max="22" width="59.7109375" style="66" customWidth="1"/>
    <col min="23" max="29" width="4.5703125" style="66" customWidth="1"/>
    <col min="30" max="30" width="2.140625" style="66" customWidth="1"/>
    <col min="31" max="31" width="5.5703125" style="66" customWidth="1"/>
    <col min="32" max="40" width="4.42578125" style="66" customWidth="1"/>
    <col min="41" max="41" width="5.28515625" style="66" customWidth="1"/>
    <col min="42" max="42" width="5.140625" style="66" customWidth="1"/>
    <col min="43" max="50" width="4.42578125" style="66" customWidth="1"/>
    <col min="51" max="16384" width="9.140625" style="22"/>
  </cols>
  <sheetData>
    <row r="1" spans="1:50" ht="78" customHeight="1" x14ac:dyDescent="0.25">
      <c r="A1" s="508" t="s">
        <v>59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</row>
    <row r="2" spans="1:50" ht="6" customHeight="1" thickBot="1" x14ac:dyDescent="0.3"/>
    <row r="3" spans="1:50" s="66" customFormat="1" ht="21" customHeight="1" x14ac:dyDescent="0.25">
      <c r="A3" s="509" t="s">
        <v>60</v>
      </c>
      <c r="B3" s="502" t="s">
        <v>322</v>
      </c>
      <c r="C3" s="512" t="s">
        <v>61</v>
      </c>
      <c r="D3" s="514" t="s">
        <v>62</v>
      </c>
      <c r="E3" s="517" t="s">
        <v>63</v>
      </c>
      <c r="F3" s="517"/>
      <c r="G3" s="517"/>
      <c r="H3" s="517"/>
      <c r="I3" s="517"/>
      <c r="J3" s="512"/>
      <c r="K3" s="518" t="s">
        <v>64</v>
      </c>
      <c r="L3" s="519"/>
      <c r="M3" s="519"/>
      <c r="N3" s="519"/>
      <c r="O3" s="519"/>
      <c r="P3" s="519"/>
      <c r="Q3" s="519"/>
      <c r="R3" s="520"/>
      <c r="S3" s="521" t="s">
        <v>65</v>
      </c>
      <c r="T3" s="524" t="s">
        <v>66</v>
      </c>
    </row>
    <row r="4" spans="1:50" s="66" customFormat="1" ht="21" customHeight="1" x14ac:dyDescent="0.25">
      <c r="A4" s="510"/>
      <c r="B4" s="503"/>
      <c r="C4" s="500"/>
      <c r="D4" s="515"/>
      <c r="E4" s="506" t="s">
        <v>67</v>
      </c>
      <c r="F4" s="499" t="s">
        <v>68</v>
      </c>
      <c r="G4" s="499"/>
      <c r="H4" s="499"/>
      <c r="I4" s="499"/>
      <c r="J4" s="528" t="s">
        <v>69</v>
      </c>
      <c r="K4" s="530" t="s">
        <v>70</v>
      </c>
      <c r="L4" s="505"/>
      <c r="M4" s="505" t="s">
        <v>71</v>
      </c>
      <c r="N4" s="505"/>
      <c r="O4" s="505" t="s">
        <v>72</v>
      </c>
      <c r="P4" s="505"/>
      <c r="Q4" s="505" t="s">
        <v>73</v>
      </c>
      <c r="R4" s="527"/>
      <c r="S4" s="522"/>
      <c r="T4" s="525"/>
    </row>
    <row r="5" spans="1:50" s="66" customFormat="1" ht="21" customHeight="1" x14ac:dyDescent="0.25">
      <c r="A5" s="510"/>
      <c r="B5" s="503"/>
      <c r="C5" s="500"/>
      <c r="D5" s="515"/>
      <c r="E5" s="506"/>
      <c r="F5" s="506" t="s">
        <v>74</v>
      </c>
      <c r="G5" s="497" t="s">
        <v>75</v>
      </c>
      <c r="H5" s="497"/>
      <c r="I5" s="497"/>
      <c r="J5" s="528"/>
      <c r="K5" s="498" t="s">
        <v>76</v>
      </c>
      <c r="L5" s="499"/>
      <c r="M5" s="499"/>
      <c r="N5" s="499"/>
      <c r="O5" s="499"/>
      <c r="P5" s="499"/>
      <c r="Q5" s="499"/>
      <c r="R5" s="500"/>
      <c r="S5" s="522"/>
      <c r="T5" s="525"/>
    </row>
    <row r="6" spans="1:50" s="66" customFormat="1" ht="21" customHeight="1" x14ac:dyDescent="0.3">
      <c r="A6" s="510"/>
      <c r="B6" s="503"/>
      <c r="C6" s="500"/>
      <c r="D6" s="515"/>
      <c r="E6" s="506"/>
      <c r="F6" s="506"/>
      <c r="G6" s="497" t="s">
        <v>77</v>
      </c>
      <c r="H6" s="497" t="s">
        <v>78</v>
      </c>
      <c r="I6" s="497" t="s">
        <v>178</v>
      </c>
      <c r="J6" s="528"/>
      <c r="K6" s="154">
        <v>1</v>
      </c>
      <c r="L6" s="155">
        <v>2</v>
      </c>
      <c r="M6" s="155">
        <v>3</v>
      </c>
      <c r="N6" s="155">
        <v>4</v>
      </c>
      <c r="O6" s="155">
        <v>5</v>
      </c>
      <c r="P6" s="155">
        <v>6</v>
      </c>
      <c r="Q6" s="155">
        <v>7</v>
      </c>
      <c r="R6" s="156">
        <v>8</v>
      </c>
      <c r="S6" s="522"/>
      <c r="T6" s="525"/>
      <c r="AH6" s="531"/>
      <c r="AI6" s="531"/>
      <c r="AJ6" s="531"/>
      <c r="AK6" s="531"/>
      <c r="AL6" s="531"/>
      <c r="AM6" s="531"/>
      <c r="AR6" s="531"/>
      <c r="AS6" s="531"/>
      <c r="AT6" s="531"/>
    </row>
    <row r="7" spans="1:50" s="66" customFormat="1" ht="21" customHeight="1" x14ac:dyDescent="0.25">
      <c r="A7" s="510"/>
      <c r="B7" s="503"/>
      <c r="C7" s="500"/>
      <c r="D7" s="515"/>
      <c r="E7" s="506"/>
      <c r="F7" s="506"/>
      <c r="G7" s="497"/>
      <c r="H7" s="497"/>
      <c r="I7" s="497"/>
      <c r="J7" s="528"/>
      <c r="K7" s="498" t="s">
        <v>79</v>
      </c>
      <c r="L7" s="499"/>
      <c r="M7" s="499"/>
      <c r="N7" s="499"/>
      <c r="O7" s="499"/>
      <c r="P7" s="499"/>
      <c r="Q7" s="499"/>
      <c r="R7" s="500"/>
      <c r="S7" s="522"/>
      <c r="T7" s="525"/>
    </row>
    <row r="8" spans="1:50" s="66" customFormat="1" ht="21" customHeight="1" thickBot="1" x14ac:dyDescent="0.3">
      <c r="A8" s="511"/>
      <c r="B8" s="504"/>
      <c r="C8" s="513"/>
      <c r="D8" s="516"/>
      <c r="E8" s="507"/>
      <c r="F8" s="507"/>
      <c r="G8" s="501"/>
      <c r="H8" s="501"/>
      <c r="I8" s="501"/>
      <c r="J8" s="529"/>
      <c r="K8" s="365">
        <v>16</v>
      </c>
      <c r="L8" s="366">
        <v>16</v>
      </c>
      <c r="M8" s="366">
        <f>COUNTBLANK(титул!B21:W21)</f>
        <v>16</v>
      </c>
      <c r="N8" s="366">
        <v>17</v>
      </c>
      <c r="O8" s="366">
        <v>17</v>
      </c>
      <c r="P8" s="366">
        <v>15</v>
      </c>
      <c r="Q8" s="366">
        <f>COUNTBLANK(титул!B23:W23)</f>
        <v>17</v>
      </c>
      <c r="R8" s="73"/>
      <c r="S8" s="523"/>
      <c r="T8" s="526"/>
      <c r="V8" s="229"/>
      <c r="W8" s="229"/>
      <c r="X8" s="229"/>
      <c r="Y8" s="229"/>
      <c r="Z8" s="229"/>
      <c r="AA8" s="229"/>
      <c r="AB8" s="229"/>
      <c r="AC8" s="229"/>
      <c r="AG8" s="229"/>
      <c r="AH8" s="229"/>
      <c r="AI8" s="229"/>
      <c r="AJ8" s="229"/>
      <c r="AK8" s="229"/>
      <c r="AL8" s="229"/>
      <c r="AM8" s="229"/>
      <c r="AN8" s="229"/>
      <c r="AQ8" s="229"/>
      <c r="AR8" s="229"/>
      <c r="AS8" s="229"/>
      <c r="AT8" s="229"/>
      <c r="AU8" s="229"/>
      <c r="AV8" s="229"/>
      <c r="AW8" s="229"/>
      <c r="AX8" s="229"/>
    </row>
    <row r="9" spans="1:50" s="74" customFormat="1" ht="36.75" customHeight="1" x14ac:dyDescent="0.25">
      <c r="A9" s="537" t="s">
        <v>347</v>
      </c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537"/>
      <c r="N9" s="537"/>
      <c r="O9" s="537"/>
      <c r="P9" s="537"/>
      <c r="Q9" s="537"/>
      <c r="R9" s="537"/>
      <c r="S9" s="537"/>
      <c r="T9" s="537"/>
    </row>
    <row r="10" spans="1:50" s="79" customFormat="1" ht="26.25" customHeight="1" thickBot="1" x14ac:dyDescent="0.3">
      <c r="A10" s="77"/>
      <c r="B10" s="77"/>
      <c r="C10" s="78" t="s">
        <v>80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235"/>
    </row>
    <row r="11" spans="1:50" ht="27" customHeight="1" x14ac:dyDescent="0.25">
      <c r="A11" s="213" t="s">
        <v>104</v>
      </c>
      <c r="B11" s="56"/>
      <c r="C11" s="124" t="s">
        <v>96</v>
      </c>
      <c r="D11" s="213">
        <v>5</v>
      </c>
      <c r="E11" s="56">
        <f>D11*30</f>
        <v>150</v>
      </c>
      <c r="F11" s="258">
        <f t="shared" ref="F11:F14" si="0">SUM(G11:I11)</f>
        <v>64</v>
      </c>
      <c r="G11" s="71">
        <v>4</v>
      </c>
      <c r="H11" s="71"/>
      <c r="I11" s="71">
        <v>60</v>
      </c>
      <c r="J11" s="72">
        <f t="shared" ref="J11:J14" si="1">E11-F11</f>
        <v>86</v>
      </c>
      <c r="K11" s="278">
        <v>5</v>
      </c>
      <c r="L11" s="166"/>
      <c r="M11" s="166"/>
      <c r="N11" s="166"/>
      <c r="O11" s="166"/>
      <c r="P11" s="166"/>
      <c r="Q11" s="166"/>
      <c r="R11" s="167"/>
      <c r="S11" s="56" t="s">
        <v>81</v>
      </c>
      <c r="T11" s="115" t="s">
        <v>98</v>
      </c>
      <c r="U11" s="80"/>
      <c r="V11" s="104"/>
      <c r="W11" s="104"/>
      <c r="X11" s="104"/>
      <c r="Y11" s="104"/>
      <c r="Z11" s="104"/>
      <c r="AA11" s="104"/>
      <c r="AB11" s="104"/>
      <c r="AC11" s="104"/>
      <c r="AE11" s="157"/>
      <c r="AF11" s="157"/>
      <c r="AG11" s="104"/>
      <c r="AH11" s="104"/>
      <c r="AI11" s="104"/>
      <c r="AJ11" s="104"/>
      <c r="AK11" s="104"/>
      <c r="AL11" s="104"/>
      <c r="AM11" s="104"/>
      <c r="AN11" s="104"/>
      <c r="AP11" s="157"/>
      <c r="AQ11" s="104"/>
      <c r="AR11" s="104"/>
      <c r="AS11" s="104"/>
      <c r="AT11" s="104"/>
      <c r="AU11" s="104"/>
      <c r="AV11" s="104"/>
      <c r="AW11" s="104"/>
      <c r="AX11" s="104"/>
    </row>
    <row r="12" spans="1:50" ht="27" customHeight="1" x14ac:dyDescent="0.25">
      <c r="A12" s="214" t="s">
        <v>105</v>
      </c>
      <c r="B12" s="57"/>
      <c r="C12" s="126" t="s">
        <v>210</v>
      </c>
      <c r="D12" s="214">
        <v>9</v>
      </c>
      <c r="E12" s="57">
        <f t="shared" ref="E12:E14" si="2">D12*30</f>
        <v>270</v>
      </c>
      <c r="F12" s="259">
        <f t="shared" si="0"/>
        <v>124</v>
      </c>
      <c r="G12" s="59"/>
      <c r="H12" s="59"/>
      <c r="I12" s="59">
        <v>124</v>
      </c>
      <c r="J12" s="61">
        <f t="shared" si="1"/>
        <v>146</v>
      </c>
      <c r="K12" s="168">
        <v>4</v>
      </c>
      <c r="L12" s="192">
        <v>5</v>
      </c>
      <c r="M12" s="169"/>
      <c r="N12" s="169"/>
      <c r="O12" s="169"/>
      <c r="P12" s="169"/>
      <c r="Q12" s="169"/>
      <c r="R12" s="170"/>
      <c r="S12" s="57" t="s">
        <v>92</v>
      </c>
      <c r="T12" s="135" t="s">
        <v>343</v>
      </c>
      <c r="U12" s="80"/>
      <c r="V12" s="104"/>
      <c r="W12" s="104"/>
      <c r="X12" s="104"/>
      <c r="Y12" s="104"/>
      <c r="Z12" s="104"/>
      <c r="AA12" s="104"/>
      <c r="AB12" s="104"/>
      <c r="AC12" s="104"/>
      <c r="AE12" s="157"/>
      <c r="AF12" s="157"/>
      <c r="AG12" s="104"/>
      <c r="AH12" s="104"/>
      <c r="AI12" s="104"/>
      <c r="AJ12" s="104"/>
      <c r="AK12" s="104"/>
      <c r="AL12" s="104"/>
      <c r="AM12" s="104"/>
      <c r="AN12" s="104"/>
      <c r="AP12" s="157"/>
      <c r="AQ12" s="104"/>
      <c r="AR12" s="104"/>
      <c r="AS12" s="104"/>
      <c r="AT12" s="104"/>
      <c r="AU12" s="104"/>
      <c r="AV12" s="104"/>
      <c r="AW12" s="104"/>
      <c r="AX12" s="104"/>
    </row>
    <row r="13" spans="1:50" ht="27" customHeight="1" x14ac:dyDescent="0.25">
      <c r="A13" s="214" t="s">
        <v>106</v>
      </c>
      <c r="B13" s="216"/>
      <c r="C13" s="222" t="s">
        <v>321</v>
      </c>
      <c r="D13" s="214">
        <v>5</v>
      </c>
      <c r="E13" s="57">
        <f t="shared" si="2"/>
        <v>150</v>
      </c>
      <c r="F13" s="259">
        <f t="shared" si="0"/>
        <v>64</v>
      </c>
      <c r="G13" s="59">
        <v>32</v>
      </c>
      <c r="H13" s="59"/>
      <c r="I13" s="59">
        <v>32</v>
      </c>
      <c r="J13" s="61">
        <f t="shared" si="1"/>
        <v>86</v>
      </c>
      <c r="K13" s="168"/>
      <c r="L13" s="192">
        <v>5</v>
      </c>
      <c r="M13" s="169"/>
      <c r="N13" s="169"/>
      <c r="O13" s="169"/>
      <c r="P13" s="169"/>
      <c r="Q13" s="169"/>
      <c r="R13" s="170"/>
      <c r="S13" s="57" t="s">
        <v>81</v>
      </c>
      <c r="T13" s="135" t="s">
        <v>98</v>
      </c>
      <c r="U13" s="80"/>
      <c r="V13" s="104"/>
      <c r="W13" s="104"/>
      <c r="X13" s="104"/>
      <c r="Y13" s="104"/>
      <c r="Z13" s="104"/>
      <c r="AA13" s="104"/>
      <c r="AB13" s="104"/>
      <c r="AC13" s="104"/>
      <c r="AE13" s="157"/>
      <c r="AF13" s="157"/>
      <c r="AG13" s="104"/>
      <c r="AH13" s="104"/>
      <c r="AI13" s="104"/>
      <c r="AJ13" s="104"/>
      <c r="AK13" s="104"/>
      <c r="AL13" s="104"/>
      <c r="AM13" s="104"/>
      <c r="AN13" s="104"/>
      <c r="AP13" s="157"/>
      <c r="AQ13" s="104"/>
      <c r="AR13" s="104"/>
      <c r="AS13" s="104"/>
      <c r="AT13" s="104"/>
      <c r="AU13" s="104"/>
      <c r="AV13" s="104"/>
      <c r="AW13" s="104"/>
      <c r="AX13" s="104"/>
    </row>
    <row r="14" spans="1:50" ht="27" customHeight="1" thickBot="1" x14ac:dyDescent="0.3">
      <c r="A14" s="215" t="s">
        <v>107</v>
      </c>
      <c r="B14" s="58"/>
      <c r="C14" s="226" t="s">
        <v>97</v>
      </c>
      <c r="D14" s="215">
        <v>5</v>
      </c>
      <c r="E14" s="58">
        <f t="shared" si="2"/>
        <v>150</v>
      </c>
      <c r="F14" s="260">
        <f t="shared" si="0"/>
        <v>64</v>
      </c>
      <c r="G14" s="68">
        <v>32</v>
      </c>
      <c r="H14" s="68"/>
      <c r="I14" s="68">
        <v>32</v>
      </c>
      <c r="J14" s="69">
        <f t="shared" si="1"/>
        <v>86</v>
      </c>
      <c r="K14" s="171"/>
      <c r="L14" s="279">
        <v>5</v>
      </c>
      <c r="M14" s="172"/>
      <c r="N14" s="172"/>
      <c r="O14" s="172"/>
      <c r="P14" s="172"/>
      <c r="Q14" s="172"/>
      <c r="R14" s="173"/>
      <c r="S14" s="58" t="s">
        <v>81</v>
      </c>
      <c r="T14" s="136" t="s">
        <v>99</v>
      </c>
      <c r="U14" s="80"/>
      <c r="V14" s="104"/>
      <c r="W14" s="104"/>
      <c r="X14" s="104"/>
      <c r="Y14" s="104"/>
      <c r="Z14" s="104"/>
      <c r="AA14" s="104"/>
      <c r="AB14" s="104"/>
      <c r="AC14" s="104"/>
      <c r="AE14" s="157"/>
      <c r="AF14" s="157"/>
      <c r="AG14" s="104"/>
      <c r="AH14" s="104"/>
      <c r="AI14" s="104"/>
      <c r="AJ14" s="104"/>
      <c r="AK14" s="104"/>
      <c r="AL14" s="104"/>
      <c r="AM14" s="104"/>
      <c r="AN14" s="104"/>
      <c r="AP14" s="157"/>
      <c r="AQ14" s="104"/>
      <c r="AR14" s="104"/>
      <c r="AS14" s="104"/>
      <c r="AT14" s="104"/>
      <c r="AU14" s="104"/>
      <c r="AV14" s="104"/>
      <c r="AW14" s="104"/>
      <c r="AX14" s="104"/>
    </row>
    <row r="15" spans="1:50" s="85" customFormat="1" ht="27.75" customHeight="1" thickBot="1" x14ac:dyDescent="0.3">
      <c r="A15" s="485" t="s">
        <v>82</v>
      </c>
      <c r="B15" s="486"/>
      <c r="C15" s="542"/>
      <c r="D15" s="81">
        <f>SUM(D11:D14)</f>
        <v>24</v>
      </c>
      <c r="E15" s="81">
        <f t="shared" ref="E15:L15" si="3">SUM(E11:E14)</f>
        <v>720</v>
      </c>
      <c r="F15" s="81">
        <f t="shared" si="3"/>
        <v>316</v>
      </c>
      <c r="G15" s="81">
        <f t="shared" si="3"/>
        <v>68</v>
      </c>
      <c r="H15" s="81">
        <f t="shared" si="3"/>
        <v>0</v>
      </c>
      <c r="I15" s="81">
        <f t="shared" si="3"/>
        <v>248</v>
      </c>
      <c r="J15" s="81">
        <f t="shared" si="3"/>
        <v>404</v>
      </c>
      <c r="K15" s="81">
        <f t="shared" si="3"/>
        <v>9</v>
      </c>
      <c r="L15" s="81">
        <f t="shared" si="3"/>
        <v>15</v>
      </c>
      <c r="M15" s="81">
        <f t="shared" ref="E15:R15" si="4">SUM(M11:M14)</f>
        <v>0</v>
      </c>
      <c r="N15" s="81">
        <f t="shared" si="4"/>
        <v>0</v>
      </c>
      <c r="O15" s="81">
        <f t="shared" si="4"/>
        <v>0</v>
      </c>
      <c r="P15" s="81">
        <f t="shared" si="4"/>
        <v>0</v>
      </c>
      <c r="Q15" s="81">
        <f t="shared" si="4"/>
        <v>0</v>
      </c>
      <c r="R15" s="81">
        <f t="shared" si="4"/>
        <v>0</v>
      </c>
      <c r="S15" s="84"/>
      <c r="T15" s="236"/>
      <c r="V15" s="230"/>
      <c r="W15" s="230"/>
      <c r="X15" s="230"/>
      <c r="Y15" s="230"/>
      <c r="Z15" s="230"/>
      <c r="AA15" s="230"/>
      <c r="AB15" s="230"/>
      <c r="AC15" s="230"/>
      <c r="AD15" s="158"/>
      <c r="AE15" s="158"/>
      <c r="AF15" s="158"/>
      <c r="AG15" s="230"/>
      <c r="AH15" s="230"/>
      <c r="AI15" s="230"/>
      <c r="AJ15" s="230"/>
      <c r="AK15" s="230"/>
      <c r="AL15" s="230"/>
      <c r="AM15" s="230"/>
      <c r="AN15" s="230"/>
      <c r="AO15" s="158"/>
      <c r="AP15" s="158"/>
      <c r="AQ15" s="230"/>
      <c r="AR15" s="230"/>
      <c r="AS15" s="230"/>
      <c r="AT15" s="230"/>
      <c r="AU15" s="230"/>
      <c r="AV15" s="230"/>
      <c r="AW15" s="230"/>
      <c r="AX15" s="230"/>
    </row>
    <row r="16" spans="1:50" ht="5.25" customHeight="1" x14ac:dyDescent="0.25">
      <c r="A16" s="75"/>
      <c r="B16" s="75"/>
      <c r="C16" s="75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</row>
    <row r="17" spans="1:50" s="79" customFormat="1" ht="30.75" customHeight="1" x14ac:dyDescent="0.25">
      <c r="C17" s="86" t="s">
        <v>100</v>
      </c>
      <c r="T17" s="237"/>
      <c r="W17" s="66"/>
      <c r="AH17" s="66"/>
      <c r="AR17" s="66"/>
    </row>
    <row r="18" spans="1:50" s="87" customFormat="1" ht="29.25" customHeight="1" thickBot="1" x14ac:dyDescent="0.35">
      <c r="A18" s="533" t="s">
        <v>181</v>
      </c>
      <c r="B18" s="533"/>
      <c r="C18" s="533"/>
      <c r="D18" s="533"/>
      <c r="E18" s="533"/>
      <c r="F18" s="533"/>
      <c r="G18" s="533"/>
      <c r="H18" s="533"/>
      <c r="I18" s="533"/>
      <c r="J18" s="533"/>
      <c r="K18" s="533"/>
      <c r="L18" s="533"/>
      <c r="M18" s="533"/>
      <c r="N18" s="533"/>
      <c r="O18" s="533"/>
      <c r="P18" s="533"/>
      <c r="Q18" s="533"/>
      <c r="R18" s="533"/>
      <c r="S18" s="533"/>
      <c r="T18" s="533"/>
    </row>
    <row r="19" spans="1:50" s="66" customFormat="1" ht="36" customHeight="1" x14ac:dyDescent="0.25">
      <c r="A19" s="213" t="s">
        <v>108</v>
      </c>
      <c r="B19" s="56"/>
      <c r="C19" s="124" t="s">
        <v>101</v>
      </c>
      <c r="D19" s="213">
        <v>5</v>
      </c>
      <c r="E19" s="56">
        <f>D19*30</f>
        <v>150</v>
      </c>
      <c r="F19" s="258">
        <f t="shared" ref="F19:F20" si="5">SUM(G19:I19)</f>
        <v>64</v>
      </c>
      <c r="G19" s="71">
        <v>32</v>
      </c>
      <c r="H19" s="71"/>
      <c r="I19" s="71">
        <v>32</v>
      </c>
      <c r="J19" s="72">
        <f t="shared" ref="J19:J21" si="6">E19-F19</f>
        <v>86</v>
      </c>
      <c r="K19" s="165"/>
      <c r="L19" s="166"/>
      <c r="M19" s="166">
        <v>5</v>
      </c>
      <c r="N19" s="166"/>
      <c r="O19" s="166"/>
      <c r="P19" s="166"/>
      <c r="Q19" s="166"/>
      <c r="R19" s="167"/>
      <c r="S19" s="56" t="s">
        <v>83</v>
      </c>
      <c r="T19" s="115" t="s">
        <v>339</v>
      </c>
      <c r="U19" s="80"/>
      <c r="V19" s="104"/>
      <c r="W19" s="104"/>
      <c r="X19" s="104"/>
      <c r="Y19" s="104"/>
      <c r="Z19" s="104"/>
      <c r="AA19" s="104"/>
      <c r="AB19" s="104"/>
      <c r="AC19" s="104"/>
      <c r="AE19" s="157"/>
      <c r="AF19" s="157"/>
      <c r="AG19" s="104"/>
      <c r="AH19" s="104"/>
      <c r="AI19" s="104"/>
      <c r="AJ19" s="104"/>
      <c r="AK19" s="104"/>
      <c r="AL19" s="104"/>
      <c r="AM19" s="104"/>
      <c r="AN19" s="104"/>
      <c r="AP19" s="157"/>
      <c r="AQ19" s="104"/>
      <c r="AR19" s="104"/>
      <c r="AS19" s="104"/>
      <c r="AT19" s="104"/>
      <c r="AU19" s="104"/>
      <c r="AV19" s="104"/>
      <c r="AW19" s="104"/>
      <c r="AX19" s="104"/>
    </row>
    <row r="20" spans="1:50" s="66" customFormat="1" ht="36" customHeight="1" x14ac:dyDescent="0.25">
      <c r="A20" s="217" t="s">
        <v>109</v>
      </c>
      <c r="B20" s="216"/>
      <c r="C20" s="125" t="s">
        <v>102</v>
      </c>
      <c r="D20" s="214">
        <v>5</v>
      </c>
      <c r="E20" s="57">
        <f t="shared" ref="E20:E21" si="7">D20*30</f>
        <v>150</v>
      </c>
      <c r="F20" s="259">
        <f t="shared" si="5"/>
        <v>64</v>
      </c>
      <c r="G20" s="59">
        <v>32</v>
      </c>
      <c r="H20" s="59"/>
      <c r="I20" s="59">
        <v>32</v>
      </c>
      <c r="J20" s="61">
        <f t="shared" si="6"/>
        <v>86</v>
      </c>
      <c r="K20" s="168">
        <v>5</v>
      </c>
      <c r="L20" s="169"/>
      <c r="M20" s="169"/>
      <c r="N20" s="169"/>
      <c r="O20" s="169"/>
      <c r="P20" s="169"/>
      <c r="Q20" s="169"/>
      <c r="R20" s="170"/>
      <c r="S20" s="57" t="s">
        <v>83</v>
      </c>
      <c r="T20" s="135" t="s">
        <v>123</v>
      </c>
      <c r="U20" s="80"/>
      <c r="V20" s="104"/>
      <c r="W20" s="104"/>
      <c r="X20" s="104"/>
      <c r="Y20" s="104"/>
      <c r="Z20" s="104"/>
      <c r="AA20" s="104"/>
      <c r="AB20" s="104"/>
      <c r="AC20" s="104"/>
      <c r="AE20" s="157"/>
      <c r="AF20" s="157"/>
      <c r="AG20" s="104"/>
      <c r="AH20" s="104"/>
      <c r="AI20" s="104"/>
      <c r="AJ20" s="104"/>
      <c r="AK20" s="104"/>
      <c r="AL20" s="104"/>
      <c r="AM20" s="104"/>
      <c r="AN20" s="104"/>
      <c r="AP20" s="157"/>
      <c r="AQ20" s="104"/>
      <c r="AR20" s="104"/>
      <c r="AS20" s="104"/>
      <c r="AT20" s="104"/>
      <c r="AU20" s="104"/>
      <c r="AV20" s="104"/>
      <c r="AW20" s="104"/>
      <c r="AX20" s="104"/>
    </row>
    <row r="21" spans="1:50" s="66" customFormat="1" ht="36" customHeight="1" thickBot="1" x14ac:dyDescent="0.3">
      <c r="A21" s="218" t="s">
        <v>180</v>
      </c>
      <c r="B21" s="219"/>
      <c r="C21" s="223" t="s">
        <v>110</v>
      </c>
      <c r="D21" s="218">
        <v>5</v>
      </c>
      <c r="E21" s="219">
        <f t="shared" si="7"/>
        <v>150</v>
      </c>
      <c r="F21" s="261">
        <f t="shared" ref="F21" si="8">SUM(G21:I21)</f>
        <v>64</v>
      </c>
      <c r="G21" s="89">
        <v>32</v>
      </c>
      <c r="H21" s="89"/>
      <c r="I21" s="89">
        <v>32</v>
      </c>
      <c r="J21" s="90">
        <f t="shared" si="6"/>
        <v>86</v>
      </c>
      <c r="K21" s="174"/>
      <c r="L21" s="175"/>
      <c r="M21" s="175"/>
      <c r="N21" s="175"/>
      <c r="O21" s="192">
        <v>5</v>
      </c>
      <c r="P21" s="175"/>
      <c r="Q21" s="175"/>
      <c r="R21" s="176"/>
      <c r="S21" s="219" t="s">
        <v>81</v>
      </c>
      <c r="T21" s="238" t="s">
        <v>324</v>
      </c>
      <c r="U21" s="80"/>
      <c r="V21" s="104"/>
      <c r="W21" s="104"/>
      <c r="X21" s="104"/>
      <c r="Y21" s="104"/>
      <c r="Z21" s="104"/>
      <c r="AA21" s="104"/>
      <c r="AB21" s="104"/>
      <c r="AC21" s="104"/>
      <c r="AE21" s="157"/>
      <c r="AF21" s="157"/>
      <c r="AG21" s="104"/>
      <c r="AH21" s="104"/>
      <c r="AI21" s="104"/>
      <c r="AJ21" s="104"/>
      <c r="AK21" s="104"/>
      <c r="AL21" s="104"/>
      <c r="AM21" s="104"/>
      <c r="AN21" s="104"/>
      <c r="AP21" s="157"/>
      <c r="AQ21" s="104"/>
      <c r="AR21" s="104"/>
      <c r="AS21" s="104"/>
      <c r="AT21" s="104"/>
      <c r="AU21" s="104"/>
      <c r="AV21" s="104"/>
      <c r="AW21" s="104"/>
      <c r="AX21" s="104"/>
    </row>
    <row r="22" spans="1:50" s="85" customFormat="1" ht="26.25" customHeight="1" thickBot="1" x14ac:dyDescent="0.3">
      <c r="A22" s="534" t="s">
        <v>103</v>
      </c>
      <c r="B22" s="535"/>
      <c r="C22" s="536"/>
      <c r="D22" s="54">
        <f>SUM(D19:D21)</f>
        <v>15</v>
      </c>
      <c r="E22" s="54">
        <f t="shared" ref="E22:R22" si="9">SUM(E19:E21)</f>
        <v>450</v>
      </c>
      <c r="F22" s="54">
        <f t="shared" si="9"/>
        <v>192</v>
      </c>
      <c r="G22" s="54">
        <f t="shared" si="9"/>
        <v>96</v>
      </c>
      <c r="H22" s="54">
        <f t="shared" si="9"/>
        <v>0</v>
      </c>
      <c r="I22" s="54">
        <f t="shared" si="9"/>
        <v>96</v>
      </c>
      <c r="J22" s="54">
        <f t="shared" si="9"/>
        <v>258</v>
      </c>
      <c r="K22" s="54">
        <f t="shared" si="9"/>
        <v>5</v>
      </c>
      <c r="L22" s="54">
        <f t="shared" si="9"/>
        <v>0</v>
      </c>
      <c r="M22" s="54">
        <f t="shared" si="9"/>
        <v>5</v>
      </c>
      <c r="N22" s="54">
        <f t="shared" si="9"/>
        <v>0</v>
      </c>
      <c r="O22" s="54">
        <f t="shared" si="9"/>
        <v>5</v>
      </c>
      <c r="P22" s="54">
        <f t="shared" si="9"/>
        <v>0</v>
      </c>
      <c r="Q22" s="54">
        <f t="shared" si="9"/>
        <v>0</v>
      </c>
      <c r="R22" s="253">
        <f t="shared" si="9"/>
        <v>0</v>
      </c>
      <c r="S22" s="84"/>
      <c r="T22" s="236"/>
      <c r="V22" s="79"/>
      <c r="W22" s="66"/>
      <c r="X22" s="79"/>
      <c r="Y22" s="79"/>
      <c r="Z22" s="79"/>
      <c r="AA22" s="79"/>
      <c r="AB22" s="79"/>
      <c r="AC22" s="79"/>
      <c r="AD22" s="158"/>
      <c r="AE22" s="158"/>
      <c r="AF22" s="158"/>
      <c r="AG22" s="79"/>
      <c r="AH22" s="66"/>
      <c r="AI22" s="79"/>
      <c r="AJ22" s="79"/>
      <c r="AK22" s="79"/>
      <c r="AL22" s="79"/>
      <c r="AM22" s="79"/>
      <c r="AN22" s="79"/>
      <c r="AO22" s="158"/>
      <c r="AP22" s="158"/>
      <c r="AQ22" s="79"/>
      <c r="AR22" s="66"/>
      <c r="AS22" s="79"/>
      <c r="AT22" s="79"/>
      <c r="AU22" s="79"/>
      <c r="AV22" s="79"/>
      <c r="AW22" s="79"/>
      <c r="AX22" s="79"/>
    </row>
    <row r="23" spans="1:50" s="85" customFormat="1" ht="3.75" customHeight="1" thickBot="1" x14ac:dyDescent="0.3">
      <c r="A23" s="91"/>
      <c r="B23" s="91"/>
      <c r="C23" s="91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84"/>
      <c r="T23" s="236"/>
      <c r="V23" s="66"/>
      <c r="W23" s="66"/>
      <c r="X23" s="66"/>
      <c r="Y23" s="66"/>
      <c r="Z23" s="66"/>
      <c r="AA23" s="66"/>
      <c r="AB23" s="66"/>
      <c r="AC23" s="66"/>
      <c r="AD23" s="158"/>
      <c r="AE23" s="158"/>
      <c r="AF23" s="158"/>
      <c r="AG23" s="66"/>
      <c r="AH23" s="66"/>
      <c r="AI23" s="66"/>
      <c r="AJ23" s="66"/>
      <c r="AK23" s="66"/>
      <c r="AL23" s="66"/>
      <c r="AM23" s="66"/>
      <c r="AN23" s="66"/>
      <c r="AO23" s="158"/>
      <c r="AP23" s="158"/>
      <c r="AQ23" s="66"/>
      <c r="AR23" s="66"/>
      <c r="AS23" s="66"/>
      <c r="AT23" s="66"/>
      <c r="AU23" s="66"/>
      <c r="AV23" s="66"/>
      <c r="AW23" s="66"/>
      <c r="AX23" s="66"/>
    </row>
    <row r="24" spans="1:50" s="88" customFormat="1" ht="28.5" customHeight="1" thickBot="1" x14ac:dyDescent="0.35">
      <c r="A24" s="485" t="s">
        <v>368</v>
      </c>
      <c r="B24" s="486"/>
      <c r="C24" s="487"/>
      <c r="D24" s="81">
        <f>D15+D22</f>
        <v>39</v>
      </c>
      <c r="E24" s="81">
        <f t="shared" ref="E24:R24" si="10">E15+E22</f>
        <v>1170</v>
      </c>
      <c r="F24" s="81">
        <f t="shared" si="10"/>
        <v>508</v>
      </c>
      <c r="G24" s="81">
        <f t="shared" si="10"/>
        <v>164</v>
      </c>
      <c r="H24" s="81">
        <f t="shared" si="10"/>
        <v>0</v>
      </c>
      <c r="I24" s="81">
        <f t="shared" si="10"/>
        <v>344</v>
      </c>
      <c r="J24" s="81">
        <f t="shared" si="10"/>
        <v>662</v>
      </c>
      <c r="K24" s="81">
        <f t="shared" si="10"/>
        <v>14</v>
      </c>
      <c r="L24" s="81">
        <f t="shared" si="10"/>
        <v>15</v>
      </c>
      <c r="M24" s="81">
        <f t="shared" si="10"/>
        <v>5</v>
      </c>
      <c r="N24" s="81">
        <f t="shared" si="10"/>
        <v>0</v>
      </c>
      <c r="O24" s="81">
        <f t="shared" si="10"/>
        <v>5</v>
      </c>
      <c r="P24" s="81">
        <f t="shared" si="10"/>
        <v>0</v>
      </c>
      <c r="Q24" s="81">
        <f t="shared" si="10"/>
        <v>0</v>
      </c>
      <c r="R24" s="253">
        <f t="shared" si="10"/>
        <v>0</v>
      </c>
      <c r="S24" s="93"/>
      <c r="T24" s="239"/>
      <c r="U24" s="22"/>
      <c r="V24" s="79"/>
      <c r="W24" s="66"/>
      <c r="X24" s="79"/>
      <c r="Y24" s="79"/>
      <c r="Z24" s="79"/>
      <c r="AA24" s="79"/>
      <c r="AB24" s="79"/>
      <c r="AC24" s="79"/>
      <c r="AD24" s="87"/>
      <c r="AE24" s="87"/>
      <c r="AF24" s="66"/>
      <c r="AG24" s="79"/>
      <c r="AH24" s="66"/>
      <c r="AI24" s="79"/>
      <c r="AJ24" s="79"/>
      <c r="AK24" s="79"/>
      <c r="AL24" s="79"/>
      <c r="AM24" s="79"/>
      <c r="AN24" s="79"/>
      <c r="AO24" s="87"/>
      <c r="AP24" s="66"/>
      <c r="AQ24" s="79"/>
      <c r="AR24" s="66"/>
      <c r="AS24" s="79"/>
      <c r="AT24" s="79"/>
      <c r="AU24" s="79"/>
      <c r="AV24" s="79"/>
      <c r="AW24" s="79"/>
      <c r="AX24" s="79"/>
    </row>
    <row r="25" spans="1:50" s="74" customFormat="1" ht="41.25" customHeight="1" x14ac:dyDescent="0.5">
      <c r="A25" s="537" t="s">
        <v>367</v>
      </c>
      <c r="B25" s="537"/>
      <c r="C25" s="537"/>
      <c r="D25" s="537"/>
      <c r="E25" s="537"/>
      <c r="F25" s="537"/>
      <c r="G25" s="537"/>
      <c r="H25" s="537"/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V25" s="94"/>
      <c r="W25" s="94"/>
      <c r="X25" s="94"/>
      <c r="Y25" s="94"/>
      <c r="Z25" s="94"/>
      <c r="AA25" s="94"/>
      <c r="AB25" s="94"/>
      <c r="AC25" s="94"/>
      <c r="AG25" s="94"/>
      <c r="AH25" s="94"/>
      <c r="AI25" s="94"/>
      <c r="AJ25" s="94"/>
      <c r="AK25" s="94"/>
      <c r="AL25" s="94"/>
      <c r="AM25" s="94"/>
      <c r="AN25" s="94"/>
      <c r="AQ25" s="94"/>
      <c r="AR25" s="94"/>
      <c r="AS25" s="94"/>
      <c r="AT25" s="94"/>
      <c r="AU25" s="94"/>
      <c r="AV25" s="94"/>
      <c r="AW25" s="94"/>
      <c r="AX25" s="94"/>
    </row>
    <row r="26" spans="1:50" s="79" customFormat="1" ht="32.25" customHeight="1" thickBot="1" x14ac:dyDescent="0.3">
      <c r="A26" s="77"/>
      <c r="B26" s="77"/>
      <c r="C26" s="78" t="s">
        <v>80</v>
      </c>
      <c r="K26" s="77"/>
      <c r="L26" s="77"/>
      <c r="M26" s="77"/>
      <c r="N26" s="77"/>
      <c r="O26" s="77"/>
      <c r="P26" s="77"/>
      <c r="Q26" s="77"/>
      <c r="R26" s="77"/>
      <c r="S26" s="77"/>
      <c r="T26" s="235"/>
      <c r="V26" s="66"/>
      <c r="W26" s="66"/>
      <c r="X26" s="66"/>
      <c r="Y26" s="66"/>
      <c r="Z26" s="66"/>
      <c r="AA26" s="66"/>
      <c r="AB26" s="66"/>
      <c r="AC26" s="66"/>
      <c r="AG26" s="66"/>
      <c r="AH26" s="66"/>
      <c r="AI26" s="66"/>
      <c r="AJ26" s="66"/>
      <c r="AK26" s="66"/>
      <c r="AL26" s="66"/>
      <c r="AM26" s="66"/>
      <c r="AN26" s="66"/>
      <c r="AQ26" s="66"/>
      <c r="AR26" s="66"/>
      <c r="AS26" s="66"/>
      <c r="AT26" s="66"/>
      <c r="AU26" s="66"/>
      <c r="AV26" s="66"/>
      <c r="AW26" s="66"/>
      <c r="AX26" s="66"/>
    </row>
    <row r="27" spans="1:50" ht="24" customHeight="1" x14ac:dyDescent="0.25">
      <c r="A27" s="213" t="s">
        <v>155</v>
      </c>
      <c r="B27" s="56"/>
      <c r="C27" s="262" t="s">
        <v>214</v>
      </c>
      <c r="D27" s="213">
        <v>5</v>
      </c>
      <c r="E27" s="56">
        <f t="shared" ref="E27:E28" si="11">D27*30</f>
        <v>150</v>
      </c>
      <c r="F27" s="258">
        <f t="shared" ref="F27" si="12">SUM(G27:I27)</f>
        <v>64</v>
      </c>
      <c r="G27" s="71">
        <v>32</v>
      </c>
      <c r="H27" s="71">
        <v>16</v>
      </c>
      <c r="I27" s="71">
        <v>16</v>
      </c>
      <c r="J27" s="72">
        <f t="shared" ref="J27:J30" si="13">E27-F27</f>
        <v>86</v>
      </c>
      <c r="K27" s="280">
        <v>5</v>
      </c>
      <c r="L27" s="281"/>
      <c r="M27" s="281"/>
      <c r="N27" s="281"/>
      <c r="O27" s="166"/>
      <c r="P27" s="166"/>
      <c r="Q27" s="166"/>
      <c r="R27" s="167"/>
      <c r="S27" s="251" t="s">
        <v>81</v>
      </c>
      <c r="T27" s="115" t="s">
        <v>216</v>
      </c>
      <c r="U27" s="80"/>
      <c r="V27" s="104"/>
      <c r="W27" s="104"/>
      <c r="X27" s="104"/>
      <c r="Y27" s="104"/>
      <c r="Z27" s="104"/>
      <c r="AA27" s="104"/>
      <c r="AB27" s="104"/>
      <c r="AC27" s="104"/>
      <c r="AE27" s="157"/>
      <c r="AF27" s="157"/>
      <c r="AG27" s="104"/>
      <c r="AH27" s="104"/>
      <c r="AI27" s="104"/>
      <c r="AJ27" s="104"/>
      <c r="AK27" s="104"/>
      <c r="AL27" s="104"/>
      <c r="AM27" s="104"/>
      <c r="AN27" s="104"/>
      <c r="AP27" s="157"/>
      <c r="AQ27" s="104"/>
      <c r="AR27" s="104"/>
      <c r="AS27" s="104"/>
      <c r="AT27" s="104"/>
      <c r="AU27" s="104"/>
      <c r="AV27" s="104"/>
      <c r="AW27" s="104"/>
      <c r="AX27" s="104"/>
    </row>
    <row r="28" spans="1:50" ht="36.75" customHeight="1" x14ac:dyDescent="0.25">
      <c r="A28" s="214" t="s">
        <v>156</v>
      </c>
      <c r="B28" s="216"/>
      <c r="C28" s="263" t="s">
        <v>338</v>
      </c>
      <c r="D28" s="214">
        <v>5</v>
      </c>
      <c r="E28" s="57">
        <f t="shared" si="11"/>
        <v>150</v>
      </c>
      <c r="F28" s="259">
        <f t="shared" ref="F28:F30" si="14">SUM(G28:I28)</f>
        <v>64</v>
      </c>
      <c r="G28" s="59">
        <v>32</v>
      </c>
      <c r="H28" s="59">
        <v>16</v>
      </c>
      <c r="I28" s="59">
        <v>16</v>
      </c>
      <c r="J28" s="61">
        <f t="shared" si="13"/>
        <v>86</v>
      </c>
      <c r="K28" s="282"/>
      <c r="L28" s="283">
        <v>5</v>
      </c>
      <c r="M28" s="283"/>
      <c r="N28" s="283"/>
      <c r="O28" s="178"/>
      <c r="P28" s="178"/>
      <c r="Q28" s="178"/>
      <c r="R28" s="179"/>
      <c r="S28" s="252" t="s">
        <v>81</v>
      </c>
      <c r="T28" s="117" t="s">
        <v>216</v>
      </c>
      <c r="U28" s="80"/>
      <c r="V28" s="104"/>
      <c r="W28" s="104"/>
      <c r="X28" s="104"/>
      <c r="Y28" s="104"/>
      <c r="Z28" s="104"/>
      <c r="AA28" s="104"/>
      <c r="AB28" s="104"/>
      <c r="AC28" s="104"/>
      <c r="AE28" s="157"/>
      <c r="AF28" s="157"/>
      <c r="AG28" s="104"/>
      <c r="AH28" s="104"/>
      <c r="AI28" s="104"/>
      <c r="AJ28" s="104"/>
      <c r="AK28" s="104"/>
      <c r="AL28" s="104"/>
      <c r="AM28" s="104"/>
      <c r="AN28" s="104"/>
      <c r="AP28" s="157"/>
      <c r="AQ28" s="104"/>
      <c r="AR28" s="104"/>
      <c r="AS28" s="104"/>
      <c r="AT28" s="104"/>
      <c r="AU28" s="104"/>
      <c r="AV28" s="104"/>
      <c r="AW28" s="104"/>
      <c r="AX28" s="104"/>
    </row>
    <row r="29" spans="1:50" ht="28.5" customHeight="1" x14ac:dyDescent="0.25">
      <c r="A29" s="214" t="s">
        <v>157</v>
      </c>
      <c r="B29" s="216"/>
      <c r="C29" s="263" t="s">
        <v>320</v>
      </c>
      <c r="D29" s="214">
        <v>5</v>
      </c>
      <c r="E29" s="57">
        <f t="shared" ref="E29:E32" si="15">D29*30</f>
        <v>150</v>
      </c>
      <c r="F29" s="259">
        <f t="shared" si="14"/>
        <v>64</v>
      </c>
      <c r="G29" s="59">
        <v>32</v>
      </c>
      <c r="H29" s="59">
        <v>16</v>
      </c>
      <c r="I29" s="59">
        <v>16</v>
      </c>
      <c r="J29" s="61">
        <f t="shared" si="13"/>
        <v>86</v>
      </c>
      <c r="K29" s="282"/>
      <c r="L29" s="283"/>
      <c r="M29" s="283">
        <v>5</v>
      </c>
      <c r="N29" s="283"/>
      <c r="O29" s="178"/>
      <c r="P29" s="178"/>
      <c r="Q29" s="178"/>
      <c r="R29" s="179"/>
      <c r="S29" s="252" t="s">
        <v>81</v>
      </c>
      <c r="T29" s="117" t="s">
        <v>274</v>
      </c>
      <c r="U29" s="80"/>
      <c r="V29" s="104"/>
      <c r="W29" s="104"/>
      <c r="X29" s="104"/>
      <c r="Y29" s="104"/>
      <c r="Z29" s="104"/>
      <c r="AA29" s="104"/>
      <c r="AB29" s="104"/>
      <c r="AC29" s="104"/>
      <c r="AE29" s="157"/>
      <c r="AF29" s="157"/>
      <c r="AG29" s="104"/>
      <c r="AH29" s="104"/>
      <c r="AI29" s="104"/>
      <c r="AJ29" s="104"/>
      <c r="AK29" s="104"/>
      <c r="AL29" s="104"/>
      <c r="AM29" s="104"/>
      <c r="AN29" s="104"/>
      <c r="AP29" s="157"/>
      <c r="AQ29" s="104"/>
      <c r="AR29" s="104"/>
      <c r="AS29" s="104"/>
      <c r="AT29" s="104"/>
      <c r="AU29" s="104"/>
      <c r="AV29" s="104"/>
      <c r="AW29" s="104"/>
      <c r="AX29" s="104"/>
    </row>
    <row r="30" spans="1:50" ht="26.25" customHeight="1" x14ac:dyDescent="0.25">
      <c r="A30" s="214" t="s">
        <v>158</v>
      </c>
      <c r="B30" s="216"/>
      <c r="C30" s="263" t="s">
        <v>219</v>
      </c>
      <c r="D30" s="214">
        <v>5</v>
      </c>
      <c r="E30" s="57">
        <f t="shared" si="15"/>
        <v>150</v>
      </c>
      <c r="F30" s="259">
        <f t="shared" si="14"/>
        <v>64</v>
      </c>
      <c r="G30" s="59">
        <v>32</v>
      </c>
      <c r="H30" s="59">
        <v>16</v>
      </c>
      <c r="I30" s="59">
        <v>16</v>
      </c>
      <c r="J30" s="61">
        <f t="shared" si="13"/>
        <v>86</v>
      </c>
      <c r="K30" s="282"/>
      <c r="L30" s="283"/>
      <c r="M30" s="283"/>
      <c r="N30" s="283">
        <v>5</v>
      </c>
      <c r="O30" s="178"/>
      <c r="P30" s="178"/>
      <c r="Q30" s="178"/>
      <c r="R30" s="179"/>
      <c r="S30" s="252" t="s">
        <v>81</v>
      </c>
      <c r="T30" s="117" t="s">
        <v>215</v>
      </c>
      <c r="U30" s="80"/>
      <c r="V30" s="104"/>
      <c r="W30" s="104"/>
      <c r="X30" s="104"/>
      <c r="Y30" s="104"/>
      <c r="Z30" s="104"/>
      <c r="AA30" s="104"/>
      <c r="AB30" s="104"/>
      <c r="AC30" s="104"/>
      <c r="AE30" s="157"/>
      <c r="AF30" s="157"/>
      <c r="AG30" s="104"/>
      <c r="AH30" s="104"/>
      <c r="AI30" s="104"/>
      <c r="AJ30" s="104"/>
      <c r="AK30" s="104"/>
      <c r="AL30" s="104"/>
      <c r="AM30" s="104"/>
      <c r="AN30" s="104"/>
      <c r="AP30" s="157"/>
      <c r="AQ30" s="104"/>
      <c r="AR30" s="104"/>
      <c r="AS30" s="104"/>
      <c r="AT30" s="104"/>
      <c r="AU30" s="104"/>
      <c r="AV30" s="104"/>
      <c r="AW30" s="104"/>
      <c r="AX30" s="104"/>
    </row>
    <row r="31" spans="1:50" ht="25.5" customHeight="1" x14ac:dyDescent="0.25">
      <c r="A31" s="214" t="s">
        <v>159</v>
      </c>
      <c r="B31" s="57"/>
      <c r="C31" s="264" t="s">
        <v>134</v>
      </c>
      <c r="D31" s="214">
        <v>5</v>
      </c>
      <c r="E31" s="57">
        <f t="shared" si="15"/>
        <v>150</v>
      </c>
      <c r="F31" s="259">
        <f t="shared" ref="F31:F32" si="16">SUM(G31:I31)</f>
        <v>74</v>
      </c>
      <c r="G31" s="59">
        <v>8</v>
      </c>
      <c r="H31" s="59">
        <v>66</v>
      </c>
      <c r="I31" s="59"/>
      <c r="J31" s="61">
        <f t="shared" ref="J31:J32" si="17">E31-F31</f>
        <v>76</v>
      </c>
      <c r="K31" s="180">
        <v>5</v>
      </c>
      <c r="L31" s="169"/>
      <c r="M31" s="169"/>
      <c r="N31" s="169"/>
      <c r="O31" s="169"/>
      <c r="P31" s="169"/>
      <c r="Q31" s="169"/>
      <c r="R31" s="170"/>
      <c r="S31" s="57" t="s">
        <v>83</v>
      </c>
      <c r="T31" s="135" t="s">
        <v>146</v>
      </c>
      <c r="U31" s="80"/>
      <c r="V31" s="104"/>
      <c r="W31" s="104"/>
      <c r="X31" s="104"/>
      <c r="Y31" s="104"/>
      <c r="Z31" s="104"/>
      <c r="AA31" s="104"/>
      <c r="AB31" s="104"/>
      <c r="AC31" s="104"/>
      <c r="AE31" s="157"/>
      <c r="AF31" s="157"/>
      <c r="AG31" s="104"/>
      <c r="AH31" s="104"/>
      <c r="AI31" s="104"/>
      <c r="AJ31" s="104"/>
      <c r="AK31" s="104"/>
      <c r="AL31" s="104"/>
      <c r="AM31" s="104"/>
      <c r="AN31" s="104"/>
      <c r="AP31" s="157"/>
      <c r="AQ31" s="104"/>
      <c r="AR31" s="104"/>
      <c r="AS31" s="104"/>
      <c r="AT31" s="104"/>
      <c r="AU31" s="104"/>
      <c r="AV31" s="104"/>
      <c r="AW31" s="104"/>
      <c r="AX31" s="104"/>
    </row>
    <row r="32" spans="1:50" ht="24.75" customHeight="1" x14ac:dyDescent="0.25">
      <c r="A32" s="214" t="s">
        <v>160</v>
      </c>
      <c r="B32" s="57"/>
      <c r="C32" s="264" t="s">
        <v>136</v>
      </c>
      <c r="D32" s="214">
        <v>5</v>
      </c>
      <c r="E32" s="57">
        <f t="shared" si="15"/>
        <v>150</v>
      </c>
      <c r="F32" s="259">
        <f t="shared" si="16"/>
        <v>64</v>
      </c>
      <c r="G32" s="59">
        <v>32</v>
      </c>
      <c r="H32" s="59"/>
      <c r="I32" s="59">
        <v>32</v>
      </c>
      <c r="J32" s="61">
        <f t="shared" si="17"/>
        <v>86</v>
      </c>
      <c r="K32" s="284">
        <v>5</v>
      </c>
      <c r="L32" s="169"/>
      <c r="M32" s="169"/>
      <c r="N32" s="169"/>
      <c r="O32" s="169"/>
      <c r="P32" s="169"/>
      <c r="Q32" s="169"/>
      <c r="R32" s="170"/>
      <c r="S32" s="57" t="s">
        <v>81</v>
      </c>
      <c r="T32" s="135" t="s">
        <v>148</v>
      </c>
      <c r="U32" s="80"/>
      <c r="V32" s="104"/>
      <c r="W32" s="104"/>
      <c r="X32" s="104"/>
      <c r="Y32" s="104"/>
      <c r="Z32" s="104"/>
      <c r="AA32" s="104"/>
      <c r="AB32" s="104"/>
      <c r="AC32" s="104"/>
      <c r="AE32" s="157"/>
      <c r="AF32" s="157"/>
      <c r="AG32" s="104"/>
      <c r="AH32" s="104"/>
      <c r="AI32" s="104"/>
      <c r="AJ32" s="104"/>
      <c r="AK32" s="104"/>
      <c r="AL32" s="104"/>
      <c r="AM32" s="104"/>
      <c r="AN32" s="104"/>
      <c r="AP32" s="157"/>
      <c r="AQ32" s="104"/>
      <c r="AR32" s="104"/>
      <c r="AS32" s="104"/>
      <c r="AT32" s="104"/>
      <c r="AU32" s="104"/>
      <c r="AV32" s="104"/>
      <c r="AW32" s="104"/>
      <c r="AX32" s="104"/>
    </row>
    <row r="33" spans="1:50" ht="24.75" customHeight="1" x14ac:dyDescent="0.25">
      <c r="A33" s="214" t="s">
        <v>161</v>
      </c>
      <c r="B33" s="57"/>
      <c r="C33" s="264" t="s">
        <v>137</v>
      </c>
      <c r="D33" s="214">
        <v>4</v>
      </c>
      <c r="E33" s="57">
        <f t="shared" ref="E33:E38" si="18">D33*30</f>
        <v>120</v>
      </c>
      <c r="F33" s="259">
        <f t="shared" ref="F33:F38" si="19">SUM(G33:I33)</f>
        <v>60</v>
      </c>
      <c r="G33" s="59">
        <v>30</v>
      </c>
      <c r="H33" s="59"/>
      <c r="I33" s="59">
        <v>30</v>
      </c>
      <c r="J33" s="61">
        <f t="shared" ref="J33:J38" si="20">E33-F33</f>
        <v>60</v>
      </c>
      <c r="K33" s="180"/>
      <c r="L33" s="169">
        <v>4</v>
      </c>
      <c r="M33" s="169"/>
      <c r="N33" s="169"/>
      <c r="O33" s="169"/>
      <c r="P33" s="169"/>
      <c r="Q33" s="169"/>
      <c r="R33" s="170"/>
      <c r="S33" s="57" t="s">
        <v>83</v>
      </c>
      <c r="T33" s="135" t="s">
        <v>148</v>
      </c>
      <c r="U33" s="80"/>
      <c r="V33" s="104"/>
      <c r="W33" s="104"/>
      <c r="X33" s="104"/>
      <c r="Y33" s="104"/>
      <c r="Z33" s="104"/>
      <c r="AA33" s="104"/>
      <c r="AB33" s="104"/>
      <c r="AC33" s="104"/>
      <c r="AE33" s="157"/>
      <c r="AF33" s="157"/>
      <c r="AG33" s="104"/>
      <c r="AH33" s="104"/>
      <c r="AI33" s="104"/>
      <c r="AJ33" s="104"/>
      <c r="AK33" s="104"/>
      <c r="AL33" s="104"/>
      <c r="AM33" s="104"/>
      <c r="AN33" s="104"/>
      <c r="AP33" s="157"/>
      <c r="AQ33" s="104"/>
      <c r="AR33" s="104"/>
      <c r="AS33" s="104"/>
      <c r="AT33" s="104"/>
      <c r="AU33" s="104"/>
      <c r="AV33" s="104"/>
      <c r="AW33" s="104"/>
      <c r="AX33" s="104"/>
    </row>
    <row r="34" spans="1:50" ht="26.25" customHeight="1" x14ac:dyDescent="0.25">
      <c r="A34" s="214" t="s">
        <v>162</v>
      </c>
      <c r="B34" s="57"/>
      <c r="C34" s="264" t="s">
        <v>138</v>
      </c>
      <c r="D34" s="214">
        <v>4</v>
      </c>
      <c r="E34" s="57">
        <f t="shared" si="18"/>
        <v>120</v>
      </c>
      <c r="F34" s="259">
        <f t="shared" si="19"/>
        <v>60</v>
      </c>
      <c r="G34" s="59">
        <v>30</v>
      </c>
      <c r="H34" s="59"/>
      <c r="I34" s="59">
        <v>30</v>
      </c>
      <c r="J34" s="61">
        <f t="shared" si="20"/>
        <v>60</v>
      </c>
      <c r="K34" s="180"/>
      <c r="L34" s="169">
        <v>4</v>
      </c>
      <c r="M34" s="169"/>
      <c r="N34" s="169"/>
      <c r="O34" s="169"/>
      <c r="P34" s="169"/>
      <c r="Q34" s="169"/>
      <c r="R34" s="170"/>
      <c r="S34" s="57" t="s">
        <v>83</v>
      </c>
      <c r="T34" s="135" t="s">
        <v>148</v>
      </c>
      <c r="U34" s="80"/>
      <c r="V34" s="104"/>
      <c r="W34" s="104"/>
      <c r="X34" s="104"/>
      <c r="Y34" s="104"/>
      <c r="Z34" s="104"/>
      <c r="AA34" s="104"/>
      <c r="AB34" s="104"/>
      <c r="AC34" s="104"/>
      <c r="AE34" s="157"/>
      <c r="AF34" s="157"/>
      <c r="AG34" s="104"/>
      <c r="AH34" s="104"/>
      <c r="AI34" s="104"/>
      <c r="AJ34" s="104"/>
      <c r="AK34" s="104"/>
      <c r="AL34" s="104"/>
      <c r="AM34" s="104"/>
      <c r="AN34" s="104"/>
      <c r="AP34" s="157"/>
      <c r="AQ34" s="104"/>
      <c r="AR34" s="104"/>
      <c r="AS34" s="104"/>
      <c r="AT34" s="104"/>
      <c r="AU34" s="104"/>
      <c r="AV34" s="104"/>
      <c r="AW34" s="104"/>
      <c r="AX34" s="104"/>
    </row>
    <row r="35" spans="1:50" ht="26.25" customHeight="1" x14ac:dyDescent="0.25">
      <c r="A35" s="214" t="s">
        <v>163</v>
      </c>
      <c r="B35" s="57"/>
      <c r="C35" s="264" t="s">
        <v>135</v>
      </c>
      <c r="D35" s="214">
        <v>5</v>
      </c>
      <c r="E35" s="57">
        <f t="shared" si="18"/>
        <v>150</v>
      </c>
      <c r="F35" s="259">
        <f t="shared" si="19"/>
        <v>64</v>
      </c>
      <c r="G35" s="59">
        <v>32</v>
      </c>
      <c r="H35" s="59">
        <v>32</v>
      </c>
      <c r="I35" s="59"/>
      <c r="J35" s="61">
        <f t="shared" si="20"/>
        <v>86</v>
      </c>
      <c r="K35" s="180"/>
      <c r="L35" s="169"/>
      <c r="M35" s="192">
        <v>5</v>
      </c>
      <c r="N35" s="169"/>
      <c r="O35" s="169"/>
      <c r="P35" s="169"/>
      <c r="Q35" s="169"/>
      <c r="R35" s="170"/>
      <c r="S35" s="57" t="s">
        <v>81</v>
      </c>
      <c r="T35" s="135" t="s">
        <v>147</v>
      </c>
      <c r="U35" s="80"/>
      <c r="V35" s="104"/>
      <c r="W35" s="104"/>
      <c r="X35" s="104"/>
      <c r="Y35" s="104"/>
      <c r="Z35" s="104"/>
      <c r="AA35" s="104"/>
      <c r="AB35" s="104"/>
      <c r="AC35" s="104"/>
      <c r="AE35" s="157"/>
      <c r="AF35" s="157"/>
      <c r="AG35" s="104"/>
      <c r="AH35" s="104"/>
      <c r="AI35" s="104"/>
      <c r="AJ35" s="104"/>
      <c r="AK35" s="104"/>
      <c r="AL35" s="104"/>
      <c r="AM35" s="104"/>
      <c r="AN35" s="104"/>
      <c r="AP35" s="157"/>
      <c r="AQ35" s="104"/>
      <c r="AR35" s="104"/>
      <c r="AS35" s="104"/>
      <c r="AT35" s="104"/>
      <c r="AU35" s="104"/>
      <c r="AV35" s="104"/>
      <c r="AW35" s="104"/>
      <c r="AX35" s="104"/>
    </row>
    <row r="36" spans="1:50" ht="21" customHeight="1" x14ac:dyDescent="0.25">
      <c r="A36" s="214" t="s">
        <v>164</v>
      </c>
      <c r="B36" s="57"/>
      <c r="C36" s="264" t="s">
        <v>187</v>
      </c>
      <c r="D36" s="214">
        <v>4</v>
      </c>
      <c r="E36" s="57">
        <f t="shared" si="18"/>
        <v>120</v>
      </c>
      <c r="F36" s="259">
        <f t="shared" si="19"/>
        <v>60</v>
      </c>
      <c r="G36" s="59">
        <v>30</v>
      </c>
      <c r="H36" s="59"/>
      <c r="I36" s="59">
        <v>30</v>
      </c>
      <c r="J36" s="61">
        <f t="shared" si="20"/>
        <v>60</v>
      </c>
      <c r="K36" s="180"/>
      <c r="L36" s="169"/>
      <c r="M36" s="169">
        <v>4</v>
      </c>
      <c r="N36" s="169"/>
      <c r="O36" s="169"/>
      <c r="P36" s="169"/>
      <c r="Q36" s="169"/>
      <c r="R36" s="170"/>
      <c r="S36" s="57" t="s">
        <v>83</v>
      </c>
      <c r="T36" s="135" t="s">
        <v>149</v>
      </c>
      <c r="U36" s="80"/>
      <c r="V36" s="104"/>
      <c r="W36" s="104"/>
      <c r="X36" s="104"/>
      <c r="Y36" s="104"/>
      <c r="Z36" s="104"/>
      <c r="AA36" s="104"/>
      <c r="AB36" s="104"/>
      <c r="AC36" s="104"/>
      <c r="AE36" s="157"/>
      <c r="AF36" s="157"/>
      <c r="AG36" s="104"/>
      <c r="AH36" s="104"/>
      <c r="AI36" s="104"/>
      <c r="AJ36" s="104"/>
      <c r="AK36" s="104"/>
      <c r="AL36" s="104"/>
      <c r="AM36" s="104"/>
      <c r="AN36" s="104"/>
      <c r="AP36" s="157"/>
      <c r="AQ36" s="104"/>
      <c r="AR36" s="104"/>
      <c r="AS36" s="104"/>
      <c r="AT36" s="104"/>
      <c r="AU36" s="104"/>
      <c r="AV36" s="104"/>
      <c r="AW36" s="104"/>
      <c r="AX36" s="104"/>
    </row>
    <row r="37" spans="1:50" ht="26.25" customHeight="1" x14ac:dyDescent="0.25">
      <c r="A37" s="214" t="s">
        <v>165</v>
      </c>
      <c r="B37" s="57"/>
      <c r="C37" s="264" t="s">
        <v>140</v>
      </c>
      <c r="D37" s="214">
        <v>5</v>
      </c>
      <c r="E37" s="57">
        <f t="shared" si="18"/>
        <v>150</v>
      </c>
      <c r="F37" s="259">
        <f t="shared" si="19"/>
        <v>64</v>
      </c>
      <c r="G37" s="59">
        <v>32</v>
      </c>
      <c r="H37" s="59"/>
      <c r="I37" s="59">
        <v>32</v>
      </c>
      <c r="J37" s="61">
        <f t="shared" si="20"/>
        <v>86</v>
      </c>
      <c r="K37" s="180"/>
      <c r="L37" s="169"/>
      <c r="M37" s="192">
        <v>5</v>
      </c>
      <c r="N37" s="169"/>
      <c r="O37" s="169"/>
      <c r="P37" s="169"/>
      <c r="Q37" s="169"/>
      <c r="R37" s="170"/>
      <c r="S37" s="57" t="s">
        <v>81</v>
      </c>
      <c r="T37" s="137" t="s">
        <v>340</v>
      </c>
      <c r="U37" s="80"/>
      <c r="V37" s="104"/>
      <c r="W37" s="104"/>
      <c r="X37" s="104"/>
      <c r="Y37" s="104"/>
      <c r="Z37" s="104"/>
      <c r="AA37" s="104"/>
      <c r="AB37" s="104"/>
      <c r="AC37" s="104"/>
      <c r="AE37" s="157"/>
      <c r="AF37" s="157"/>
      <c r="AG37" s="104"/>
      <c r="AH37" s="104"/>
      <c r="AI37" s="104"/>
      <c r="AJ37" s="104"/>
      <c r="AK37" s="104"/>
      <c r="AL37" s="104"/>
      <c r="AM37" s="104"/>
      <c r="AN37" s="104"/>
      <c r="AP37" s="157"/>
      <c r="AQ37" s="104"/>
      <c r="AR37" s="104"/>
      <c r="AS37" s="104"/>
      <c r="AT37" s="104"/>
      <c r="AU37" s="104"/>
      <c r="AV37" s="104"/>
      <c r="AW37" s="104"/>
      <c r="AX37" s="104"/>
    </row>
    <row r="38" spans="1:50" ht="30" customHeight="1" x14ac:dyDescent="0.25">
      <c r="A38" s="214" t="s">
        <v>212</v>
      </c>
      <c r="B38" s="57"/>
      <c r="C38" s="264" t="s">
        <v>142</v>
      </c>
      <c r="D38" s="214">
        <v>4</v>
      </c>
      <c r="E38" s="57">
        <f t="shared" si="18"/>
        <v>120</v>
      </c>
      <c r="F38" s="259">
        <f t="shared" si="19"/>
        <v>60</v>
      </c>
      <c r="G38" s="59">
        <v>30</v>
      </c>
      <c r="H38" s="59"/>
      <c r="I38" s="59">
        <v>30</v>
      </c>
      <c r="J38" s="61">
        <f t="shared" si="20"/>
        <v>60</v>
      </c>
      <c r="K38" s="180"/>
      <c r="L38" s="169"/>
      <c r="M38" s="169"/>
      <c r="N38" s="169">
        <v>4</v>
      </c>
      <c r="O38" s="169"/>
      <c r="P38" s="169"/>
      <c r="Q38" s="169"/>
      <c r="R38" s="170"/>
      <c r="S38" s="57" t="s">
        <v>83</v>
      </c>
      <c r="T38" s="137" t="s">
        <v>340</v>
      </c>
      <c r="U38" s="80"/>
      <c r="V38" s="104"/>
      <c r="W38" s="104"/>
      <c r="X38" s="104"/>
      <c r="Y38" s="104"/>
      <c r="Z38" s="104"/>
      <c r="AA38" s="104"/>
      <c r="AB38" s="104"/>
      <c r="AC38" s="104"/>
      <c r="AE38" s="157"/>
      <c r="AF38" s="157"/>
      <c r="AG38" s="104"/>
      <c r="AH38" s="104"/>
      <c r="AI38" s="104"/>
      <c r="AJ38" s="104"/>
      <c r="AK38" s="104"/>
      <c r="AL38" s="104"/>
      <c r="AM38" s="104"/>
      <c r="AN38" s="104"/>
      <c r="AP38" s="157"/>
      <c r="AQ38" s="104"/>
      <c r="AR38" s="104"/>
      <c r="AS38" s="104"/>
      <c r="AT38" s="104"/>
      <c r="AU38" s="104"/>
      <c r="AV38" s="104"/>
      <c r="AW38" s="104"/>
      <c r="AX38" s="104"/>
    </row>
    <row r="39" spans="1:50" ht="39" customHeight="1" x14ac:dyDescent="0.25">
      <c r="A39" s="214" t="s">
        <v>166</v>
      </c>
      <c r="B39" s="57"/>
      <c r="C39" s="264" t="s">
        <v>139</v>
      </c>
      <c r="D39" s="214">
        <v>5</v>
      </c>
      <c r="E39" s="57">
        <f t="shared" ref="E39:E44" si="21">D39*30</f>
        <v>150</v>
      </c>
      <c r="F39" s="259">
        <f>SUM(G39:I39)</f>
        <v>64</v>
      </c>
      <c r="G39" s="59">
        <v>32</v>
      </c>
      <c r="H39" s="59"/>
      <c r="I39" s="59">
        <v>32</v>
      </c>
      <c r="J39" s="61">
        <f t="shared" ref="J39:J44" si="22">E39-F39</f>
        <v>86</v>
      </c>
      <c r="K39" s="180"/>
      <c r="L39" s="169"/>
      <c r="M39" s="169"/>
      <c r="N39" s="192">
        <v>5</v>
      </c>
      <c r="O39" s="169"/>
      <c r="P39" s="169"/>
      <c r="Q39" s="169"/>
      <c r="R39" s="170"/>
      <c r="S39" s="57" t="s">
        <v>81</v>
      </c>
      <c r="T39" s="135" t="s">
        <v>150</v>
      </c>
      <c r="U39" s="80"/>
      <c r="V39" s="104"/>
      <c r="W39" s="104"/>
      <c r="X39" s="104"/>
      <c r="Y39" s="104"/>
      <c r="Z39" s="104"/>
      <c r="AA39" s="104"/>
      <c r="AB39" s="104"/>
      <c r="AC39" s="104"/>
      <c r="AE39" s="157"/>
      <c r="AF39" s="157"/>
      <c r="AG39" s="104"/>
      <c r="AH39" s="104"/>
      <c r="AI39" s="104"/>
      <c r="AJ39" s="104"/>
      <c r="AK39" s="104"/>
      <c r="AL39" s="104"/>
      <c r="AM39" s="104"/>
      <c r="AN39" s="104"/>
      <c r="AP39" s="157"/>
      <c r="AQ39" s="104"/>
      <c r="AR39" s="104"/>
      <c r="AS39" s="104"/>
      <c r="AT39" s="104"/>
      <c r="AU39" s="104"/>
      <c r="AV39" s="104"/>
      <c r="AW39" s="104"/>
      <c r="AX39" s="104"/>
    </row>
    <row r="40" spans="1:50" ht="33" customHeight="1" x14ac:dyDescent="0.25">
      <c r="A40" s="214" t="s">
        <v>167</v>
      </c>
      <c r="B40" s="57"/>
      <c r="C40" s="264" t="s">
        <v>485</v>
      </c>
      <c r="D40" s="214">
        <v>1</v>
      </c>
      <c r="E40" s="57">
        <f t="shared" si="21"/>
        <v>30</v>
      </c>
      <c r="F40" s="259">
        <f t="shared" ref="F40:F41" si="23">SUM(G40:I40)</f>
        <v>0</v>
      </c>
      <c r="G40" s="59"/>
      <c r="H40" s="59"/>
      <c r="I40" s="59"/>
      <c r="J40" s="61">
        <f t="shared" si="22"/>
        <v>30</v>
      </c>
      <c r="K40" s="180"/>
      <c r="L40" s="169"/>
      <c r="M40" s="169"/>
      <c r="N40" s="169">
        <v>1</v>
      </c>
      <c r="O40" s="169"/>
      <c r="P40" s="169"/>
      <c r="Q40" s="169"/>
      <c r="R40" s="170"/>
      <c r="S40" s="57" t="s">
        <v>145</v>
      </c>
      <c r="T40" s="137" t="s">
        <v>341</v>
      </c>
      <c r="U40" s="80"/>
      <c r="V40" s="104"/>
      <c r="W40" s="104"/>
      <c r="X40" s="104"/>
      <c r="Y40" s="104"/>
      <c r="Z40" s="104"/>
      <c r="AA40" s="104"/>
      <c r="AB40" s="104"/>
      <c r="AC40" s="104"/>
      <c r="AE40" s="157"/>
      <c r="AF40" s="157"/>
      <c r="AG40" s="104"/>
      <c r="AH40" s="104"/>
      <c r="AI40" s="104"/>
      <c r="AJ40" s="104"/>
      <c r="AK40" s="104"/>
      <c r="AL40" s="104"/>
      <c r="AM40" s="104"/>
      <c r="AN40" s="104"/>
      <c r="AP40" s="157"/>
      <c r="AQ40" s="104"/>
      <c r="AR40" s="104"/>
      <c r="AS40" s="104"/>
      <c r="AT40" s="104"/>
      <c r="AU40" s="104"/>
      <c r="AV40" s="104"/>
      <c r="AW40" s="104"/>
      <c r="AX40" s="104"/>
    </row>
    <row r="41" spans="1:50" ht="22.5" customHeight="1" x14ac:dyDescent="0.25">
      <c r="A41" s="214" t="s">
        <v>168</v>
      </c>
      <c r="B41" s="220"/>
      <c r="C41" s="265" t="s">
        <v>209</v>
      </c>
      <c r="D41" s="214">
        <v>5</v>
      </c>
      <c r="E41" s="57">
        <f t="shared" si="21"/>
        <v>150</v>
      </c>
      <c r="F41" s="259">
        <f t="shared" si="23"/>
        <v>64</v>
      </c>
      <c r="G41" s="59">
        <v>32</v>
      </c>
      <c r="H41" s="59"/>
      <c r="I41" s="59">
        <v>32</v>
      </c>
      <c r="J41" s="61">
        <f t="shared" si="22"/>
        <v>86</v>
      </c>
      <c r="K41" s="181"/>
      <c r="L41" s="182"/>
      <c r="M41" s="182"/>
      <c r="N41" s="285">
        <v>5</v>
      </c>
      <c r="O41" s="182"/>
      <c r="P41" s="182"/>
      <c r="Q41" s="182"/>
      <c r="R41" s="183"/>
      <c r="S41" s="57" t="s">
        <v>81</v>
      </c>
      <c r="T41" s="137" t="s">
        <v>339</v>
      </c>
      <c r="U41" s="80"/>
      <c r="V41" s="104"/>
      <c r="W41" s="104"/>
      <c r="X41" s="104"/>
      <c r="Y41" s="231"/>
      <c r="Z41" s="104"/>
      <c r="AA41" s="104"/>
      <c r="AB41" s="104"/>
      <c r="AC41" s="104"/>
      <c r="AE41" s="157"/>
      <c r="AF41" s="157"/>
      <c r="AG41" s="104"/>
      <c r="AH41" s="104"/>
      <c r="AI41" s="104"/>
      <c r="AJ41" s="231"/>
      <c r="AK41" s="104"/>
      <c r="AL41" s="104"/>
      <c r="AM41" s="104"/>
      <c r="AN41" s="104"/>
      <c r="AP41" s="157"/>
      <c r="AQ41" s="104"/>
      <c r="AR41" s="104"/>
      <c r="AS41" s="104"/>
      <c r="AT41" s="231"/>
      <c r="AU41" s="104"/>
      <c r="AV41" s="104"/>
      <c r="AW41" s="104"/>
      <c r="AX41" s="104"/>
    </row>
    <row r="42" spans="1:50" ht="18.75" customHeight="1" x14ac:dyDescent="0.25">
      <c r="A42" s="214" t="s">
        <v>169</v>
      </c>
      <c r="B42" s="57"/>
      <c r="C42" s="264" t="s">
        <v>211</v>
      </c>
      <c r="D42" s="214">
        <v>5</v>
      </c>
      <c r="E42" s="57">
        <f t="shared" si="21"/>
        <v>150</v>
      </c>
      <c r="F42" s="259">
        <f>SUM(G42:I42)</f>
        <v>64</v>
      </c>
      <c r="G42" s="59">
        <v>32</v>
      </c>
      <c r="H42" s="59"/>
      <c r="I42" s="59">
        <v>32</v>
      </c>
      <c r="J42" s="61">
        <f t="shared" si="22"/>
        <v>86</v>
      </c>
      <c r="K42" s="180"/>
      <c r="L42" s="169"/>
      <c r="M42" s="169"/>
      <c r="N42" s="169"/>
      <c r="O42" s="192">
        <v>5</v>
      </c>
      <c r="P42" s="169"/>
      <c r="Q42" s="169"/>
      <c r="R42" s="170"/>
      <c r="S42" s="57" t="s">
        <v>81</v>
      </c>
      <c r="T42" s="137" t="s">
        <v>342</v>
      </c>
      <c r="U42" s="80"/>
      <c r="V42" s="104"/>
      <c r="W42" s="104"/>
      <c r="X42" s="231"/>
      <c r="Y42" s="231"/>
      <c r="Z42" s="104"/>
      <c r="AA42" s="104"/>
      <c r="AB42" s="104"/>
      <c r="AC42" s="104"/>
      <c r="AE42" s="157"/>
      <c r="AF42" s="157"/>
      <c r="AG42" s="104"/>
      <c r="AH42" s="104"/>
      <c r="AI42" s="231"/>
      <c r="AJ42" s="231"/>
      <c r="AK42" s="104"/>
      <c r="AL42" s="104"/>
      <c r="AM42" s="104"/>
      <c r="AN42" s="104"/>
      <c r="AP42" s="157"/>
      <c r="AQ42" s="104"/>
      <c r="AR42" s="104"/>
      <c r="AS42" s="231"/>
      <c r="AT42" s="231"/>
      <c r="AU42" s="104"/>
      <c r="AV42" s="104"/>
      <c r="AW42" s="104"/>
      <c r="AX42" s="104"/>
    </row>
    <row r="43" spans="1:50" ht="25.5" customHeight="1" x14ac:dyDescent="0.25">
      <c r="A43" s="214" t="s">
        <v>217</v>
      </c>
      <c r="B43" s="57"/>
      <c r="C43" s="264" t="s">
        <v>141</v>
      </c>
      <c r="D43" s="214">
        <v>5</v>
      </c>
      <c r="E43" s="57">
        <f t="shared" si="21"/>
        <v>150</v>
      </c>
      <c r="F43" s="259">
        <f>SUM(G43:I43)</f>
        <v>64</v>
      </c>
      <c r="G43" s="59">
        <v>32</v>
      </c>
      <c r="H43" s="59"/>
      <c r="I43" s="59">
        <v>32</v>
      </c>
      <c r="J43" s="61">
        <f t="shared" si="22"/>
        <v>86</v>
      </c>
      <c r="K43" s="180"/>
      <c r="L43" s="169"/>
      <c r="M43" s="169"/>
      <c r="N43" s="169"/>
      <c r="O43" s="192"/>
      <c r="P43" s="192">
        <v>5</v>
      </c>
      <c r="Q43" s="169"/>
      <c r="R43" s="170"/>
      <c r="S43" s="57" t="s">
        <v>81</v>
      </c>
      <c r="T43" s="135" t="s">
        <v>152</v>
      </c>
      <c r="U43" s="80"/>
      <c r="V43" s="104"/>
      <c r="W43" s="104"/>
      <c r="X43" s="231"/>
      <c r="Y43" s="231"/>
      <c r="Z43" s="104"/>
      <c r="AA43" s="104"/>
      <c r="AB43" s="104"/>
      <c r="AC43" s="104"/>
      <c r="AE43" s="157"/>
      <c r="AF43" s="157"/>
      <c r="AG43" s="104"/>
      <c r="AH43" s="104"/>
      <c r="AI43" s="231"/>
      <c r="AJ43" s="231"/>
      <c r="AK43" s="104"/>
      <c r="AL43" s="104"/>
      <c r="AM43" s="104"/>
      <c r="AN43" s="104"/>
      <c r="AP43" s="157"/>
      <c r="AQ43" s="104"/>
      <c r="AR43" s="104"/>
      <c r="AS43" s="231"/>
      <c r="AT43" s="231"/>
      <c r="AU43" s="104"/>
      <c r="AV43" s="104"/>
      <c r="AW43" s="104"/>
      <c r="AX43" s="104"/>
    </row>
    <row r="44" spans="1:50" ht="22.5" customHeight="1" x14ac:dyDescent="0.25">
      <c r="A44" s="214" t="s">
        <v>218</v>
      </c>
      <c r="B44" s="57"/>
      <c r="C44" s="264" t="s">
        <v>143</v>
      </c>
      <c r="D44" s="214">
        <v>5</v>
      </c>
      <c r="E44" s="57">
        <f t="shared" si="21"/>
        <v>150</v>
      </c>
      <c r="F44" s="259">
        <f>SUM(G44:I44)</f>
        <v>64</v>
      </c>
      <c r="G44" s="59">
        <v>32</v>
      </c>
      <c r="H44" s="59"/>
      <c r="I44" s="59">
        <v>32</v>
      </c>
      <c r="J44" s="61">
        <f t="shared" si="22"/>
        <v>86</v>
      </c>
      <c r="K44" s="180"/>
      <c r="L44" s="169"/>
      <c r="M44" s="169"/>
      <c r="N44" s="169"/>
      <c r="O44" s="192">
        <v>5</v>
      </c>
      <c r="P44" s="192"/>
      <c r="Q44" s="169"/>
      <c r="R44" s="170"/>
      <c r="S44" s="57" t="s">
        <v>81</v>
      </c>
      <c r="T44" s="137" t="s">
        <v>340</v>
      </c>
      <c r="U44" s="80"/>
      <c r="V44" s="104"/>
      <c r="W44" s="104"/>
      <c r="X44" s="231"/>
      <c r="Y44" s="231"/>
      <c r="Z44" s="104"/>
      <c r="AA44" s="104"/>
      <c r="AB44" s="104"/>
      <c r="AC44" s="104"/>
      <c r="AE44" s="157"/>
      <c r="AF44" s="157"/>
      <c r="AG44" s="104"/>
      <c r="AH44" s="104"/>
      <c r="AI44" s="231"/>
      <c r="AJ44" s="231"/>
      <c r="AK44" s="104"/>
      <c r="AL44" s="104"/>
      <c r="AM44" s="104"/>
      <c r="AN44" s="104"/>
      <c r="AP44" s="157"/>
      <c r="AQ44" s="104"/>
      <c r="AR44" s="104"/>
      <c r="AS44" s="231"/>
      <c r="AT44" s="231"/>
      <c r="AU44" s="104"/>
      <c r="AV44" s="104"/>
      <c r="AW44" s="104"/>
      <c r="AX44" s="104"/>
    </row>
    <row r="45" spans="1:50" ht="38.25" customHeight="1" thickBot="1" x14ac:dyDescent="0.3">
      <c r="A45" s="55" t="s">
        <v>323</v>
      </c>
      <c r="B45" s="221"/>
      <c r="C45" s="266" t="s">
        <v>273</v>
      </c>
      <c r="D45" s="215">
        <v>4</v>
      </c>
      <c r="E45" s="58">
        <f>D45*30</f>
        <v>120</v>
      </c>
      <c r="F45" s="260">
        <f>SUM(G45:I45)</f>
        <v>60</v>
      </c>
      <c r="G45" s="267"/>
      <c r="H45" s="267"/>
      <c r="I45" s="67">
        <v>60</v>
      </c>
      <c r="J45" s="69">
        <f>E45-F45</f>
        <v>60</v>
      </c>
      <c r="K45" s="391"/>
      <c r="L45" s="392"/>
      <c r="M45" s="392"/>
      <c r="N45" s="392"/>
      <c r="O45" s="392"/>
      <c r="P45" s="182"/>
      <c r="Q45" s="182">
        <v>4</v>
      </c>
      <c r="R45" s="393"/>
      <c r="S45" s="58" t="s">
        <v>83</v>
      </c>
      <c r="T45" s="136" t="s">
        <v>343</v>
      </c>
      <c r="U45" s="80"/>
      <c r="V45" s="104"/>
      <c r="W45" s="104"/>
      <c r="X45" s="104"/>
      <c r="Y45" s="104"/>
      <c r="Z45" s="104"/>
      <c r="AA45" s="104"/>
      <c r="AB45" s="104"/>
      <c r="AC45" s="104"/>
      <c r="AE45" s="157"/>
      <c r="AF45" s="157"/>
      <c r="AG45" s="104"/>
      <c r="AH45" s="104"/>
      <c r="AI45" s="104"/>
      <c r="AJ45" s="104"/>
      <c r="AK45" s="104"/>
      <c r="AL45" s="104"/>
      <c r="AM45" s="104"/>
      <c r="AN45" s="104"/>
      <c r="AP45" s="157"/>
      <c r="AQ45" s="104"/>
      <c r="AR45" s="104"/>
      <c r="AS45" s="104"/>
      <c r="AT45" s="104"/>
      <c r="AU45" s="104"/>
      <c r="AV45" s="104"/>
      <c r="AW45" s="104"/>
      <c r="AX45" s="104"/>
    </row>
    <row r="46" spans="1:50" ht="26.25" customHeight="1" thickBot="1" x14ac:dyDescent="0.3">
      <c r="A46" s="485" t="s">
        <v>82</v>
      </c>
      <c r="B46" s="486"/>
      <c r="C46" s="542"/>
      <c r="D46" s="54">
        <f>SUM(D27:D45)</f>
        <v>86</v>
      </c>
      <c r="E46" s="54">
        <f t="shared" ref="E46:R46" si="24">SUM(E27:E45)</f>
        <v>2580</v>
      </c>
      <c r="F46" s="54">
        <f t="shared" si="24"/>
        <v>1142</v>
      </c>
      <c r="G46" s="54">
        <f t="shared" si="24"/>
        <v>512</v>
      </c>
      <c r="H46" s="54">
        <f t="shared" si="24"/>
        <v>162</v>
      </c>
      <c r="I46" s="54">
        <f t="shared" si="24"/>
        <v>468</v>
      </c>
      <c r="J46" s="54">
        <f t="shared" si="24"/>
        <v>1438</v>
      </c>
      <c r="K46" s="81">
        <f t="shared" si="24"/>
        <v>15</v>
      </c>
      <c r="L46" s="81">
        <f t="shared" si="24"/>
        <v>13</v>
      </c>
      <c r="M46" s="81">
        <f t="shared" si="24"/>
        <v>19</v>
      </c>
      <c r="N46" s="81">
        <f t="shared" si="24"/>
        <v>20</v>
      </c>
      <c r="O46" s="81">
        <f t="shared" si="24"/>
        <v>10</v>
      </c>
      <c r="P46" s="81">
        <f t="shared" si="24"/>
        <v>5</v>
      </c>
      <c r="Q46" s="81">
        <f t="shared" si="24"/>
        <v>4</v>
      </c>
      <c r="R46" s="253">
        <f t="shared" si="24"/>
        <v>0</v>
      </c>
      <c r="S46" s="84"/>
      <c r="T46" s="236"/>
    </row>
    <row r="47" spans="1:50" s="66" customFormat="1" ht="15" customHeight="1" x14ac:dyDescent="0.25">
      <c r="A47" s="75"/>
      <c r="B47" s="75"/>
      <c r="C47" s="75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T47" s="240"/>
    </row>
    <row r="48" spans="1:50" s="79" customFormat="1" ht="15.75" customHeight="1" x14ac:dyDescent="0.25">
      <c r="C48" s="86" t="s">
        <v>100</v>
      </c>
      <c r="T48" s="237"/>
    </row>
    <row r="49" spans="1:50" s="87" customFormat="1" ht="29.25" customHeight="1" thickBot="1" x14ac:dyDescent="0.35">
      <c r="A49" s="533" t="s">
        <v>181</v>
      </c>
      <c r="B49" s="538"/>
      <c r="C49" s="533"/>
      <c r="D49" s="533"/>
      <c r="E49" s="533"/>
      <c r="F49" s="533"/>
      <c r="G49" s="533"/>
      <c r="H49" s="533"/>
      <c r="I49" s="533"/>
      <c r="J49" s="533"/>
      <c r="K49" s="533"/>
      <c r="L49" s="533"/>
      <c r="M49" s="533"/>
      <c r="N49" s="533"/>
      <c r="O49" s="533"/>
      <c r="P49" s="533"/>
      <c r="Q49" s="533"/>
      <c r="R49" s="533"/>
      <c r="S49" s="533"/>
      <c r="T49" s="533"/>
    </row>
    <row r="50" spans="1:50" s="66" customFormat="1" ht="16.5" x14ac:dyDescent="0.25">
      <c r="A50" s="213" t="s">
        <v>112</v>
      </c>
      <c r="B50" s="56"/>
      <c r="C50" s="124" t="s">
        <v>182</v>
      </c>
      <c r="D50" s="213">
        <v>5</v>
      </c>
      <c r="E50" s="56">
        <f t="shared" ref="E50:E53" si="25">D50*30</f>
        <v>150</v>
      </c>
      <c r="F50" s="258">
        <f t="shared" ref="F50:F53" si="26">SUM(G50:I50)</f>
        <v>64</v>
      </c>
      <c r="G50" s="71">
        <v>32</v>
      </c>
      <c r="H50" s="71"/>
      <c r="I50" s="71">
        <v>32</v>
      </c>
      <c r="J50" s="72">
        <f t="shared" ref="J50:J53" si="27">E50-F50</f>
        <v>86</v>
      </c>
      <c r="K50" s="165"/>
      <c r="L50" s="166"/>
      <c r="M50" s="166">
        <v>5</v>
      </c>
      <c r="N50" s="166"/>
      <c r="O50" s="166"/>
      <c r="P50" s="166"/>
      <c r="Q50" s="166"/>
      <c r="R50" s="167"/>
      <c r="S50" s="56" t="s">
        <v>83</v>
      </c>
      <c r="T50" s="115"/>
      <c r="U50" s="80"/>
      <c r="V50" s="104"/>
      <c r="W50" s="104"/>
      <c r="X50" s="104"/>
      <c r="Y50" s="104"/>
      <c r="Z50" s="104"/>
      <c r="AA50" s="104"/>
      <c r="AB50" s="104"/>
      <c r="AC50" s="104"/>
      <c r="AE50" s="157"/>
      <c r="AF50" s="157"/>
      <c r="AG50" s="104"/>
      <c r="AH50" s="104"/>
      <c r="AI50" s="104"/>
      <c r="AJ50" s="104"/>
      <c r="AK50" s="104"/>
      <c r="AL50" s="104"/>
      <c r="AM50" s="104"/>
      <c r="AN50" s="104"/>
      <c r="AP50" s="157"/>
      <c r="AQ50" s="104"/>
      <c r="AR50" s="104"/>
      <c r="AS50" s="104"/>
      <c r="AT50" s="104"/>
      <c r="AU50" s="104"/>
      <c r="AV50" s="104"/>
      <c r="AW50" s="104"/>
      <c r="AX50" s="104"/>
    </row>
    <row r="51" spans="1:50" s="66" customFormat="1" ht="16.5" x14ac:dyDescent="0.25">
      <c r="A51" s="214" t="s">
        <v>113</v>
      </c>
      <c r="B51" s="57"/>
      <c r="C51" s="125" t="s">
        <v>111</v>
      </c>
      <c r="D51" s="214">
        <v>5</v>
      </c>
      <c r="E51" s="57">
        <f t="shared" si="25"/>
        <v>150</v>
      </c>
      <c r="F51" s="259">
        <f t="shared" si="26"/>
        <v>64</v>
      </c>
      <c r="G51" s="59">
        <v>32</v>
      </c>
      <c r="H51" s="59"/>
      <c r="I51" s="59">
        <v>32</v>
      </c>
      <c r="J51" s="61">
        <f t="shared" si="27"/>
        <v>86</v>
      </c>
      <c r="K51" s="168"/>
      <c r="L51" s="169"/>
      <c r="M51" s="169"/>
      <c r="N51" s="169">
        <v>5</v>
      </c>
      <c r="O51" s="169"/>
      <c r="P51" s="169"/>
      <c r="Q51" s="169"/>
      <c r="R51" s="170"/>
      <c r="S51" s="57" t="s">
        <v>83</v>
      </c>
      <c r="T51" s="135"/>
      <c r="U51" s="80"/>
      <c r="V51" s="104"/>
      <c r="W51" s="104"/>
      <c r="X51" s="104"/>
      <c r="Y51" s="104"/>
      <c r="Z51" s="104"/>
      <c r="AA51" s="104"/>
      <c r="AB51" s="104"/>
      <c r="AC51" s="104"/>
      <c r="AE51" s="157"/>
      <c r="AF51" s="157"/>
      <c r="AG51" s="104"/>
      <c r="AH51" s="104"/>
      <c r="AI51" s="104"/>
      <c r="AJ51" s="104"/>
      <c r="AK51" s="104"/>
      <c r="AL51" s="104"/>
      <c r="AM51" s="104"/>
      <c r="AN51" s="104"/>
      <c r="AP51" s="157"/>
      <c r="AQ51" s="104"/>
      <c r="AR51" s="104"/>
      <c r="AS51" s="104"/>
      <c r="AT51" s="104"/>
      <c r="AU51" s="104"/>
      <c r="AV51" s="104"/>
      <c r="AW51" s="104"/>
      <c r="AX51" s="104"/>
    </row>
    <row r="52" spans="1:50" s="66" customFormat="1" ht="16.5" x14ac:dyDescent="0.25">
      <c r="A52" s="214" t="s">
        <v>114</v>
      </c>
      <c r="B52" s="57"/>
      <c r="C52" s="125" t="s">
        <v>111</v>
      </c>
      <c r="D52" s="214">
        <v>5</v>
      </c>
      <c r="E52" s="57">
        <f t="shared" si="25"/>
        <v>150</v>
      </c>
      <c r="F52" s="259">
        <f t="shared" si="26"/>
        <v>64</v>
      </c>
      <c r="G52" s="59">
        <v>32</v>
      </c>
      <c r="H52" s="59"/>
      <c r="I52" s="59">
        <v>32</v>
      </c>
      <c r="J52" s="61">
        <f t="shared" si="27"/>
        <v>86</v>
      </c>
      <c r="K52" s="168"/>
      <c r="L52" s="169"/>
      <c r="M52" s="169"/>
      <c r="N52" s="169"/>
      <c r="O52" s="169">
        <v>5</v>
      </c>
      <c r="P52" s="169"/>
      <c r="Q52" s="169"/>
      <c r="R52" s="170"/>
      <c r="S52" s="57" t="s">
        <v>83</v>
      </c>
      <c r="T52" s="135"/>
      <c r="U52" s="80"/>
      <c r="V52" s="104"/>
      <c r="W52" s="104"/>
      <c r="X52" s="104"/>
      <c r="Y52" s="104"/>
      <c r="Z52" s="104"/>
      <c r="AA52" s="104"/>
      <c r="AB52" s="104"/>
      <c r="AC52" s="104"/>
      <c r="AE52" s="157"/>
      <c r="AF52" s="157"/>
      <c r="AG52" s="104"/>
      <c r="AH52" s="104"/>
      <c r="AI52" s="104"/>
      <c r="AJ52" s="104"/>
      <c r="AK52" s="104"/>
      <c r="AL52" s="104"/>
      <c r="AM52" s="104"/>
      <c r="AN52" s="104"/>
      <c r="AP52" s="157"/>
      <c r="AQ52" s="104"/>
      <c r="AR52" s="104"/>
      <c r="AS52" s="104"/>
      <c r="AT52" s="104"/>
      <c r="AU52" s="104"/>
      <c r="AV52" s="104"/>
      <c r="AW52" s="104"/>
      <c r="AX52" s="104"/>
    </row>
    <row r="53" spans="1:50" s="66" customFormat="1" ht="19.5" customHeight="1" thickBot="1" x14ac:dyDescent="0.3">
      <c r="A53" s="215" t="s">
        <v>115</v>
      </c>
      <c r="B53" s="219"/>
      <c r="C53" s="223" t="s">
        <v>111</v>
      </c>
      <c r="D53" s="218">
        <v>5</v>
      </c>
      <c r="E53" s="58">
        <f t="shared" si="25"/>
        <v>150</v>
      </c>
      <c r="F53" s="260">
        <f t="shared" si="26"/>
        <v>64</v>
      </c>
      <c r="G53" s="68">
        <v>32</v>
      </c>
      <c r="H53" s="68"/>
      <c r="I53" s="68">
        <v>32</v>
      </c>
      <c r="J53" s="69">
        <f t="shared" si="27"/>
        <v>86</v>
      </c>
      <c r="K53" s="174"/>
      <c r="L53" s="175"/>
      <c r="M53" s="175"/>
      <c r="N53" s="175"/>
      <c r="O53" s="175"/>
      <c r="P53" s="175">
        <v>5</v>
      </c>
      <c r="Q53" s="175"/>
      <c r="R53" s="176"/>
      <c r="S53" s="58" t="s">
        <v>83</v>
      </c>
      <c r="T53" s="238"/>
      <c r="U53" s="80"/>
      <c r="V53" s="104"/>
      <c r="W53" s="104"/>
      <c r="X53" s="104"/>
      <c r="Y53" s="104"/>
      <c r="Z53" s="104"/>
      <c r="AA53" s="104"/>
      <c r="AB53" s="104"/>
      <c r="AC53" s="104"/>
      <c r="AE53" s="157"/>
      <c r="AF53" s="157"/>
      <c r="AG53" s="104"/>
      <c r="AH53" s="104"/>
      <c r="AI53" s="104"/>
      <c r="AJ53" s="104"/>
      <c r="AK53" s="104"/>
      <c r="AL53" s="104"/>
      <c r="AM53" s="104"/>
      <c r="AN53" s="104"/>
      <c r="AP53" s="157"/>
      <c r="AQ53" s="104"/>
      <c r="AR53" s="104"/>
      <c r="AS53" s="104"/>
      <c r="AT53" s="104"/>
      <c r="AU53" s="104"/>
      <c r="AV53" s="104"/>
      <c r="AW53" s="104"/>
      <c r="AX53" s="104"/>
    </row>
    <row r="54" spans="1:50" s="66" customFormat="1" ht="33.75" customHeight="1" thickBot="1" x14ac:dyDescent="0.3">
      <c r="A54" s="116"/>
      <c r="B54" s="116"/>
      <c r="C54" s="302" t="s">
        <v>372</v>
      </c>
      <c r="D54" s="303"/>
      <c r="E54" s="303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241"/>
    </row>
    <row r="55" spans="1:50" s="66" customFormat="1" ht="30" customHeight="1" x14ac:dyDescent="0.25">
      <c r="A55" s="56" t="s">
        <v>193</v>
      </c>
      <c r="B55" s="121"/>
      <c r="C55" s="124" t="s">
        <v>189</v>
      </c>
      <c r="D55" s="213">
        <v>5</v>
      </c>
      <c r="E55" s="56">
        <f t="shared" ref="E55:E62" si="28">D55*30</f>
        <v>150</v>
      </c>
      <c r="F55" s="258">
        <f>SUM(G55:I55)</f>
        <v>64</v>
      </c>
      <c r="G55" s="71">
        <v>32</v>
      </c>
      <c r="H55" s="71"/>
      <c r="I55" s="71">
        <v>32</v>
      </c>
      <c r="J55" s="72">
        <f t="shared" ref="J55:J62" si="29">E55-F55</f>
        <v>86</v>
      </c>
      <c r="K55" s="165"/>
      <c r="L55" s="166"/>
      <c r="M55" s="166"/>
      <c r="N55" s="281">
        <v>5</v>
      </c>
      <c r="O55" s="166"/>
      <c r="P55" s="166"/>
      <c r="Q55" s="166"/>
      <c r="R55" s="167"/>
      <c r="S55" s="56" t="s">
        <v>81</v>
      </c>
      <c r="T55" s="115" t="s">
        <v>151</v>
      </c>
    </row>
    <row r="56" spans="1:50" s="66" customFormat="1" ht="24" customHeight="1" x14ac:dyDescent="0.25">
      <c r="A56" s="57" t="s">
        <v>194</v>
      </c>
      <c r="B56" s="122"/>
      <c r="C56" s="125" t="s">
        <v>213</v>
      </c>
      <c r="D56" s="214">
        <v>6</v>
      </c>
      <c r="E56" s="57">
        <f t="shared" si="28"/>
        <v>180</v>
      </c>
      <c r="F56" s="259">
        <f>SUM(G56:I56)</f>
        <v>74</v>
      </c>
      <c r="G56" s="59">
        <v>32</v>
      </c>
      <c r="H56" s="59"/>
      <c r="I56" s="59">
        <v>42</v>
      </c>
      <c r="J56" s="61">
        <f t="shared" si="29"/>
        <v>106</v>
      </c>
      <c r="K56" s="168"/>
      <c r="L56" s="169"/>
      <c r="M56" s="169"/>
      <c r="N56" s="169"/>
      <c r="O56" s="192">
        <v>6</v>
      </c>
      <c r="P56" s="169"/>
      <c r="Q56" s="169"/>
      <c r="R56" s="170"/>
      <c r="S56" s="57" t="s">
        <v>81</v>
      </c>
      <c r="T56" s="135" t="s">
        <v>151</v>
      </c>
    </row>
    <row r="57" spans="1:50" s="66" customFormat="1" ht="24" customHeight="1" x14ac:dyDescent="0.25">
      <c r="A57" s="57" t="s">
        <v>195</v>
      </c>
      <c r="B57" s="122"/>
      <c r="C57" s="125" t="s">
        <v>144</v>
      </c>
      <c r="D57" s="214">
        <v>4</v>
      </c>
      <c r="E57" s="57">
        <f t="shared" si="28"/>
        <v>120</v>
      </c>
      <c r="F57" s="259">
        <f>SUM(G57:I57)</f>
        <v>60</v>
      </c>
      <c r="G57" s="59">
        <v>30</v>
      </c>
      <c r="H57" s="59"/>
      <c r="I57" s="59">
        <v>30</v>
      </c>
      <c r="J57" s="61">
        <f t="shared" si="29"/>
        <v>60</v>
      </c>
      <c r="K57" s="168"/>
      <c r="L57" s="169"/>
      <c r="M57" s="169"/>
      <c r="N57" s="169"/>
      <c r="O57" s="169">
        <v>4</v>
      </c>
      <c r="P57" s="169"/>
      <c r="Q57" s="169"/>
      <c r="R57" s="170"/>
      <c r="S57" s="57" t="s">
        <v>83</v>
      </c>
      <c r="T57" s="135" t="s">
        <v>151</v>
      </c>
    </row>
    <row r="58" spans="1:50" s="66" customFormat="1" ht="22.5" customHeight="1" x14ac:dyDescent="0.25">
      <c r="A58" s="57" t="s">
        <v>196</v>
      </c>
      <c r="B58" s="122"/>
      <c r="C58" s="125" t="s">
        <v>220</v>
      </c>
      <c r="D58" s="214">
        <v>1</v>
      </c>
      <c r="E58" s="57">
        <f t="shared" si="28"/>
        <v>30</v>
      </c>
      <c r="F58" s="259">
        <f t="shared" ref="F58:F62" si="30">SUM(G58:I58)</f>
        <v>0</v>
      </c>
      <c r="G58" s="59"/>
      <c r="H58" s="59"/>
      <c r="I58" s="59"/>
      <c r="J58" s="61">
        <f t="shared" si="29"/>
        <v>30</v>
      </c>
      <c r="K58" s="168"/>
      <c r="L58" s="169"/>
      <c r="M58" s="169"/>
      <c r="N58" s="169"/>
      <c r="O58" s="169"/>
      <c r="P58" s="169">
        <v>1</v>
      </c>
      <c r="Q58" s="169"/>
      <c r="R58" s="170"/>
      <c r="S58" s="57" t="s">
        <v>145</v>
      </c>
      <c r="T58" s="135" t="s">
        <v>151</v>
      </c>
    </row>
    <row r="59" spans="1:50" s="66" customFormat="1" ht="22.5" customHeight="1" x14ac:dyDescent="0.25">
      <c r="A59" s="57" t="s">
        <v>197</v>
      </c>
      <c r="B59" s="122"/>
      <c r="C59" s="373" t="s">
        <v>333</v>
      </c>
      <c r="D59" s="214">
        <v>6</v>
      </c>
      <c r="E59" s="57">
        <f t="shared" si="28"/>
        <v>180</v>
      </c>
      <c r="F59" s="259">
        <f t="shared" si="30"/>
        <v>80</v>
      </c>
      <c r="G59" s="60">
        <v>34</v>
      </c>
      <c r="H59" s="60"/>
      <c r="I59" s="60">
        <v>46</v>
      </c>
      <c r="J59" s="61">
        <f t="shared" si="29"/>
        <v>100</v>
      </c>
      <c r="K59" s="187"/>
      <c r="L59" s="184"/>
      <c r="M59" s="184"/>
      <c r="N59" s="184"/>
      <c r="O59" s="184"/>
      <c r="P59" s="192">
        <v>6</v>
      </c>
      <c r="Q59" s="184"/>
      <c r="R59" s="185"/>
      <c r="S59" s="57" t="s">
        <v>81</v>
      </c>
      <c r="T59" s="135" t="s">
        <v>151</v>
      </c>
    </row>
    <row r="60" spans="1:50" s="66" customFormat="1" ht="37.5" customHeight="1" x14ac:dyDescent="0.25">
      <c r="A60" s="57" t="s">
        <v>198</v>
      </c>
      <c r="B60" s="122"/>
      <c r="C60" s="455" t="s">
        <v>482</v>
      </c>
      <c r="D60" s="214">
        <v>5</v>
      </c>
      <c r="E60" s="57">
        <f t="shared" si="28"/>
        <v>150</v>
      </c>
      <c r="F60" s="259">
        <f t="shared" si="30"/>
        <v>64</v>
      </c>
      <c r="G60" s="59">
        <v>30</v>
      </c>
      <c r="H60" s="59"/>
      <c r="I60" s="59">
        <v>34</v>
      </c>
      <c r="J60" s="61">
        <f t="shared" si="29"/>
        <v>86</v>
      </c>
      <c r="K60" s="168"/>
      <c r="L60" s="169"/>
      <c r="M60" s="169"/>
      <c r="N60" s="169"/>
      <c r="O60" s="169"/>
      <c r="P60" s="192">
        <v>5</v>
      </c>
      <c r="Q60" s="169"/>
      <c r="R60" s="170"/>
      <c r="S60" s="57" t="s">
        <v>81</v>
      </c>
      <c r="T60" s="135" t="s">
        <v>151</v>
      </c>
    </row>
    <row r="61" spans="1:50" s="66" customFormat="1" ht="24" customHeight="1" x14ac:dyDescent="0.25">
      <c r="A61" s="57" t="s">
        <v>199</v>
      </c>
      <c r="B61" s="122"/>
      <c r="C61" s="372" t="s">
        <v>334</v>
      </c>
      <c r="D61" s="214">
        <v>5</v>
      </c>
      <c r="E61" s="57">
        <f t="shared" si="28"/>
        <v>150</v>
      </c>
      <c r="F61" s="259">
        <f t="shared" si="30"/>
        <v>64</v>
      </c>
      <c r="G61" s="59">
        <v>32</v>
      </c>
      <c r="H61" s="59"/>
      <c r="I61" s="59">
        <v>32</v>
      </c>
      <c r="J61" s="61">
        <f t="shared" si="29"/>
        <v>86</v>
      </c>
      <c r="K61" s="168"/>
      <c r="L61" s="169"/>
      <c r="M61" s="169"/>
      <c r="N61" s="169"/>
      <c r="O61" s="169"/>
      <c r="P61" s="169"/>
      <c r="Q61" s="192">
        <v>5</v>
      </c>
      <c r="R61" s="170"/>
      <c r="S61" s="57" t="s">
        <v>81</v>
      </c>
      <c r="T61" s="135" t="s">
        <v>151</v>
      </c>
    </row>
    <row r="62" spans="1:50" s="66" customFormat="1" ht="25.5" customHeight="1" thickBot="1" x14ac:dyDescent="0.3">
      <c r="A62" s="58" t="s">
        <v>200</v>
      </c>
      <c r="B62" s="123"/>
      <c r="C62" s="127" t="s">
        <v>179</v>
      </c>
      <c r="D62" s="215">
        <v>1</v>
      </c>
      <c r="E62" s="58">
        <f t="shared" si="28"/>
        <v>30</v>
      </c>
      <c r="F62" s="260">
        <f t="shared" si="30"/>
        <v>0</v>
      </c>
      <c r="G62" s="68"/>
      <c r="H62" s="68"/>
      <c r="I62" s="68"/>
      <c r="J62" s="69">
        <f t="shared" si="29"/>
        <v>30</v>
      </c>
      <c r="K62" s="171"/>
      <c r="L62" s="172"/>
      <c r="M62" s="172"/>
      <c r="N62" s="172"/>
      <c r="O62" s="172"/>
      <c r="P62" s="172"/>
      <c r="Q62" s="172">
        <v>1</v>
      </c>
      <c r="R62" s="173"/>
      <c r="S62" s="58" t="s">
        <v>145</v>
      </c>
      <c r="T62" s="136" t="s">
        <v>151</v>
      </c>
    </row>
    <row r="63" spans="1:50" s="66" customFormat="1" ht="25.5" customHeight="1" x14ac:dyDescent="0.25">
      <c r="A63" s="65"/>
      <c r="B63" s="114"/>
      <c r="C63" s="477" t="s">
        <v>392</v>
      </c>
      <c r="D63" s="477"/>
      <c r="E63" s="477"/>
      <c r="F63" s="477"/>
      <c r="G63" s="477"/>
      <c r="H63" s="477"/>
      <c r="I63" s="477"/>
      <c r="J63" s="477"/>
      <c r="K63" s="477"/>
      <c r="L63" s="477"/>
      <c r="M63" s="477"/>
      <c r="N63" s="477"/>
      <c r="O63" s="477"/>
      <c r="P63" s="477"/>
      <c r="Q63" s="477"/>
      <c r="R63" s="477"/>
      <c r="S63" s="477"/>
      <c r="T63" s="477"/>
      <c r="U63" s="477"/>
    </row>
    <row r="64" spans="1:50" s="66" customFormat="1" ht="26.25" customHeight="1" thickBot="1" x14ac:dyDescent="0.3">
      <c r="A64" s="22"/>
      <c r="B64" s="114"/>
      <c r="C64" s="371" t="s">
        <v>393</v>
      </c>
      <c r="D64" s="65"/>
      <c r="E64" s="65"/>
      <c r="F64" s="114"/>
      <c r="G64" s="255"/>
      <c r="H64" s="255"/>
      <c r="I64" s="255"/>
      <c r="J64" s="114"/>
      <c r="K64" s="65"/>
      <c r="L64" s="65"/>
      <c r="M64" s="65"/>
      <c r="N64" s="65"/>
      <c r="O64" s="65"/>
      <c r="P64" s="65"/>
      <c r="Q64" s="374"/>
      <c r="R64" s="65"/>
      <c r="S64" s="65"/>
      <c r="T64" s="256"/>
    </row>
    <row r="65" spans="1:20" s="66" customFormat="1" ht="24.75" customHeight="1" x14ac:dyDescent="0.25">
      <c r="A65" s="56" t="s">
        <v>382</v>
      </c>
      <c r="B65" s="121"/>
      <c r="C65" s="318" t="s">
        <v>484</v>
      </c>
      <c r="D65" s="213">
        <v>5</v>
      </c>
      <c r="E65" s="56">
        <f t="shared" ref="E65" si="31">D65*30</f>
        <v>150</v>
      </c>
      <c r="F65" s="258">
        <f t="shared" ref="F65" si="32">SUM(G65:I65)</f>
        <v>74</v>
      </c>
      <c r="G65" s="71">
        <v>32</v>
      </c>
      <c r="H65" s="71">
        <v>42</v>
      </c>
      <c r="I65" s="71"/>
      <c r="J65" s="72">
        <f t="shared" ref="J65" si="33">E65-F65</f>
        <v>76</v>
      </c>
      <c r="K65" s="165"/>
      <c r="L65" s="166"/>
      <c r="M65" s="166"/>
      <c r="N65" s="166"/>
      <c r="O65" s="166"/>
      <c r="P65" s="166">
        <v>5</v>
      </c>
      <c r="Q65" s="166"/>
      <c r="R65" s="167"/>
      <c r="S65" s="56" t="s">
        <v>83</v>
      </c>
      <c r="T65" s="115" t="s">
        <v>151</v>
      </c>
    </row>
    <row r="66" spans="1:20" s="66" customFormat="1" ht="26.25" customHeight="1" x14ac:dyDescent="0.25">
      <c r="A66" s="57" t="s">
        <v>384</v>
      </c>
      <c r="B66" s="122"/>
      <c r="C66" s="370" t="s">
        <v>486</v>
      </c>
      <c r="D66" s="214">
        <v>5</v>
      </c>
      <c r="E66" s="57">
        <f>D66*30</f>
        <v>150</v>
      </c>
      <c r="F66" s="259">
        <f>SUM(G66:I66)</f>
        <v>74</v>
      </c>
      <c r="G66" s="59">
        <v>16</v>
      </c>
      <c r="H66" s="59">
        <v>58</v>
      </c>
      <c r="I66" s="59"/>
      <c r="J66" s="61">
        <f>E66-F66</f>
        <v>76</v>
      </c>
      <c r="K66" s="168"/>
      <c r="L66" s="169"/>
      <c r="M66" s="169"/>
      <c r="N66" s="169"/>
      <c r="O66" s="169"/>
      <c r="P66" s="169"/>
      <c r="Q66" s="169">
        <v>5</v>
      </c>
      <c r="R66" s="170"/>
      <c r="S66" s="57" t="s">
        <v>83</v>
      </c>
      <c r="T66" s="135" t="s">
        <v>152</v>
      </c>
    </row>
    <row r="67" spans="1:20" s="66" customFormat="1" ht="33.75" customHeight="1" x14ac:dyDescent="0.25">
      <c r="A67" s="57" t="s">
        <v>385</v>
      </c>
      <c r="B67" s="122"/>
      <c r="C67" s="125" t="s">
        <v>376</v>
      </c>
      <c r="D67" s="214">
        <v>5</v>
      </c>
      <c r="E67" s="57">
        <f>D67*30</f>
        <v>150</v>
      </c>
      <c r="F67" s="259">
        <f>SUM(G67:I67)</f>
        <v>64</v>
      </c>
      <c r="G67" s="59">
        <v>32</v>
      </c>
      <c r="H67" s="59"/>
      <c r="I67" s="59">
        <v>32</v>
      </c>
      <c r="J67" s="61">
        <f>E67-F67</f>
        <v>86</v>
      </c>
      <c r="K67" s="168"/>
      <c r="L67" s="169"/>
      <c r="M67" s="169"/>
      <c r="N67" s="169"/>
      <c r="O67" s="169"/>
      <c r="P67" s="169"/>
      <c r="Q67" s="192">
        <v>5</v>
      </c>
      <c r="R67" s="170"/>
      <c r="S67" s="57" t="s">
        <v>81</v>
      </c>
      <c r="T67" s="135" t="s">
        <v>27</v>
      </c>
    </row>
    <row r="68" spans="1:20" s="66" customFormat="1" ht="35.25" customHeight="1" x14ac:dyDescent="0.25">
      <c r="A68" s="57" t="s">
        <v>386</v>
      </c>
      <c r="B68" s="122"/>
      <c r="C68" s="455" t="s">
        <v>483</v>
      </c>
      <c r="D68" s="214">
        <v>5</v>
      </c>
      <c r="E68" s="57">
        <f>D68*30</f>
        <v>150</v>
      </c>
      <c r="F68" s="259">
        <f>SUM(G68:I68)</f>
        <v>74</v>
      </c>
      <c r="G68" s="59">
        <v>34</v>
      </c>
      <c r="H68" s="59">
        <v>40</v>
      </c>
      <c r="I68" s="59"/>
      <c r="J68" s="61">
        <f>E68-F68</f>
        <v>76</v>
      </c>
      <c r="K68" s="168"/>
      <c r="L68" s="169"/>
      <c r="M68" s="169"/>
      <c r="N68" s="169"/>
      <c r="O68" s="169"/>
      <c r="P68" s="169"/>
      <c r="Q68" s="169">
        <v>5</v>
      </c>
      <c r="R68" s="170"/>
      <c r="S68" s="57" t="s">
        <v>83</v>
      </c>
      <c r="T68" s="135" t="s">
        <v>151</v>
      </c>
    </row>
    <row r="69" spans="1:20" s="66" customFormat="1" ht="24" customHeight="1" thickBot="1" x14ac:dyDescent="0.3">
      <c r="A69" s="58" t="s">
        <v>387</v>
      </c>
      <c r="B69" s="123"/>
      <c r="C69" s="127" t="s">
        <v>154</v>
      </c>
      <c r="D69" s="215">
        <v>5</v>
      </c>
      <c r="E69" s="58">
        <f>D69*30</f>
        <v>150</v>
      </c>
      <c r="F69" s="260">
        <f>SUM(G69:I69)</f>
        <v>64</v>
      </c>
      <c r="G69" s="68">
        <v>18</v>
      </c>
      <c r="H69" s="68"/>
      <c r="I69" s="68">
        <v>46</v>
      </c>
      <c r="J69" s="69">
        <f>E69-F69</f>
        <v>86</v>
      </c>
      <c r="K69" s="171"/>
      <c r="L69" s="172"/>
      <c r="M69" s="172"/>
      <c r="N69" s="172"/>
      <c r="O69" s="172"/>
      <c r="P69" s="172"/>
      <c r="Q69" s="279">
        <v>5</v>
      </c>
      <c r="R69" s="173"/>
      <c r="S69" s="58" t="s">
        <v>81</v>
      </c>
      <c r="T69" s="136" t="s">
        <v>151</v>
      </c>
    </row>
    <row r="70" spans="1:20" s="66" customFormat="1" ht="28.5" customHeight="1" thickBot="1" x14ac:dyDescent="0.3">
      <c r="A70" s="65"/>
      <c r="B70" s="114"/>
      <c r="C70" s="371" t="s">
        <v>396</v>
      </c>
      <c r="D70" s="65"/>
      <c r="E70" s="65"/>
      <c r="F70" s="114"/>
      <c r="G70" s="255"/>
      <c r="H70" s="255"/>
      <c r="I70" s="255"/>
      <c r="J70" s="114"/>
      <c r="K70" s="368"/>
      <c r="L70" s="368"/>
      <c r="M70" s="368"/>
      <c r="N70" s="368"/>
      <c r="O70" s="368"/>
      <c r="P70" s="368"/>
      <c r="Q70" s="369"/>
      <c r="R70" s="368"/>
      <c r="S70" s="65"/>
      <c r="T70" s="256"/>
    </row>
    <row r="71" spans="1:20" s="66" customFormat="1" ht="24" customHeight="1" x14ac:dyDescent="0.25">
      <c r="A71" s="56" t="s">
        <v>383</v>
      </c>
      <c r="B71" s="121"/>
      <c r="C71" s="452" t="s">
        <v>153</v>
      </c>
      <c r="D71" s="213">
        <v>5</v>
      </c>
      <c r="E71" s="56">
        <f t="shared" ref="E71:E75" si="34">D71*30</f>
        <v>150</v>
      </c>
      <c r="F71" s="258">
        <f t="shared" ref="F71:F75" si="35">SUM(G71:I71)</f>
        <v>74</v>
      </c>
      <c r="G71" s="71">
        <v>32</v>
      </c>
      <c r="H71" s="71">
        <v>8</v>
      </c>
      <c r="I71" s="71">
        <v>34</v>
      </c>
      <c r="J71" s="72">
        <f t="shared" ref="J71:J75" si="36">E71-F71</f>
        <v>76</v>
      </c>
      <c r="K71" s="165"/>
      <c r="L71" s="166"/>
      <c r="M71" s="166"/>
      <c r="N71" s="166"/>
      <c r="O71" s="166"/>
      <c r="P71" s="166">
        <v>5</v>
      </c>
      <c r="Q71" s="166"/>
      <c r="R71" s="167"/>
      <c r="S71" s="56" t="s">
        <v>83</v>
      </c>
      <c r="T71" s="115" t="s">
        <v>151</v>
      </c>
    </row>
    <row r="72" spans="1:20" s="66" customFormat="1" ht="24" customHeight="1" x14ac:dyDescent="0.25">
      <c r="A72" s="57" t="s">
        <v>388</v>
      </c>
      <c r="B72" s="122"/>
      <c r="C72" s="125" t="s">
        <v>375</v>
      </c>
      <c r="D72" s="214">
        <v>5</v>
      </c>
      <c r="E72" s="57">
        <f t="shared" si="34"/>
        <v>150</v>
      </c>
      <c r="F72" s="259">
        <f t="shared" si="35"/>
        <v>74</v>
      </c>
      <c r="G72" s="59">
        <v>32</v>
      </c>
      <c r="H72" s="59"/>
      <c r="I72" s="59">
        <v>42</v>
      </c>
      <c r="J72" s="61">
        <f t="shared" si="36"/>
        <v>76</v>
      </c>
      <c r="K72" s="168"/>
      <c r="L72" s="169"/>
      <c r="M72" s="169"/>
      <c r="N72" s="169"/>
      <c r="O72" s="169"/>
      <c r="P72" s="169"/>
      <c r="Q72" s="169">
        <v>5</v>
      </c>
      <c r="R72" s="170"/>
      <c r="S72" s="57" t="s">
        <v>83</v>
      </c>
      <c r="T72" s="135" t="s">
        <v>27</v>
      </c>
    </row>
    <row r="73" spans="1:20" s="66" customFormat="1" ht="24" customHeight="1" x14ac:dyDescent="0.25">
      <c r="A73" s="57" t="s">
        <v>389</v>
      </c>
      <c r="B73" s="122"/>
      <c r="C73" s="125" t="s">
        <v>374</v>
      </c>
      <c r="D73" s="214">
        <v>5</v>
      </c>
      <c r="E73" s="57">
        <f t="shared" si="34"/>
        <v>150</v>
      </c>
      <c r="F73" s="259">
        <f t="shared" si="35"/>
        <v>64</v>
      </c>
      <c r="G73" s="59">
        <v>32</v>
      </c>
      <c r="H73" s="59"/>
      <c r="I73" s="59">
        <v>32</v>
      </c>
      <c r="J73" s="61">
        <f t="shared" si="36"/>
        <v>86</v>
      </c>
      <c r="K73" s="168"/>
      <c r="L73" s="169"/>
      <c r="M73" s="169"/>
      <c r="N73" s="169"/>
      <c r="O73" s="169"/>
      <c r="P73" s="169"/>
      <c r="Q73" s="192">
        <v>5</v>
      </c>
      <c r="R73" s="170"/>
      <c r="S73" s="57" t="s">
        <v>81</v>
      </c>
      <c r="T73" s="135" t="s">
        <v>151</v>
      </c>
    </row>
    <row r="74" spans="1:20" s="66" customFormat="1" ht="37.5" customHeight="1" x14ac:dyDescent="0.25">
      <c r="A74" s="57" t="s">
        <v>390</v>
      </c>
      <c r="B74" s="122"/>
      <c r="C74" s="453" t="s">
        <v>394</v>
      </c>
      <c r="D74" s="214">
        <v>5</v>
      </c>
      <c r="E74" s="57">
        <f t="shared" si="34"/>
        <v>150</v>
      </c>
      <c r="F74" s="259">
        <f t="shared" si="35"/>
        <v>74</v>
      </c>
      <c r="G74" s="59">
        <v>34</v>
      </c>
      <c r="H74" s="59"/>
      <c r="I74" s="59">
        <v>40</v>
      </c>
      <c r="J74" s="61">
        <f t="shared" si="36"/>
        <v>76</v>
      </c>
      <c r="K74" s="168"/>
      <c r="L74" s="169"/>
      <c r="M74" s="169"/>
      <c r="N74" s="169"/>
      <c r="O74" s="169"/>
      <c r="P74" s="169"/>
      <c r="Q74" s="169">
        <v>5</v>
      </c>
      <c r="R74" s="170"/>
      <c r="S74" s="57" t="s">
        <v>83</v>
      </c>
      <c r="T74" s="135" t="s">
        <v>151</v>
      </c>
    </row>
    <row r="75" spans="1:20" s="66" customFormat="1" ht="24" customHeight="1" thickBot="1" x14ac:dyDescent="0.3">
      <c r="A75" s="58" t="s">
        <v>391</v>
      </c>
      <c r="B75" s="123"/>
      <c r="C75" s="454" t="s">
        <v>373</v>
      </c>
      <c r="D75" s="215">
        <v>5</v>
      </c>
      <c r="E75" s="58">
        <f t="shared" si="34"/>
        <v>150</v>
      </c>
      <c r="F75" s="260">
        <f t="shared" si="35"/>
        <v>64</v>
      </c>
      <c r="G75" s="68">
        <v>18</v>
      </c>
      <c r="H75" s="68"/>
      <c r="I75" s="68">
        <v>46</v>
      </c>
      <c r="J75" s="69">
        <f t="shared" si="36"/>
        <v>86</v>
      </c>
      <c r="K75" s="171"/>
      <c r="L75" s="172"/>
      <c r="M75" s="172"/>
      <c r="N75" s="172"/>
      <c r="O75" s="172"/>
      <c r="P75" s="172"/>
      <c r="Q75" s="279">
        <v>5</v>
      </c>
      <c r="R75" s="173"/>
      <c r="S75" s="58" t="s">
        <v>81</v>
      </c>
      <c r="T75" s="136" t="s">
        <v>151</v>
      </c>
    </row>
    <row r="76" spans="1:20" s="66" customFormat="1" ht="21.75" customHeight="1" x14ac:dyDescent="0.25">
      <c r="A76" s="65"/>
      <c r="B76" s="114"/>
      <c r="C76" s="257"/>
      <c r="D76" s="65"/>
      <c r="E76" s="65"/>
      <c r="F76" s="114"/>
      <c r="G76" s="255"/>
      <c r="H76" s="255"/>
      <c r="I76" s="255"/>
      <c r="J76" s="114"/>
      <c r="K76" s="65"/>
      <c r="L76" s="65"/>
      <c r="M76" s="65"/>
      <c r="N76" s="65"/>
      <c r="O76" s="65"/>
      <c r="P76" s="65"/>
      <c r="Q76" s="374"/>
      <c r="R76" s="65"/>
      <c r="S76" s="65"/>
      <c r="T76" s="256"/>
    </row>
    <row r="77" spans="1:20" s="66" customFormat="1" ht="26.25" customHeight="1" thickBot="1" x14ac:dyDescent="0.3">
      <c r="A77" s="116"/>
      <c r="B77" s="116"/>
      <c r="C77" s="302" t="s">
        <v>378</v>
      </c>
      <c r="D77" s="303"/>
      <c r="E77" s="303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241"/>
    </row>
    <row r="78" spans="1:20" s="66" customFormat="1" ht="27" customHeight="1" x14ac:dyDescent="0.25">
      <c r="A78" s="56" t="s">
        <v>201</v>
      </c>
      <c r="B78" s="209"/>
      <c r="C78" s="194" t="s">
        <v>230</v>
      </c>
      <c r="D78" s="213">
        <v>5</v>
      </c>
      <c r="E78" s="56">
        <f t="shared" ref="E78:E84" si="37">D78*30</f>
        <v>150</v>
      </c>
      <c r="F78" s="258">
        <f>SUM(G78:I78)</f>
        <v>64</v>
      </c>
      <c r="G78" s="71">
        <v>18</v>
      </c>
      <c r="H78" s="71">
        <v>28</v>
      </c>
      <c r="I78" s="71">
        <v>18</v>
      </c>
      <c r="J78" s="72">
        <f t="shared" ref="J78:J84" si="38">E78-F78</f>
        <v>86</v>
      </c>
      <c r="K78" s="165"/>
      <c r="L78" s="166"/>
      <c r="M78" s="166"/>
      <c r="N78" s="166"/>
      <c r="O78" s="166">
        <v>5</v>
      </c>
      <c r="P78" s="166"/>
      <c r="Q78" s="166"/>
      <c r="R78" s="167"/>
      <c r="S78" s="56" t="s">
        <v>81</v>
      </c>
      <c r="T78" s="115" t="s">
        <v>215</v>
      </c>
    </row>
    <row r="79" spans="1:20" s="66" customFormat="1" ht="30.75" customHeight="1" x14ac:dyDescent="0.25">
      <c r="A79" s="57" t="s">
        <v>202</v>
      </c>
      <c r="B79" s="210"/>
      <c r="C79" s="208" t="s">
        <v>319</v>
      </c>
      <c r="D79" s="214">
        <v>5</v>
      </c>
      <c r="E79" s="57">
        <f t="shared" si="37"/>
        <v>150</v>
      </c>
      <c r="F79" s="259">
        <f>SUM(G79:I79)</f>
        <v>64</v>
      </c>
      <c r="G79" s="59">
        <v>18</v>
      </c>
      <c r="H79" s="59">
        <v>18</v>
      </c>
      <c r="I79" s="59">
        <v>28</v>
      </c>
      <c r="J79" s="61">
        <f t="shared" si="38"/>
        <v>86</v>
      </c>
      <c r="K79" s="168"/>
      <c r="L79" s="169"/>
      <c r="M79" s="169"/>
      <c r="N79" s="169">
        <v>5</v>
      </c>
      <c r="O79" s="169"/>
      <c r="P79" s="169"/>
      <c r="Q79" s="169"/>
      <c r="R79" s="170"/>
      <c r="S79" s="57" t="s">
        <v>81</v>
      </c>
      <c r="T79" s="135" t="s">
        <v>215</v>
      </c>
    </row>
    <row r="80" spans="1:20" s="66" customFormat="1" ht="26.25" customHeight="1" x14ac:dyDescent="0.25">
      <c r="A80" s="57" t="s">
        <v>203</v>
      </c>
      <c r="B80" s="211"/>
      <c r="C80" s="195" t="s">
        <v>231</v>
      </c>
      <c r="D80" s="214">
        <v>5</v>
      </c>
      <c r="E80" s="57">
        <f t="shared" si="37"/>
        <v>150</v>
      </c>
      <c r="F80" s="259">
        <f>SUM(G80:I80)</f>
        <v>74</v>
      </c>
      <c r="G80" s="59">
        <v>28</v>
      </c>
      <c r="H80" s="59">
        <v>28</v>
      </c>
      <c r="I80" s="59">
        <v>18</v>
      </c>
      <c r="J80" s="61">
        <f t="shared" si="38"/>
        <v>76</v>
      </c>
      <c r="K80" s="168"/>
      <c r="L80" s="169"/>
      <c r="M80" s="169"/>
      <c r="N80" s="169"/>
      <c r="O80" s="169">
        <v>5</v>
      </c>
      <c r="P80" s="169"/>
      <c r="Q80" s="169"/>
      <c r="R80" s="170"/>
      <c r="S80" s="57" t="s">
        <v>83</v>
      </c>
      <c r="T80" s="135" t="s">
        <v>215</v>
      </c>
    </row>
    <row r="81" spans="1:21" s="66" customFormat="1" ht="27" customHeight="1" x14ac:dyDescent="0.25">
      <c r="A81" s="57" t="s">
        <v>204</v>
      </c>
      <c r="B81" s="211"/>
      <c r="C81" s="195" t="s">
        <v>271</v>
      </c>
      <c r="D81" s="214">
        <v>1</v>
      </c>
      <c r="E81" s="57">
        <f t="shared" si="37"/>
        <v>30</v>
      </c>
      <c r="F81" s="259">
        <f t="shared" ref="F81:F84" si="39">SUM(G81:I81)</f>
        <v>0</v>
      </c>
      <c r="G81" s="59"/>
      <c r="H81" s="59"/>
      <c r="I81" s="59"/>
      <c r="J81" s="61">
        <f t="shared" si="38"/>
        <v>30</v>
      </c>
      <c r="K81" s="168"/>
      <c r="L81" s="169"/>
      <c r="M81" s="169"/>
      <c r="N81" s="169"/>
      <c r="O81" s="169"/>
      <c r="P81" s="169">
        <v>1</v>
      </c>
      <c r="Q81" s="169"/>
      <c r="R81" s="170"/>
      <c r="S81" s="57" t="s">
        <v>145</v>
      </c>
      <c r="T81" s="135" t="s">
        <v>215</v>
      </c>
    </row>
    <row r="82" spans="1:21" s="66" customFormat="1" ht="36.75" customHeight="1" x14ac:dyDescent="0.25">
      <c r="A82" s="57" t="s">
        <v>205</v>
      </c>
      <c r="B82" s="211"/>
      <c r="C82" s="195" t="s">
        <v>232</v>
      </c>
      <c r="D82" s="214">
        <v>6</v>
      </c>
      <c r="E82" s="57">
        <f t="shared" si="37"/>
        <v>180</v>
      </c>
      <c r="F82" s="259">
        <f t="shared" si="39"/>
        <v>80</v>
      </c>
      <c r="G82" s="60">
        <v>34</v>
      </c>
      <c r="H82" s="60">
        <v>34</v>
      </c>
      <c r="I82" s="60">
        <v>12</v>
      </c>
      <c r="J82" s="61">
        <f t="shared" si="38"/>
        <v>100</v>
      </c>
      <c r="K82" s="187"/>
      <c r="L82" s="184"/>
      <c r="M82" s="184"/>
      <c r="N82" s="184"/>
      <c r="O82" s="184"/>
      <c r="P82" s="169">
        <v>6</v>
      </c>
      <c r="Q82" s="184"/>
      <c r="R82" s="185"/>
      <c r="S82" s="57" t="s">
        <v>81</v>
      </c>
      <c r="T82" s="135" t="s">
        <v>215</v>
      </c>
    </row>
    <row r="83" spans="1:21" s="66" customFormat="1" ht="29.25" customHeight="1" x14ac:dyDescent="0.25">
      <c r="A83" s="57" t="s">
        <v>206</v>
      </c>
      <c r="B83" s="211"/>
      <c r="C83" s="195" t="s">
        <v>233</v>
      </c>
      <c r="D83" s="214">
        <v>5</v>
      </c>
      <c r="E83" s="57">
        <f t="shared" si="37"/>
        <v>150</v>
      </c>
      <c r="F83" s="259">
        <f t="shared" si="39"/>
        <v>64</v>
      </c>
      <c r="G83" s="59">
        <v>28</v>
      </c>
      <c r="H83" s="59">
        <v>18</v>
      </c>
      <c r="I83" s="59">
        <v>18</v>
      </c>
      <c r="J83" s="61">
        <f t="shared" si="38"/>
        <v>86</v>
      </c>
      <c r="K83" s="168"/>
      <c r="L83" s="169"/>
      <c r="M83" s="169"/>
      <c r="N83" s="169"/>
      <c r="O83" s="169"/>
      <c r="P83" s="169">
        <v>5</v>
      </c>
      <c r="Q83" s="169"/>
      <c r="R83" s="170"/>
      <c r="S83" s="57" t="s">
        <v>81</v>
      </c>
      <c r="T83" s="135" t="s">
        <v>215</v>
      </c>
    </row>
    <row r="84" spans="1:21" s="66" customFormat="1" ht="37.5" customHeight="1" thickBot="1" x14ac:dyDescent="0.3">
      <c r="A84" s="58" t="s">
        <v>207</v>
      </c>
      <c r="B84" s="212"/>
      <c r="C84" s="197" t="s">
        <v>237</v>
      </c>
      <c r="D84" s="215">
        <v>6</v>
      </c>
      <c r="E84" s="58">
        <f t="shared" si="37"/>
        <v>180</v>
      </c>
      <c r="F84" s="260">
        <f t="shared" si="39"/>
        <v>80</v>
      </c>
      <c r="G84" s="68">
        <v>40</v>
      </c>
      <c r="H84" s="68">
        <v>40</v>
      </c>
      <c r="I84" s="68"/>
      <c r="J84" s="69">
        <f t="shared" si="38"/>
        <v>100</v>
      </c>
      <c r="K84" s="171"/>
      <c r="L84" s="172"/>
      <c r="M84" s="172"/>
      <c r="N84" s="172"/>
      <c r="O84" s="172"/>
      <c r="P84" s="172"/>
      <c r="Q84" s="448">
        <v>6</v>
      </c>
      <c r="R84" s="173"/>
      <c r="S84" s="58" t="s">
        <v>81</v>
      </c>
      <c r="T84" s="136" t="s">
        <v>215</v>
      </c>
    </row>
    <row r="85" spans="1:21" s="66" customFormat="1" ht="24.75" customHeight="1" x14ac:dyDescent="0.25">
      <c r="A85" s="65"/>
      <c r="B85" s="114"/>
      <c r="C85" s="477" t="s">
        <v>392</v>
      </c>
      <c r="D85" s="477"/>
      <c r="E85" s="477"/>
      <c r="F85" s="477"/>
      <c r="G85" s="477"/>
      <c r="H85" s="477"/>
      <c r="I85" s="477"/>
      <c r="J85" s="477"/>
      <c r="K85" s="477"/>
      <c r="L85" s="477"/>
      <c r="M85" s="477"/>
      <c r="N85" s="477"/>
      <c r="O85" s="477"/>
      <c r="P85" s="477"/>
      <c r="Q85" s="477"/>
      <c r="R85" s="477"/>
      <c r="S85" s="477"/>
      <c r="T85" s="477"/>
      <c r="U85" s="477"/>
    </row>
    <row r="86" spans="1:21" s="66" customFormat="1" ht="25.5" customHeight="1" thickBot="1" x14ac:dyDescent="0.3">
      <c r="A86" s="22"/>
      <c r="B86" s="114"/>
      <c r="C86" s="371" t="s">
        <v>397</v>
      </c>
      <c r="D86" s="65"/>
      <c r="E86" s="65"/>
      <c r="F86" s="114"/>
      <c r="G86" s="255"/>
      <c r="H86" s="255"/>
      <c r="I86" s="255"/>
      <c r="J86" s="114"/>
      <c r="K86" s="65"/>
      <c r="L86" s="65"/>
      <c r="M86" s="65"/>
      <c r="N86" s="65"/>
      <c r="O86" s="65"/>
      <c r="P86" s="65"/>
      <c r="Q86" s="374"/>
      <c r="R86" s="65"/>
      <c r="S86" s="65"/>
      <c r="T86" s="256"/>
    </row>
    <row r="87" spans="1:21" s="66" customFormat="1" ht="24" customHeight="1" x14ac:dyDescent="0.25">
      <c r="A87" s="56" t="s">
        <v>492</v>
      </c>
      <c r="B87" s="121"/>
      <c r="C87" s="194" t="s">
        <v>234</v>
      </c>
      <c r="D87" s="213">
        <v>5</v>
      </c>
      <c r="E87" s="56">
        <f>D87*30</f>
        <v>150</v>
      </c>
      <c r="F87" s="258">
        <f>SUM(G87:I87)</f>
        <v>74</v>
      </c>
      <c r="G87" s="71">
        <v>34</v>
      </c>
      <c r="H87" s="71">
        <v>40</v>
      </c>
      <c r="I87" s="71"/>
      <c r="J87" s="72">
        <f>E87-F87</f>
        <v>76</v>
      </c>
      <c r="K87" s="165"/>
      <c r="L87" s="166"/>
      <c r="M87" s="166"/>
      <c r="N87" s="166"/>
      <c r="O87" s="166"/>
      <c r="P87" s="166">
        <v>5</v>
      </c>
      <c r="Q87" s="166"/>
      <c r="R87" s="167"/>
      <c r="S87" s="56" t="s">
        <v>83</v>
      </c>
      <c r="T87" s="115" t="s">
        <v>215</v>
      </c>
    </row>
    <row r="88" spans="1:21" s="66" customFormat="1" ht="21.75" customHeight="1" x14ac:dyDescent="0.25">
      <c r="A88" s="57" t="s">
        <v>487</v>
      </c>
      <c r="B88" s="122"/>
      <c r="C88" s="195" t="s">
        <v>272</v>
      </c>
      <c r="D88" s="214">
        <v>1</v>
      </c>
      <c r="E88" s="57">
        <f>D88*30</f>
        <v>30</v>
      </c>
      <c r="F88" s="259">
        <f>SUM(G88:I88)</f>
        <v>0</v>
      </c>
      <c r="G88" s="59"/>
      <c r="H88" s="59"/>
      <c r="I88" s="59"/>
      <c r="J88" s="61">
        <f>E88-F88</f>
        <v>30</v>
      </c>
      <c r="K88" s="168"/>
      <c r="L88" s="169"/>
      <c r="M88" s="169"/>
      <c r="N88" s="169"/>
      <c r="O88" s="169"/>
      <c r="P88" s="169"/>
      <c r="Q88" s="169">
        <v>1</v>
      </c>
      <c r="R88" s="170"/>
      <c r="S88" s="57" t="s">
        <v>145</v>
      </c>
      <c r="T88" s="135" t="s">
        <v>215</v>
      </c>
    </row>
    <row r="89" spans="1:21" s="66" customFormat="1" ht="21.75" customHeight="1" x14ac:dyDescent="0.25">
      <c r="A89" s="57" t="s">
        <v>488</v>
      </c>
      <c r="B89" s="122"/>
      <c r="C89" s="195" t="s">
        <v>236</v>
      </c>
      <c r="D89" s="214">
        <v>4</v>
      </c>
      <c r="E89" s="57">
        <f>D89*30</f>
        <v>120</v>
      </c>
      <c r="F89" s="259">
        <f>SUM(G89:I89)</f>
        <v>60</v>
      </c>
      <c r="G89" s="59">
        <v>30</v>
      </c>
      <c r="H89" s="59">
        <v>30</v>
      </c>
      <c r="I89" s="59"/>
      <c r="J89" s="61">
        <f>E89-F89</f>
        <v>60</v>
      </c>
      <c r="K89" s="168"/>
      <c r="L89" s="169"/>
      <c r="M89" s="169"/>
      <c r="N89" s="169"/>
      <c r="O89" s="169"/>
      <c r="P89" s="169"/>
      <c r="Q89" s="169">
        <v>4</v>
      </c>
      <c r="R89" s="170"/>
      <c r="S89" s="57" t="s">
        <v>83</v>
      </c>
      <c r="T89" s="135" t="s">
        <v>215</v>
      </c>
    </row>
    <row r="90" spans="1:21" s="66" customFormat="1" ht="33.75" customHeight="1" x14ac:dyDescent="0.25">
      <c r="A90" s="57" t="s">
        <v>489</v>
      </c>
      <c r="B90" s="122"/>
      <c r="C90" s="195" t="s">
        <v>235</v>
      </c>
      <c r="D90" s="214">
        <v>5</v>
      </c>
      <c r="E90" s="57">
        <f t="shared" ref="E90:E92" si="40">D90*30</f>
        <v>150</v>
      </c>
      <c r="F90" s="259">
        <f t="shared" ref="F90:F92" si="41">SUM(G90:I90)</f>
        <v>64</v>
      </c>
      <c r="G90" s="59">
        <v>32</v>
      </c>
      <c r="H90" s="59">
        <v>32</v>
      </c>
      <c r="I90" s="59"/>
      <c r="J90" s="61">
        <f t="shared" ref="J90:J92" si="42">E90-F90</f>
        <v>86</v>
      </c>
      <c r="K90" s="168"/>
      <c r="L90" s="169"/>
      <c r="M90" s="169"/>
      <c r="N90" s="169"/>
      <c r="O90" s="169"/>
      <c r="P90" s="169"/>
      <c r="Q90" s="192">
        <v>5</v>
      </c>
      <c r="R90" s="170"/>
      <c r="S90" s="57" t="s">
        <v>81</v>
      </c>
      <c r="T90" s="135" t="s">
        <v>215</v>
      </c>
    </row>
    <row r="91" spans="1:21" s="66" customFormat="1" ht="33.75" customHeight="1" thickBot="1" x14ac:dyDescent="0.3">
      <c r="A91" s="58" t="s">
        <v>490</v>
      </c>
      <c r="B91" s="122"/>
      <c r="C91" s="196" t="s">
        <v>238</v>
      </c>
      <c r="D91" s="214">
        <v>5</v>
      </c>
      <c r="E91" s="57">
        <f t="shared" si="40"/>
        <v>150</v>
      </c>
      <c r="F91" s="259">
        <f t="shared" si="41"/>
        <v>74</v>
      </c>
      <c r="G91" s="59">
        <v>34</v>
      </c>
      <c r="H91" s="59">
        <v>40</v>
      </c>
      <c r="I91" s="59"/>
      <c r="J91" s="61">
        <f t="shared" si="42"/>
        <v>76</v>
      </c>
      <c r="K91" s="168"/>
      <c r="L91" s="169"/>
      <c r="M91" s="169"/>
      <c r="N91" s="169"/>
      <c r="O91" s="169"/>
      <c r="P91" s="169"/>
      <c r="Q91" s="169">
        <v>5</v>
      </c>
      <c r="R91" s="170"/>
      <c r="S91" s="57" t="s">
        <v>83</v>
      </c>
      <c r="T91" s="135" t="s">
        <v>215</v>
      </c>
    </row>
    <row r="92" spans="1:21" s="66" customFormat="1" ht="33.75" customHeight="1" thickBot="1" x14ac:dyDescent="0.3">
      <c r="A92" s="58" t="s">
        <v>491</v>
      </c>
      <c r="B92" s="123"/>
      <c r="C92" s="197" t="s">
        <v>239</v>
      </c>
      <c r="D92" s="215">
        <v>5</v>
      </c>
      <c r="E92" s="58">
        <f t="shared" si="40"/>
        <v>150</v>
      </c>
      <c r="F92" s="260">
        <f t="shared" si="41"/>
        <v>64</v>
      </c>
      <c r="G92" s="68">
        <v>32</v>
      </c>
      <c r="H92" s="68">
        <v>32</v>
      </c>
      <c r="I92" s="68"/>
      <c r="J92" s="69">
        <f t="shared" si="42"/>
        <v>86</v>
      </c>
      <c r="K92" s="171"/>
      <c r="L92" s="172"/>
      <c r="M92" s="172"/>
      <c r="N92" s="172"/>
      <c r="O92" s="172"/>
      <c r="P92" s="172"/>
      <c r="Q92" s="279">
        <v>5</v>
      </c>
      <c r="R92" s="173"/>
      <c r="S92" s="58" t="s">
        <v>81</v>
      </c>
      <c r="T92" s="136" t="s">
        <v>215</v>
      </c>
    </row>
    <row r="93" spans="1:21" s="66" customFormat="1" ht="33.75" customHeight="1" thickBot="1" x14ac:dyDescent="0.3">
      <c r="A93" s="65"/>
      <c r="B93" s="114"/>
      <c r="C93" s="371" t="s">
        <v>398</v>
      </c>
      <c r="D93" s="65"/>
      <c r="E93" s="65"/>
      <c r="F93" s="114"/>
      <c r="G93" s="255"/>
      <c r="H93" s="255"/>
      <c r="I93" s="255"/>
      <c r="J93" s="114"/>
      <c r="K93" s="368"/>
      <c r="L93" s="368"/>
      <c r="M93" s="368"/>
      <c r="N93" s="368"/>
      <c r="O93" s="368"/>
      <c r="P93" s="368"/>
      <c r="Q93" s="369"/>
      <c r="R93" s="368"/>
      <c r="S93" s="65"/>
      <c r="T93" s="256"/>
    </row>
    <row r="94" spans="1:21" s="66" customFormat="1" ht="33.75" customHeight="1" x14ac:dyDescent="0.25">
      <c r="A94" s="56" t="s">
        <v>493</v>
      </c>
      <c r="B94" s="121"/>
      <c r="C94" s="194" t="s">
        <v>234</v>
      </c>
      <c r="D94" s="213">
        <v>5</v>
      </c>
      <c r="E94" s="56">
        <f>D94*30</f>
        <v>150</v>
      </c>
      <c r="F94" s="258">
        <f>SUM(G94:I94)</f>
        <v>74</v>
      </c>
      <c r="G94" s="71">
        <v>34</v>
      </c>
      <c r="H94" s="71">
        <v>40</v>
      </c>
      <c r="I94" s="71"/>
      <c r="J94" s="72">
        <f>E94-F94</f>
        <v>76</v>
      </c>
      <c r="K94" s="165"/>
      <c r="L94" s="166"/>
      <c r="M94" s="166"/>
      <c r="N94" s="166"/>
      <c r="O94" s="166"/>
      <c r="P94" s="166">
        <v>5</v>
      </c>
      <c r="Q94" s="166"/>
      <c r="R94" s="167"/>
      <c r="S94" s="56" t="s">
        <v>83</v>
      </c>
      <c r="T94" s="115" t="s">
        <v>215</v>
      </c>
    </row>
    <row r="95" spans="1:21" s="66" customFormat="1" ht="33.75" customHeight="1" x14ac:dyDescent="0.25">
      <c r="A95" s="57" t="s">
        <v>494</v>
      </c>
      <c r="B95" s="122"/>
      <c r="C95" s="195" t="s">
        <v>272</v>
      </c>
      <c r="D95" s="214">
        <v>1</v>
      </c>
      <c r="E95" s="57">
        <f>D95*30</f>
        <v>30</v>
      </c>
      <c r="F95" s="259">
        <f>SUM(G95:I95)</f>
        <v>0</v>
      </c>
      <c r="G95" s="59"/>
      <c r="H95" s="59"/>
      <c r="I95" s="59"/>
      <c r="J95" s="61">
        <f>E95-F95</f>
        <v>30</v>
      </c>
      <c r="K95" s="168"/>
      <c r="L95" s="169"/>
      <c r="M95" s="169"/>
      <c r="N95" s="169"/>
      <c r="O95" s="169"/>
      <c r="P95" s="169"/>
      <c r="Q95" s="169">
        <v>1</v>
      </c>
      <c r="R95" s="170"/>
      <c r="S95" s="57" t="s">
        <v>145</v>
      </c>
      <c r="T95" s="135" t="s">
        <v>215</v>
      </c>
    </row>
    <row r="96" spans="1:21" s="66" customFormat="1" ht="33.75" customHeight="1" x14ac:dyDescent="0.25">
      <c r="A96" s="57" t="s">
        <v>495</v>
      </c>
      <c r="B96" s="122"/>
      <c r="C96" s="195" t="s">
        <v>236</v>
      </c>
      <c r="D96" s="214">
        <v>4</v>
      </c>
      <c r="E96" s="57">
        <f>D96*30</f>
        <v>120</v>
      </c>
      <c r="F96" s="259">
        <f>SUM(G96:I96)</f>
        <v>60</v>
      </c>
      <c r="G96" s="59">
        <v>30</v>
      </c>
      <c r="H96" s="59">
        <v>30</v>
      </c>
      <c r="I96" s="59"/>
      <c r="J96" s="61">
        <f>E96-F96</f>
        <v>60</v>
      </c>
      <c r="K96" s="168"/>
      <c r="L96" s="169"/>
      <c r="M96" s="169"/>
      <c r="N96" s="169"/>
      <c r="O96" s="169"/>
      <c r="P96" s="169"/>
      <c r="Q96" s="169">
        <v>4</v>
      </c>
      <c r="R96" s="170"/>
      <c r="S96" s="57" t="s">
        <v>83</v>
      </c>
      <c r="T96" s="135" t="s">
        <v>215</v>
      </c>
    </row>
    <row r="97" spans="1:21" s="66" customFormat="1" ht="33.75" customHeight="1" x14ac:dyDescent="0.25">
      <c r="A97" s="57" t="s">
        <v>389</v>
      </c>
      <c r="B97" s="122"/>
      <c r="C97" s="195" t="s">
        <v>399</v>
      </c>
      <c r="D97" s="214">
        <v>5</v>
      </c>
      <c r="E97" s="57">
        <f t="shared" ref="E97:E99" si="43">D97*30</f>
        <v>150</v>
      </c>
      <c r="F97" s="259">
        <f t="shared" ref="F97:F99" si="44">SUM(G97:I97)</f>
        <v>64</v>
      </c>
      <c r="G97" s="59">
        <v>32</v>
      </c>
      <c r="H97" s="59">
        <v>32</v>
      </c>
      <c r="I97" s="59"/>
      <c r="J97" s="61">
        <f t="shared" ref="J97:J99" si="45">E97-F97</f>
        <v>86</v>
      </c>
      <c r="K97" s="168"/>
      <c r="L97" s="169"/>
      <c r="M97" s="169"/>
      <c r="N97" s="169"/>
      <c r="O97" s="169"/>
      <c r="P97" s="169"/>
      <c r="Q97" s="192">
        <v>5</v>
      </c>
      <c r="R97" s="170"/>
      <c r="S97" s="57" t="s">
        <v>81</v>
      </c>
      <c r="T97" s="135" t="s">
        <v>215</v>
      </c>
    </row>
    <row r="98" spans="1:21" s="66" customFormat="1" ht="33.75" customHeight="1" thickBot="1" x14ac:dyDescent="0.3">
      <c r="A98" s="58" t="s">
        <v>390</v>
      </c>
      <c r="B98" s="375"/>
      <c r="C98" s="196" t="s">
        <v>400</v>
      </c>
      <c r="D98" s="214">
        <v>5</v>
      </c>
      <c r="E98" s="57">
        <f t="shared" si="43"/>
        <v>150</v>
      </c>
      <c r="F98" s="259">
        <f t="shared" si="44"/>
        <v>74</v>
      </c>
      <c r="G98" s="59">
        <v>34</v>
      </c>
      <c r="H98" s="59">
        <v>40</v>
      </c>
      <c r="I98" s="59"/>
      <c r="J98" s="61">
        <f t="shared" si="45"/>
        <v>76</v>
      </c>
      <c r="K98" s="168"/>
      <c r="L98" s="169"/>
      <c r="M98" s="169"/>
      <c r="N98" s="169"/>
      <c r="O98" s="169"/>
      <c r="P98" s="169"/>
      <c r="Q98" s="169">
        <v>5</v>
      </c>
      <c r="R98" s="170"/>
      <c r="S98" s="57" t="s">
        <v>83</v>
      </c>
      <c r="T98" s="135" t="s">
        <v>215</v>
      </c>
    </row>
    <row r="99" spans="1:21" s="66" customFormat="1" ht="33.75" customHeight="1" thickBot="1" x14ac:dyDescent="0.3">
      <c r="A99" s="58" t="s">
        <v>391</v>
      </c>
      <c r="B99" s="123"/>
      <c r="C99" s="197" t="s">
        <v>239</v>
      </c>
      <c r="D99" s="215">
        <v>5</v>
      </c>
      <c r="E99" s="58">
        <f t="shared" si="43"/>
        <v>150</v>
      </c>
      <c r="F99" s="260">
        <f t="shared" si="44"/>
        <v>64</v>
      </c>
      <c r="G99" s="68">
        <v>32</v>
      </c>
      <c r="H99" s="68">
        <v>32</v>
      </c>
      <c r="I99" s="68"/>
      <c r="J99" s="69">
        <f t="shared" si="45"/>
        <v>86</v>
      </c>
      <c r="K99" s="171"/>
      <c r="L99" s="172"/>
      <c r="M99" s="172"/>
      <c r="N99" s="172"/>
      <c r="O99" s="172"/>
      <c r="P99" s="172"/>
      <c r="Q99" s="279">
        <v>5</v>
      </c>
      <c r="R99" s="173"/>
      <c r="S99" s="58" t="s">
        <v>81</v>
      </c>
      <c r="T99" s="136" t="s">
        <v>215</v>
      </c>
    </row>
    <row r="100" spans="1:21" s="66" customFormat="1" ht="31.5" customHeight="1" thickBot="1" x14ac:dyDescent="0.3">
      <c r="A100" s="116"/>
      <c r="B100" s="116"/>
      <c r="C100" s="302" t="s">
        <v>401</v>
      </c>
      <c r="D100" s="303"/>
      <c r="E100" s="303"/>
      <c r="F100" s="303"/>
      <c r="G100" s="303"/>
      <c r="H100" s="303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241"/>
    </row>
    <row r="101" spans="1:21" s="66" customFormat="1" ht="22.5" x14ac:dyDescent="0.3">
      <c r="A101" s="56" t="s">
        <v>496</v>
      </c>
      <c r="B101" s="209"/>
      <c r="C101" s="385" t="s">
        <v>366</v>
      </c>
      <c r="D101" s="128">
        <v>5</v>
      </c>
      <c r="E101" s="56">
        <f t="shared" ref="E101:E106" si="46">D101*30</f>
        <v>150</v>
      </c>
      <c r="F101" s="258">
        <f>SUM(G101:I101)</f>
        <v>64</v>
      </c>
      <c r="G101" s="147">
        <v>32</v>
      </c>
      <c r="H101" s="151"/>
      <c r="I101" s="147">
        <v>32</v>
      </c>
      <c r="J101" s="152">
        <f t="shared" ref="J101:J106" si="47">E101-F101</f>
        <v>86</v>
      </c>
      <c r="K101" s="165"/>
      <c r="L101" s="166"/>
      <c r="M101" s="166"/>
      <c r="N101" s="281">
        <v>5</v>
      </c>
      <c r="O101" s="166"/>
      <c r="P101" s="166"/>
      <c r="Q101" s="166"/>
      <c r="R101" s="167"/>
      <c r="S101" s="56" t="s">
        <v>81</v>
      </c>
      <c r="T101" s="242" t="s">
        <v>148</v>
      </c>
    </row>
    <row r="102" spans="1:21" s="66" customFormat="1" ht="18.75" x14ac:dyDescent="0.25">
      <c r="A102" s="57" t="s">
        <v>497</v>
      </c>
      <c r="B102" s="211"/>
      <c r="C102" s="386" t="s">
        <v>261</v>
      </c>
      <c r="D102" s="129">
        <v>5</v>
      </c>
      <c r="E102" s="57">
        <f t="shared" si="46"/>
        <v>150</v>
      </c>
      <c r="F102" s="259">
        <f>SUM(G102:I102)</f>
        <v>64</v>
      </c>
      <c r="G102" s="148">
        <v>30</v>
      </c>
      <c r="H102" s="148"/>
      <c r="I102" s="148">
        <v>34</v>
      </c>
      <c r="J102" s="153">
        <f t="shared" si="47"/>
        <v>86</v>
      </c>
      <c r="K102" s="168"/>
      <c r="L102" s="169"/>
      <c r="M102" s="169"/>
      <c r="N102" s="169"/>
      <c r="O102" s="192">
        <v>5</v>
      </c>
      <c r="P102" s="169"/>
      <c r="Q102" s="169"/>
      <c r="R102" s="170"/>
      <c r="S102" s="57" t="s">
        <v>81</v>
      </c>
      <c r="T102" s="243" t="s">
        <v>148</v>
      </c>
    </row>
    <row r="103" spans="1:21" s="66" customFormat="1" ht="38.25" customHeight="1" x14ac:dyDescent="0.25">
      <c r="A103" s="57" t="s">
        <v>498</v>
      </c>
      <c r="B103" s="211"/>
      <c r="C103" s="387" t="s">
        <v>436</v>
      </c>
      <c r="D103" s="129">
        <v>5</v>
      </c>
      <c r="E103" s="57">
        <f t="shared" si="46"/>
        <v>150</v>
      </c>
      <c r="F103" s="259">
        <f>SUM(G103:I103)</f>
        <v>74</v>
      </c>
      <c r="G103" s="148">
        <v>32</v>
      </c>
      <c r="H103" s="148"/>
      <c r="I103" s="148">
        <v>42</v>
      </c>
      <c r="J103" s="153">
        <f t="shared" si="47"/>
        <v>76</v>
      </c>
      <c r="K103" s="168"/>
      <c r="L103" s="169"/>
      <c r="M103" s="169"/>
      <c r="N103" s="169"/>
      <c r="O103" s="169">
        <v>5</v>
      </c>
      <c r="P103" s="169"/>
      <c r="Q103" s="169"/>
      <c r="R103" s="170"/>
      <c r="S103" s="57" t="s">
        <v>83</v>
      </c>
      <c r="T103" s="243" t="s">
        <v>148</v>
      </c>
      <c r="U103" s="232"/>
    </row>
    <row r="104" spans="1:21" s="66" customFormat="1" ht="18.75" x14ac:dyDescent="0.25">
      <c r="A104" s="57" t="s">
        <v>499</v>
      </c>
      <c r="B104" s="211"/>
      <c r="C104" s="387" t="s">
        <v>262</v>
      </c>
      <c r="D104" s="129">
        <v>1</v>
      </c>
      <c r="E104" s="57">
        <f t="shared" si="46"/>
        <v>30</v>
      </c>
      <c r="F104" s="259">
        <f t="shared" ref="F104:F108" si="48">SUM(G104:I104)</f>
        <v>0</v>
      </c>
      <c r="G104" s="148"/>
      <c r="H104" s="148"/>
      <c r="I104" s="148"/>
      <c r="J104" s="153">
        <f t="shared" si="47"/>
        <v>30</v>
      </c>
      <c r="K104" s="168"/>
      <c r="L104" s="169"/>
      <c r="M104" s="169"/>
      <c r="N104" s="169"/>
      <c r="O104" s="169"/>
      <c r="P104" s="169">
        <v>1</v>
      </c>
      <c r="Q104" s="169"/>
      <c r="R104" s="170"/>
      <c r="S104" s="57" t="s">
        <v>145</v>
      </c>
      <c r="T104" s="243" t="s">
        <v>148</v>
      </c>
    </row>
    <row r="105" spans="1:21" s="66" customFormat="1" ht="18.75" x14ac:dyDescent="0.25">
      <c r="A105" s="57" t="s">
        <v>500</v>
      </c>
      <c r="B105" s="211"/>
      <c r="C105" s="387" t="s">
        <v>263</v>
      </c>
      <c r="D105" s="129">
        <v>6</v>
      </c>
      <c r="E105" s="57">
        <f t="shared" si="46"/>
        <v>180</v>
      </c>
      <c r="F105" s="259">
        <f t="shared" si="48"/>
        <v>80</v>
      </c>
      <c r="G105" s="149">
        <v>34</v>
      </c>
      <c r="H105" s="149"/>
      <c r="I105" s="149">
        <v>46</v>
      </c>
      <c r="J105" s="153">
        <f t="shared" si="47"/>
        <v>100</v>
      </c>
      <c r="K105" s="187"/>
      <c r="L105" s="184"/>
      <c r="M105" s="184"/>
      <c r="N105" s="184"/>
      <c r="O105" s="184"/>
      <c r="P105" s="192">
        <v>6</v>
      </c>
      <c r="Q105" s="184"/>
      <c r="R105" s="185"/>
      <c r="S105" s="57" t="s">
        <v>81</v>
      </c>
      <c r="T105" s="243" t="s">
        <v>148</v>
      </c>
    </row>
    <row r="106" spans="1:21" s="66" customFormat="1" ht="18.75" x14ac:dyDescent="0.25">
      <c r="A106" s="57" t="s">
        <v>501</v>
      </c>
      <c r="B106" s="211"/>
      <c r="C106" s="386" t="s">
        <v>264</v>
      </c>
      <c r="D106" s="129">
        <v>5</v>
      </c>
      <c r="E106" s="57">
        <f t="shared" si="46"/>
        <v>150</v>
      </c>
      <c r="F106" s="259">
        <f t="shared" si="48"/>
        <v>64</v>
      </c>
      <c r="G106" s="148">
        <v>30</v>
      </c>
      <c r="H106" s="148"/>
      <c r="I106" s="148">
        <v>34</v>
      </c>
      <c r="J106" s="153">
        <f t="shared" si="47"/>
        <v>86</v>
      </c>
      <c r="K106" s="168"/>
      <c r="L106" s="169"/>
      <c r="M106" s="169"/>
      <c r="N106" s="169"/>
      <c r="O106" s="169"/>
      <c r="P106" s="192">
        <v>5</v>
      </c>
      <c r="Q106" s="169"/>
      <c r="R106" s="170"/>
      <c r="S106" s="57" t="s">
        <v>81</v>
      </c>
      <c r="T106" s="243" t="s">
        <v>148</v>
      </c>
    </row>
    <row r="107" spans="1:21" s="66" customFormat="1" ht="18.75" x14ac:dyDescent="0.25">
      <c r="A107" s="57" t="s">
        <v>502</v>
      </c>
      <c r="B107" s="211"/>
      <c r="C107" s="198" t="s">
        <v>268</v>
      </c>
      <c r="D107" s="129">
        <v>5</v>
      </c>
      <c r="E107" s="57">
        <f t="shared" ref="E107:E108" si="49">D107*30</f>
        <v>150</v>
      </c>
      <c r="F107" s="259">
        <f t="shared" si="48"/>
        <v>74</v>
      </c>
      <c r="G107" s="149">
        <v>32</v>
      </c>
      <c r="H107" s="149"/>
      <c r="I107" s="149">
        <v>42</v>
      </c>
      <c r="J107" s="153">
        <f t="shared" ref="J107:J108" si="50">E107-F107</f>
        <v>76</v>
      </c>
      <c r="K107" s="187"/>
      <c r="L107" s="184"/>
      <c r="M107" s="184"/>
      <c r="N107" s="184"/>
      <c r="O107" s="184"/>
      <c r="P107" s="169"/>
      <c r="Q107" s="169">
        <v>5</v>
      </c>
      <c r="R107" s="185"/>
      <c r="S107" s="57" t="s">
        <v>83</v>
      </c>
      <c r="T107" s="243" t="s">
        <v>148</v>
      </c>
    </row>
    <row r="108" spans="1:21" s="66" customFormat="1" ht="38.25" thickBot="1" x14ac:dyDescent="0.3">
      <c r="A108" s="58" t="s">
        <v>503</v>
      </c>
      <c r="B108" s="212"/>
      <c r="C108" s="394" t="s">
        <v>445</v>
      </c>
      <c r="D108" s="130">
        <v>1</v>
      </c>
      <c r="E108" s="58">
        <f t="shared" si="49"/>
        <v>30</v>
      </c>
      <c r="F108" s="260">
        <f t="shared" si="48"/>
        <v>0</v>
      </c>
      <c r="G108" s="150"/>
      <c r="H108" s="150"/>
      <c r="I108" s="150"/>
      <c r="J108" s="433">
        <f t="shared" si="50"/>
        <v>30</v>
      </c>
      <c r="K108" s="171"/>
      <c r="L108" s="172"/>
      <c r="M108" s="172"/>
      <c r="N108" s="172"/>
      <c r="O108" s="172"/>
      <c r="P108" s="172"/>
      <c r="Q108" s="172">
        <v>1</v>
      </c>
      <c r="R108" s="173"/>
      <c r="S108" s="58" t="s">
        <v>145</v>
      </c>
      <c r="T108" s="451" t="s">
        <v>148</v>
      </c>
    </row>
    <row r="109" spans="1:21" s="66" customFormat="1" ht="29.25" customHeight="1" x14ac:dyDescent="0.25">
      <c r="A109" s="65"/>
      <c r="B109" s="114"/>
      <c r="C109" s="477" t="s">
        <v>392</v>
      </c>
      <c r="D109" s="477"/>
      <c r="E109" s="477"/>
      <c r="F109" s="477"/>
      <c r="G109" s="477"/>
      <c r="H109" s="477"/>
      <c r="I109" s="477"/>
      <c r="J109" s="477"/>
      <c r="K109" s="477"/>
      <c r="L109" s="477"/>
      <c r="M109" s="477"/>
      <c r="N109" s="477"/>
      <c r="O109" s="477"/>
      <c r="P109" s="477"/>
      <c r="Q109" s="477"/>
      <c r="R109" s="477"/>
      <c r="S109" s="477"/>
      <c r="T109" s="477"/>
      <c r="U109" s="477"/>
    </row>
    <row r="110" spans="1:21" s="66" customFormat="1" ht="29.25" customHeight="1" thickBot="1" x14ac:dyDescent="0.3">
      <c r="A110" s="22"/>
      <c r="B110" s="114"/>
      <c r="C110" s="371" t="s">
        <v>437</v>
      </c>
      <c r="D110" s="65"/>
      <c r="E110" s="65"/>
      <c r="F110" s="114"/>
      <c r="G110" s="255"/>
      <c r="H110" s="255"/>
      <c r="I110" s="255"/>
      <c r="J110" s="114"/>
      <c r="K110" s="65"/>
      <c r="L110" s="65"/>
      <c r="M110" s="65"/>
      <c r="N110" s="65"/>
      <c r="O110" s="65"/>
      <c r="P110" s="65"/>
      <c r="Q110" s="374"/>
      <c r="R110" s="65"/>
      <c r="S110" s="65"/>
      <c r="T110" s="256"/>
    </row>
    <row r="111" spans="1:21" s="66" customFormat="1" ht="34.5" customHeight="1" x14ac:dyDescent="0.25">
      <c r="A111" s="56" t="s">
        <v>504</v>
      </c>
      <c r="B111" s="121"/>
      <c r="C111" s="395" t="s">
        <v>438</v>
      </c>
      <c r="D111" s="213">
        <v>5</v>
      </c>
      <c r="E111" s="56">
        <f t="shared" ref="E111" si="51">D111*30</f>
        <v>150</v>
      </c>
      <c r="F111" s="258">
        <f t="shared" ref="F111" si="52">SUM(G111:I111)</f>
        <v>74</v>
      </c>
      <c r="G111" s="71">
        <v>32</v>
      </c>
      <c r="H111" s="71"/>
      <c r="I111" s="71">
        <v>42</v>
      </c>
      <c r="J111" s="72">
        <f t="shared" ref="J111" si="53">E111-F111</f>
        <v>76</v>
      </c>
      <c r="K111" s="165"/>
      <c r="L111" s="166"/>
      <c r="M111" s="166"/>
      <c r="N111" s="166"/>
      <c r="O111" s="166"/>
      <c r="P111" s="166">
        <v>5</v>
      </c>
      <c r="Q111" s="166"/>
      <c r="R111" s="167"/>
      <c r="S111" s="56" t="s">
        <v>83</v>
      </c>
      <c r="T111" s="115" t="s">
        <v>148</v>
      </c>
    </row>
    <row r="112" spans="1:21" s="66" customFormat="1" ht="34.5" customHeight="1" x14ac:dyDescent="0.25">
      <c r="A112" s="57" t="s">
        <v>505</v>
      </c>
      <c r="B112" s="122"/>
      <c r="C112" s="389" t="s">
        <v>269</v>
      </c>
      <c r="D112" s="214">
        <v>5</v>
      </c>
      <c r="E112" s="57">
        <f>D112*30</f>
        <v>150</v>
      </c>
      <c r="F112" s="259">
        <f>SUM(G112:I112)</f>
        <v>64</v>
      </c>
      <c r="G112" s="59">
        <v>32</v>
      </c>
      <c r="H112" s="59"/>
      <c r="I112" s="59">
        <v>32</v>
      </c>
      <c r="J112" s="61">
        <f>E112-F112</f>
        <v>86</v>
      </c>
      <c r="K112" s="168"/>
      <c r="L112" s="169"/>
      <c r="M112" s="169"/>
      <c r="N112" s="169"/>
      <c r="O112" s="169"/>
      <c r="P112" s="169"/>
      <c r="Q112" s="169">
        <v>5</v>
      </c>
      <c r="R112" s="170"/>
      <c r="S112" s="57" t="s">
        <v>81</v>
      </c>
      <c r="T112" s="135" t="s">
        <v>148</v>
      </c>
    </row>
    <row r="113" spans="1:20" s="66" customFormat="1" ht="18.75" x14ac:dyDescent="0.25">
      <c r="A113" s="57" t="s">
        <v>506</v>
      </c>
      <c r="B113" s="122"/>
      <c r="C113" s="386" t="s">
        <v>267</v>
      </c>
      <c r="D113" s="214">
        <v>5</v>
      </c>
      <c r="E113" s="57">
        <f>D113*30</f>
        <v>150</v>
      </c>
      <c r="F113" s="259">
        <f>SUM(G113:I113)</f>
        <v>64</v>
      </c>
      <c r="G113" s="59">
        <v>32</v>
      </c>
      <c r="H113" s="59"/>
      <c r="I113" s="59">
        <v>32</v>
      </c>
      <c r="J113" s="61">
        <f>E113-F113</f>
        <v>86</v>
      </c>
      <c r="K113" s="168"/>
      <c r="L113" s="169"/>
      <c r="M113" s="169"/>
      <c r="N113" s="169"/>
      <c r="O113" s="169"/>
      <c r="P113" s="169"/>
      <c r="Q113" s="192">
        <v>5</v>
      </c>
      <c r="R113" s="170"/>
      <c r="S113" s="57" t="s">
        <v>81</v>
      </c>
      <c r="T113" s="135" t="s">
        <v>148</v>
      </c>
    </row>
    <row r="114" spans="1:20" s="66" customFormat="1" ht="16.5" x14ac:dyDescent="0.25">
      <c r="A114" s="57" t="s">
        <v>507</v>
      </c>
      <c r="B114" s="122"/>
      <c r="C114" s="388" t="s">
        <v>266</v>
      </c>
      <c r="D114" s="214">
        <v>5</v>
      </c>
      <c r="E114" s="57">
        <f>D114*30</f>
        <v>150</v>
      </c>
      <c r="F114" s="259">
        <f>SUM(G114:I114)</f>
        <v>64</v>
      </c>
      <c r="G114" s="59">
        <v>32</v>
      </c>
      <c r="H114" s="59"/>
      <c r="I114" s="59">
        <v>32</v>
      </c>
      <c r="J114" s="61">
        <f>E114-F114</f>
        <v>86</v>
      </c>
      <c r="K114" s="168"/>
      <c r="L114" s="169"/>
      <c r="M114" s="169"/>
      <c r="N114" s="169"/>
      <c r="O114" s="169"/>
      <c r="P114" s="169"/>
      <c r="Q114" s="192">
        <v>5</v>
      </c>
      <c r="R114" s="170"/>
      <c r="S114" s="57" t="s">
        <v>81</v>
      </c>
      <c r="T114" s="135" t="s">
        <v>148</v>
      </c>
    </row>
    <row r="115" spans="1:20" s="66" customFormat="1" ht="19.5" thickBot="1" x14ac:dyDescent="0.3">
      <c r="A115" s="58" t="s">
        <v>508</v>
      </c>
      <c r="B115" s="123"/>
      <c r="C115" s="396" t="s">
        <v>265</v>
      </c>
      <c r="D115" s="215">
        <v>5</v>
      </c>
      <c r="E115" s="58">
        <f>D115*30</f>
        <v>150</v>
      </c>
      <c r="F115" s="260">
        <f>SUM(G115:I115)</f>
        <v>64</v>
      </c>
      <c r="G115" s="68">
        <v>32</v>
      </c>
      <c r="H115" s="68"/>
      <c r="I115" s="68">
        <v>32</v>
      </c>
      <c r="J115" s="69">
        <f>E115-F115</f>
        <v>86</v>
      </c>
      <c r="K115" s="171"/>
      <c r="L115" s="172"/>
      <c r="M115" s="172"/>
      <c r="N115" s="172"/>
      <c r="O115" s="172"/>
      <c r="P115" s="172"/>
      <c r="Q115" s="279">
        <v>5</v>
      </c>
      <c r="R115" s="173"/>
      <c r="S115" s="58" t="s">
        <v>81</v>
      </c>
      <c r="T115" s="136" t="s">
        <v>148</v>
      </c>
    </row>
    <row r="116" spans="1:20" s="66" customFormat="1" ht="34.5" customHeight="1" thickBot="1" x14ac:dyDescent="0.3">
      <c r="A116" s="65"/>
      <c r="B116" s="114"/>
      <c r="C116" s="371" t="s">
        <v>439</v>
      </c>
      <c r="D116" s="65"/>
      <c r="E116" s="65"/>
      <c r="F116" s="114"/>
      <c r="G116" s="255"/>
      <c r="H116" s="255"/>
      <c r="I116" s="255"/>
      <c r="J116" s="114"/>
      <c r="K116" s="368"/>
      <c r="L116" s="368"/>
      <c r="M116" s="368"/>
      <c r="N116" s="368"/>
      <c r="O116" s="368"/>
      <c r="P116" s="368"/>
      <c r="Q116" s="369"/>
      <c r="R116" s="368"/>
      <c r="S116" s="65"/>
      <c r="T116" s="256"/>
    </row>
    <row r="117" spans="1:20" s="66" customFormat="1" ht="34.5" customHeight="1" x14ac:dyDescent="0.25">
      <c r="A117" s="56" t="s">
        <v>509</v>
      </c>
      <c r="B117" s="121"/>
      <c r="C117" s="395" t="s">
        <v>440</v>
      </c>
      <c r="D117" s="213">
        <v>5</v>
      </c>
      <c r="E117" s="56">
        <f t="shared" ref="E117:E121" si="54">D117*30</f>
        <v>150</v>
      </c>
      <c r="F117" s="258">
        <f t="shared" ref="F117:F121" si="55">SUM(G117:I117)</f>
        <v>74</v>
      </c>
      <c r="G117" s="71">
        <v>32</v>
      </c>
      <c r="H117" s="71"/>
      <c r="I117" s="71">
        <v>42</v>
      </c>
      <c r="J117" s="72">
        <f t="shared" ref="J117:J121" si="56">E117-F117</f>
        <v>76</v>
      </c>
      <c r="K117" s="165"/>
      <c r="L117" s="166"/>
      <c r="M117" s="166"/>
      <c r="N117" s="166"/>
      <c r="O117" s="166"/>
      <c r="P117" s="166">
        <v>5</v>
      </c>
      <c r="Q117" s="166"/>
      <c r="R117" s="167"/>
      <c r="S117" s="56" t="s">
        <v>83</v>
      </c>
      <c r="T117" s="115" t="s">
        <v>148</v>
      </c>
    </row>
    <row r="118" spans="1:20" s="66" customFormat="1" ht="34.5" customHeight="1" x14ac:dyDescent="0.25">
      <c r="A118" s="57" t="s">
        <v>510</v>
      </c>
      <c r="B118" s="122"/>
      <c r="C118" s="370" t="s">
        <v>441</v>
      </c>
      <c r="D118" s="214">
        <v>5</v>
      </c>
      <c r="E118" s="57">
        <f t="shared" si="54"/>
        <v>150</v>
      </c>
      <c r="F118" s="259">
        <f t="shared" si="55"/>
        <v>64</v>
      </c>
      <c r="G118" s="59">
        <v>32</v>
      </c>
      <c r="H118" s="59"/>
      <c r="I118" s="59">
        <v>32</v>
      </c>
      <c r="J118" s="61">
        <f t="shared" si="56"/>
        <v>86</v>
      </c>
      <c r="K118" s="168"/>
      <c r="L118" s="169"/>
      <c r="M118" s="169"/>
      <c r="N118" s="169"/>
      <c r="O118" s="169"/>
      <c r="P118" s="169"/>
      <c r="Q118" s="192">
        <v>5</v>
      </c>
      <c r="R118" s="170"/>
      <c r="S118" s="57" t="s">
        <v>81</v>
      </c>
      <c r="T118" s="135" t="s">
        <v>148</v>
      </c>
    </row>
    <row r="119" spans="1:20" s="66" customFormat="1" ht="34.5" customHeight="1" x14ac:dyDescent="0.25">
      <c r="A119" s="57" t="s">
        <v>511</v>
      </c>
      <c r="B119" s="122"/>
      <c r="C119" s="125" t="s">
        <v>442</v>
      </c>
      <c r="D119" s="214">
        <v>5</v>
      </c>
      <c r="E119" s="57">
        <f t="shared" si="54"/>
        <v>150</v>
      </c>
      <c r="F119" s="259">
        <f t="shared" si="55"/>
        <v>64</v>
      </c>
      <c r="G119" s="59">
        <v>32</v>
      </c>
      <c r="H119" s="59"/>
      <c r="I119" s="59">
        <v>32</v>
      </c>
      <c r="J119" s="61">
        <f t="shared" si="56"/>
        <v>86</v>
      </c>
      <c r="K119" s="168"/>
      <c r="L119" s="169"/>
      <c r="M119" s="169"/>
      <c r="N119" s="169"/>
      <c r="O119" s="169"/>
      <c r="P119" s="169"/>
      <c r="Q119" s="192">
        <v>5</v>
      </c>
      <c r="R119" s="170"/>
      <c r="S119" s="57" t="s">
        <v>81</v>
      </c>
      <c r="T119" s="135" t="s">
        <v>148</v>
      </c>
    </row>
    <row r="120" spans="1:20" s="66" customFormat="1" ht="34.5" customHeight="1" x14ac:dyDescent="0.25">
      <c r="A120" s="57" t="s">
        <v>512</v>
      </c>
      <c r="B120" s="122"/>
      <c r="C120" s="125" t="s">
        <v>443</v>
      </c>
      <c r="D120" s="214">
        <v>5</v>
      </c>
      <c r="E120" s="57">
        <f t="shared" si="54"/>
        <v>150</v>
      </c>
      <c r="F120" s="259">
        <f t="shared" si="55"/>
        <v>64</v>
      </c>
      <c r="G120" s="59">
        <v>32</v>
      </c>
      <c r="H120" s="59"/>
      <c r="I120" s="59">
        <v>32</v>
      </c>
      <c r="J120" s="61">
        <f t="shared" si="56"/>
        <v>86</v>
      </c>
      <c r="K120" s="168"/>
      <c r="L120" s="169"/>
      <c r="M120" s="169"/>
      <c r="N120" s="169"/>
      <c r="O120" s="169"/>
      <c r="P120" s="169"/>
      <c r="Q120" s="192">
        <v>5</v>
      </c>
      <c r="R120" s="170"/>
      <c r="S120" s="57" t="s">
        <v>81</v>
      </c>
      <c r="T120" s="135" t="s">
        <v>148</v>
      </c>
    </row>
    <row r="121" spans="1:20" s="66" customFormat="1" ht="34.5" customHeight="1" thickBot="1" x14ac:dyDescent="0.3">
      <c r="A121" s="58" t="s">
        <v>513</v>
      </c>
      <c r="B121" s="123"/>
      <c r="C121" s="127" t="s">
        <v>444</v>
      </c>
      <c r="D121" s="215">
        <v>5</v>
      </c>
      <c r="E121" s="58">
        <f t="shared" si="54"/>
        <v>150</v>
      </c>
      <c r="F121" s="260">
        <f t="shared" si="55"/>
        <v>64</v>
      </c>
      <c r="G121" s="68">
        <v>18</v>
      </c>
      <c r="H121" s="68"/>
      <c r="I121" s="68">
        <v>46</v>
      </c>
      <c r="J121" s="69">
        <f t="shared" si="56"/>
        <v>86</v>
      </c>
      <c r="K121" s="171"/>
      <c r="L121" s="172"/>
      <c r="M121" s="172"/>
      <c r="N121" s="172"/>
      <c r="O121" s="172"/>
      <c r="P121" s="172"/>
      <c r="Q121" s="279">
        <v>5</v>
      </c>
      <c r="R121" s="173"/>
      <c r="S121" s="58" t="s">
        <v>81</v>
      </c>
      <c r="T121" s="136" t="s">
        <v>148</v>
      </c>
    </row>
    <row r="122" spans="1:20" s="66" customFormat="1" ht="30.75" customHeight="1" thickBot="1" x14ac:dyDescent="0.3">
      <c r="A122" s="116"/>
      <c r="B122" s="116"/>
      <c r="C122" s="302" t="s">
        <v>379</v>
      </c>
      <c r="D122" s="303"/>
      <c r="E122" s="303"/>
      <c r="F122" s="303"/>
      <c r="G122" s="303"/>
      <c r="H122" s="303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241"/>
    </row>
    <row r="123" spans="1:20" s="66" customFormat="1" ht="16.5" x14ac:dyDescent="0.25">
      <c r="A123" s="56" t="s">
        <v>282</v>
      </c>
      <c r="B123" s="133"/>
      <c r="C123" s="145" t="s">
        <v>410</v>
      </c>
      <c r="D123" s="268">
        <v>4</v>
      </c>
      <c r="E123" s="274">
        <f t="shared" ref="E123:E130" si="57">D123*30</f>
        <v>120</v>
      </c>
      <c r="F123" s="271">
        <f>SUM(G123:I123)</f>
        <v>60</v>
      </c>
      <c r="G123" s="138">
        <v>30</v>
      </c>
      <c r="H123" s="138"/>
      <c r="I123" s="138">
        <v>30</v>
      </c>
      <c r="J123" s="142">
        <f t="shared" ref="J123:J130" si="58">E123-F123</f>
        <v>60</v>
      </c>
      <c r="K123" s="165"/>
      <c r="L123" s="166"/>
      <c r="M123" s="166"/>
      <c r="N123" s="166"/>
      <c r="O123" s="166">
        <v>4</v>
      </c>
      <c r="P123" s="166"/>
      <c r="Q123" s="166"/>
      <c r="R123" s="167"/>
      <c r="S123" s="162" t="s">
        <v>83</v>
      </c>
      <c r="T123" s="244" t="s">
        <v>339</v>
      </c>
    </row>
    <row r="124" spans="1:20" s="66" customFormat="1" ht="16.5" x14ac:dyDescent="0.25">
      <c r="A124" s="57" t="s">
        <v>283</v>
      </c>
      <c r="B124" s="134"/>
      <c r="C124" s="146" t="s">
        <v>252</v>
      </c>
      <c r="D124" s="269">
        <v>5</v>
      </c>
      <c r="E124" s="275">
        <f t="shared" si="57"/>
        <v>150</v>
      </c>
      <c r="F124" s="272">
        <f>SUM(G124:I124)</f>
        <v>64</v>
      </c>
      <c r="G124" s="132">
        <v>32</v>
      </c>
      <c r="H124" s="132"/>
      <c r="I124" s="132">
        <v>32</v>
      </c>
      <c r="J124" s="143">
        <f t="shared" si="58"/>
        <v>86</v>
      </c>
      <c r="K124" s="168"/>
      <c r="L124" s="169"/>
      <c r="M124" s="169"/>
      <c r="N124" s="169">
        <v>5</v>
      </c>
      <c r="O124" s="169"/>
      <c r="P124" s="169"/>
      <c r="Q124" s="169"/>
      <c r="R124" s="170"/>
      <c r="S124" s="163" t="s">
        <v>81</v>
      </c>
      <c r="T124" s="245" t="s">
        <v>339</v>
      </c>
    </row>
    <row r="125" spans="1:20" s="66" customFormat="1" ht="22.5" customHeight="1" x14ac:dyDescent="0.25">
      <c r="A125" s="57" t="s">
        <v>284</v>
      </c>
      <c r="B125" s="134"/>
      <c r="C125" s="146" t="s">
        <v>253</v>
      </c>
      <c r="D125" s="269">
        <v>5</v>
      </c>
      <c r="E125" s="275">
        <f t="shared" si="57"/>
        <v>150</v>
      </c>
      <c r="F125" s="272">
        <f t="shared" ref="F125:F130" si="59">SUM(G125:I125)</f>
        <v>64</v>
      </c>
      <c r="G125" s="132">
        <v>30</v>
      </c>
      <c r="H125" s="132"/>
      <c r="I125" s="132">
        <v>34</v>
      </c>
      <c r="J125" s="143">
        <f t="shared" si="58"/>
        <v>86</v>
      </c>
      <c r="K125" s="168"/>
      <c r="L125" s="169"/>
      <c r="M125" s="169"/>
      <c r="N125" s="169"/>
      <c r="O125" s="169">
        <v>5</v>
      </c>
      <c r="P125" s="169"/>
      <c r="Q125" s="169"/>
      <c r="R125" s="170"/>
      <c r="S125" s="163" t="s">
        <v>81</v>
      </c>
      <c r="T125" s="245" t="s">
        <v>339</v>
      </c>
    </row>
    <row r="126" spans="1:20" s="66" customFormat="1" ht="26.25" customHeight="1" x14ac:dyDescent="0.25">
      <c r="A126" s="57" t="s">
        <v>285</v>
      </c>
      <c r="B126" s="134"/>
      <c r="C126" s="146" t="s">
        <v>278</v>
      </c>
      <c r="D126" s="269">
        <v>1</v>
      </c>
      <c r="E126" s="275">
        <f t="shared" si="57"/>
        <v>30</v>
      </c>
      <c r="F126" s="272">
        <f t="shared" si="59"/>
        <v>0</v>
      </c>
      <c r="G126" s="139"/>
      <c r="H126" s="139"/>
      <c r="I126" s="139"/>
      <c r="J126" s="143">
        <f t="shared" si="58"/>
        <v>30</v>
      </c>
      <c r="K126" s="187"/>
      <c r="L126" s="184"/>
      <c r="M126" s="184"/>
      <c r="N126" s="184"/>
      <c r="O126" s="169">
        <v>1</v>
      </c>
      <c r="P126" s="169"/>
      <c r="Q126" s="184"/>
      <c r="R126" s="185"/>
      <c r="S126" s="163" t="s">
        <v>145</v>
      </c>
      <c r="T126" s="245" t="s">
        <v>339</v>
      </c>
    </row>
    <row r="127" spans="1:20" s="66" customFormat="1" ht="25.5" customHeight="1" x14ac:dyDescent="0.25">
      <c r="A127" s="57" t="s">
        <v>286</v>
      </c>
      <c r="B127" s="134"/>
      <c r="C127" s="146" t="s">
        <v>254</v>
      </c>
      <c r="D127" s="269">
        <v>6</v>
      </c>
      <c r="E127" s="275">
        <f t="shared" si="57"/>
        <v>180</v>
      </c>
      <c r="F127" s="272">
        <f t="shared" si="59"/>
        <v>80</v>
      </c>
      <c r="G127" s="132">
        <v>40</v>
      </c>
      <c r="H127" s="132"/>
      <c r="I127" s="132">
        <v>40</v>
      </c>
      <c r="J127" s="143">
        <f t="shared" si="58"/>
        <v>100</v>
      </c>
      <c r="K127" s="168"/>
      <c r="L127" s="169"/>
      <c r="M127" s="169"/>
      <c r="N127" s="169"/>
      <c r="O127" s="169"/>
      <c r="P127" s="169"/>
      <c r="Q127" s="169">
        <v>6</v>
      </c>
      <c r="R127" s="170"/>
      <c r="S127" s="163" t="s">
        <v>81</v>
      </c>
      <c r="T127" s="245" t="s">
        <v>339</v>
      </c>
    </row>
    <row r="128" spans="1:20" s="66" customFormat="1" ht="28.5" customHeight="1" x14ac:dyDescent="0.25">
      <c r="A128" s="57" t="s">
        <v>287</v>
      </c>
      <c r="B128" s="134"/>
      <c r="C128" s="146" t="s">
        <v>255</v>
      </c>
      <c r="D128" s="269">
        <v>6</v>
      </c>
      <c r="E128" s="275">
        <f t="shared" si="57"/>
        <v>180</v>
      </c>
      <c r="F128" s="272">
        <f t="shared" si="59"/>
        <v>80</v>
      </c>
      <c r="G128" s="132">
        <v>40</v>
      </c>
      <c r="H128" s="132"/>
      <c r="I128" s="132">
        <v>40</v>
      </c>
      <c r="J128" s="143">
        <f t="shared" si="58"/>
        <v>100</v>
      </c>
      <c r="K128" s="168"/>
      <c r="L128" s="169"/>
      <c r="M128" s="169"/>
      <c r="N128" s="169"/>
      <c r="O128" s="169"/>
      <c r="P128" s="169"/>
      <c r="Q128" s="169">
        <v>6</v>
      </c>
      <c r="R128" s="170"/>
      <c r="S128" s="163" t="s">
        <v>81</v>
      </c>
      <c r="T128" s="245" t="s">
        <v>339</v>
      </c>
    </row>
    <row r="129" spans="1:21" s="66" customFormat="1" ht="24.75" customHeight="1" x14ac:dyDescent="0.25">
      <c r="A129" s="57" t="s">
        <v>288</v>
      </c>
      <c r="B129" s="134"/>
      <c r="C129" s="146" t="s">
        <v>279</v>
      </c>
      <c r="D129" s="269">
        <v>1</v>
      </c>
      <c r="E129" s="275">
        <f t="shared" si="57"/>
        <v>30</v>
      </c>
      <c r="F129" s="272">
        <f t="shared" si="59"/>
        <v>0</v>
      </c>
      <c r="G129" s="140"/>
      <c r="H129" s="140"/>
      <c r="I129" s="139"/>
      <c r="J129" s="143">
        <f t="shared" si="58"/>
        <v>30</v>
      </c>
      <c r="K129" s="187"/>
      <c r="L129" s="184"/>
      <c r="M129" s="184"/>
      <c r="N129" s="184"/>
      <c r="O129" s="184"/>
      <c r="P129" s="169"/>
      <c r="Q129" s="169">
        <v>1</v>
      </c>
      <c r="R129" s="185"/>
      <c r="S129" s="163" t="s">
        <v>145</v>
      </c>
      <c r="T129" s="245" t="s">
        <v>339</v>
      </c>
    </row>
    <row r="130" spans="1:21" s="66" customFormat="1" ht="21.75" customHeight="1" thickBot="1" x14ac:dyDescent="0.3">
      <c r="A130" s="58" t="s">
        <v>289</v>
      </c>
      <c r="B130" s="450"/>
      <c r="C130" s="224" t="s">
        <v>256</v>
      </c>
      <c r="D130" s="270">
        <v>5</v>
      </c>
      <c r="E130" s="276">
        <f t="shared" si="57"/>
        <v>150</v>
      </c>
      <c r="F130" s="273">
        <f t="shared" si="59"/>
        <v>64</v>
      </c>
      <c r="G130" s="141">
        <v>30</v>
      </c>
      <c r="H130" s="141"/>
      <c r="I130" s="141">
        <v>34</v>
      </c>
      <c r="J130" s="144">
        <f t="shared" si="58"/>
        <v>86</v>
      </c>
      <c r="K130" s="171"/>
      <c r="L130" s="172"/>
      <c r="M130" s="172"/>
      <c r="N130" s="172"/>
      <c r="O130" s="172"/>
      <c r="P130" s="172"/>
      <c r="Q130" s="448">
        <v>5</v>
      </c>
      <c r="R130" s="173"/>
      <c r="S130" s="164" t="s">
        <v>81</v>
      </c>
      <c r="T130" s="246" t="s">
        <v>339</v>
      </c>
    </row>
    <row r="131" spans="1:21" s="66" customFormat="1" ht="21.75" customHeight="1" x14ac:dyDescent="0.25">
      <c r="A131" s="65"/>
      <c r="B131" s="114"/>
      <c r="C131" s="477" t="s">
        <v>392</v>
      </c>
      <c r="D131" s="477"/>
      <c r="E131" s="477"/>
      <c r="F131" s="477"/>
      <c r="G131" s="477"/>
      <c r="H131" s="477"/>
      <c r="I131" s="477"/>
      <c r="J131" s="477"/>
      <c r="K131" s="477"/>
      <c r="L131" s="477"/>
      <c r="M131" s="477"/>
      <c r="N131" s="477"/>
      <c r="O131" s="477"/>
      <c r="P131" s="477"/>
      <c r="Q131" s="477"/>
      <c r="R131" s="477"/>
      <c r="S131" s="477"/>
      <c r="T131" s="477"/>
      <c r="U131" s="477"/>
    </row>
    <row r="132" spans="1:21" s="66" customFormat="1" ht="27" customHeight="1" thickBot="1" x14ac:dyDescent="0.3">
      <c r="A132" s="22"/>
      <c r="B132" s="114"/>
      <c r="C132" s="371" t="s">
        <v>411</v>
      </c>
      <c r="D132" s="65"/>
      <c r="E132" s="65"/>
      <c r="F132" s="114"/>
      <c r="G132" s="255"/>
      <c r="H132" s="255"/>
      <c r="I132" s="255"/>
      <c r="J132" s="114"/>
      <c r="K132" s="65"/>
      <c r="L132" s="65"/>
      <c r="M132" s="65"/>
      <c r="N132" s="65"/>
      <c r="O132" s="65"/>
      <c r="P132" s="65"/>
      <c r="Q132" s="374"/>
      <c r="R132" s="65"/>
      <c r="S132" s="65"/>
      <c r="T132" s="256"/>
    </row>
    <row r="133" spans="1:21" s="66" customFormat="1" ht="25.5" customHeight="1" x14ac:dyDescent="0.25">
      <c r="A133" s="56" t="s">
        <v>446</v>
      </c>
      <c r="B133" s="121"/>
      <c r="C133" s="145" t="s">
        <v>413</v>
      </c>
      <c r="D133" s="268">
        <v>4</v>
      </c>
      <c r="E133" s="274">
        <f t="shared" ref="E133:E138" si="60">D133*30</f>
        <v>120</v>
      </c>
      <c r="F133" s="271">
        <f t="shared" ref="F133:F138" si="61">SUM(G133:I133)</f>
        <v>60</v>
      </c>
      <c r="G133" s="138">
        <v>30</v>
      </c>
      <c r="H133" s="138"/>
      <c r="I133" s="138">
        <v>30</v>
      </c>
      <c r="J133" s="142">
        <f t="shared" ref="J133:J138" si="62">E133-F133</f>
        <v>60</v>
      </c>
      <c r="K133" s="165"/>
      <c r="L133" s="166"/>
      <c r="M133" s="166"/>
      <c r="N133" s="166"/>
      <c r="O133" s="166"/>
      <c r="P133" s="166">
        <v>4</v>
      </c>
      <c r="Q133" s="166"/>
      <c r="R133" s="167"/>
      <c r="S133" s="162" t="s">
        <v>83</v>
      </c>
      <c r="T133" s="244" t="s">
        <v>339</v>
      </c>
    </row>
    <row r="134" spans="1:21" s="66" customFormat="1" ht="24.75" customHeight="1" x14ac:dyDescent="0.25">
      <c r="A134" s="57" t="s">
        <v>448</v>
      </c>
      <c r="B134" s="122"/>
      <c r="C134" s="146" t="s">
        <v>257</v>
      </c>
      <c r="D134" s="269">
        <v>4</v>
      </c>
      <c r="E134" s="275">
        <f t="shared" si="60"/>
        <v>120</v>
      </c>
      <c r="F134" s="272">
        <f t="shared" si="61"/>
        <v>44</v>
      </c>
      <c r="G134" s="132">
        <v>18</v>
      </c>
      <c r="H134" s="132"/>
      <c r="I134" s="132">
        <v>26</v>
      </c>
      <c r="J134" s="143">
        <f t="shared" si="62"/>
        <v>76</v>
      </c>
      <c r="K134" s="168"/>
      <c r="L134" s="169"/>
      <c r="M134" s="169"/>
      <c r="N134" s="169"/>
      <c r="O134" s="169"/>
      <c r="P134" s="169"/>
      <c r="Q134" s="169">
        <v>4</v>
      </c>
      <c r="R134" s="170"/>
      <c r="S134" s="163" t="s">
        <v>83</v>
      </c>
      <c r="T134" s="245" t="s">
        <v>339</v>
      </c>
    </row>
    <row r="135" spans="1:21" s="66" customFormat="1" ht="25.5" customHeight="1" x14ac:dyDescent="0.25">
      <c r="A135" s="57" t="s">
        <v>449</v>
      </c>
      <c r="B135" s="122"/>
      <c r="C135" s="146" t="s">
        <v>258</v>
      </c>
      <c r="D135" s="269">
        <v>4</v>
      </c>
      <c r="E135" s="275">
        <f t="shared" si="60"/>
        <v>120</v>
      </c>
      <c r="F135" s="272">
        <f t="shared" si="61"/>
        <v>60</v>
      </c>
      <c r="G135" s="132">
        <v>30</v>
      </c>
      <c r="H135" s="132"/>
      <c r="I135" s="132">
        <v>30</v>
      </c>
      <c r="J135" s="143">
        <f t="shared" si="62"/>
        <v>60</v>
      </c>
      <c r="K135" s="168"/>
      <c r="L135" s="169"/>
      <c r="M135" s="169"/>
      <c r="N135" s="169"/>
      <c r="O135" s="169"/>
      <c r="P135" s="169"/>
      <c r="Q135" s="169">
        <v>4</v>
      </c>
      <c r="R135" s="170"/>
      <c r="S135" s="163" t="s">
        <v>83</v>
      </c>
      <c r="T135" s="245" t="s">
        <v>339</v>
      </c>
    </row>
    <row r="136" spans="1:21" s="66" customFormat="1" ht="27.75" customHeight="1" x14ac:dyDescent="0.25">
      <c r="A136" s="57" t="s">
        <v>450</v>
      </c>
      <c r="B136" s="122"/>
      <c r="C136" s="146" t="s">
        <v>259</v>
      </c>
      <c r="D136" s="269">
        <v>5</v>
      </c>
      <c r="E136" s="275">
        <f t="shared" si="60"/>
        <v>150</v>
      </c>
      <c r="F136" s="272">
        <f t="shared" si="61"/>
        <v>64</v>
      </c>
      <c r="G136" s="132">
        <v>32</v>
      </c>
      <c r="H136" s="132"/>
      <c r="I136" s="132">
        <v>32</v>
      </c>
      <c r="J136" s="143">
        <f t="shared" si="62"/>
        <v>86</v>
      </c>
      <c r="K136" s="168"/>
      <c r="L136" s="169"/>
      <c r="M136" s="169"/>
      <c r="N136" s="169"/>
      <c r="O136" s="169"/>
      <c r="P136" s="169">
        <v>5</v>
      </c>
      <c r="Q136" s="169"/>
      <c r="R136" s="170"/>
      <c r="S136" s="163" t="s">
        <v>81</v>
      </c>
      <c r="T136" s="245" t="s">
        <v>339</v>
      </c>
    </row>
    <row r="137" spans="1:21" s="66" customFormat="1" ht="27.75" customHeight="1" x14ac:dyDescent="0.25">
      <c r="A137" s="57" t="s">
        <v>451</v>
      </c>
      <c r="B137" s="375"/>
      <c r="C137" s="146" t="s">
        <v>260</v>
      </c>
      <c r="D137" s="269">
        <v>4</v>
      </c>
      <c r="E137" s="275">
        <f t="shared" si="60"/>
        <v>120</v>
      </c>
      <c r="F137" s="272">
        <f t="shared" si="61"/>
        <v>48</v>
      </c>
      <c r="G137" s="132">
        <v>24</v>
      </c>
      <c r="H137" s="132"/>
      <c r="I137" s="132">
        <v>24</v>
      </c>
      <c r="J137" s="143">
        <f t="shared" si="62"/>
        <v>72</v>
      </c>
      <c r="K137" s="168"/>
      <c r="L137" s="169"/>
      <c r="M137" s="169"/>
      <c r="N137" s="169"/>
      <c r="O137" s="169"/>
      <c r="P137" s="169">
        <v>4</v>
      </c>
      <c r="Q137" s="169"/>
      <c r="R137" s="170"/>
      <c r="S137" s="163" t="s">
        <v>81</v>
      </c>
      <c r="T137" s="245" t="s">
        <v>339</v>
      </c>
    </row>
    <row r="138" spans="1:21" s="66" customFormat="1" ht="27.75" customHeight="1" thickBot="1" x14ac:dyDescent="0.3">
      <c r="A138" s="58" t="s">
        <v>514</v>
      </c>
      <c r="B138" s="123"/>
      <c r="C138" s="224" t="s">
        <v>419</v>
      </c>
      <c r="D138" s="270">
        <v>4</v>
      </c>
      <c r="E138" s="276">
        <f t="shared" si="60"/>
        <v>120</v>
      </c>
      <c r="F138" s="273">
        <f t="shared" si="61"/>
        <v>60</v>
      </c>
      <c r="G138" s="141">
        <v>30</v>
      </c>
      <c r="H138" s="141"/>
      <c r="I138" s="141">
        <v>30</v>
      </c>
      <c r="J138" s="144">
        <f t="shared" si="62"/>
        <v>60</v>
      </c>
      <c r="K138" s="171"/>
      <c r="L138" s="172"/>
      <c r="M138" s="172"/>
      <c r="N138" s="172"/>
      <c r="O138" s="172"/>
      <c r="P138" s="172">
        <v>4</v>
      </c>
      <c r="Q138" s="172"/>
      <c r="R138" s="173"/>
      <c r="S138" s="164" t="s">
        <v>83</v>
      </c>
      <c r="T138" s="246" t="s">
        <v>339</v>
      </c>
    </row>
    <row r="139" spans="1:21" s="66" customFormat="1" ht="27.75" customHeight="1" thickBot="1" x14ac:dyDescent="0.3">
      <c r="A139" s="65"/>
      <c r="B139" s="114"/>
      <c r="C139" s="371" t="s">
        <v>420</v>
      </c>
      <c r="D139" s="65"/>
      <c r="E139" s="65"/>
      <c r="F139" s="114"/>
      <c r="G139" s="255"/>
      <c r="H139" s="255"/>
      <c r="I139" s="255"/>
      <c r="J139" s="114"/>
      <c r="K139" s="65"/>
      <c r="L139" s="65"/>
      <c r="M139" s="65"/>
      <c r="N139" s="65"/>
      <c r="O139" s="65"/>
      <c r="P139" s="65"/>
      <c r="Q139" s="374"/>
      <c r="R139" s="65"/>
      <c r="S139" s="65"/>
      <c r="T139" s="256"/>
    </row>
    <row r="140" spans="1:21" s="66" customFormat="1" ht="27.75" customHeight="1" x14ac:dyDescent="0.25">
      <c r="A140" s="56" t="s">
        <v>447</v>
      </c>
      <c r="B140" s="121"/>
      <c r="C140" s="145" t="s">
        <v>421</v>
      </c>
      <c r="D140" s="268">
        <v>4</v>
      </c>
      <c r="E140" s="274">
        <f t="shared" ref="E140:E145" si="63">D140*30</f>
        <v>120</v>
      </c>
      <c r="F140" s="271">
        <f t="shared" ref="F140:F145" si="64">SUM(G140:I140)</f>
        <v>60</v>
      </c>
      <c r="G140" s="138">
        <v>30</v>
      </c>
      <c r="H140" s="138"/>
      <c r="I140" s="138">
        <v>30</v>
      </c>
      <c r="J140" s="142">
        <f t="shared" ref="J140:J145" si="65">E140-F140</f>
        <v>60</v>
      </c>
      <c r="K140" s="165"/>
      <c r="L140" s="166"/>
      <c r="M140" s="166"/>
      <c r="N140" s="166"/>
      <c r="O140" s="166"/>
      <c r="P140" s="166">
        <v>4</v>
      </c>
      <c r="Q140" s="166"/>
      <c r="R140" s="167"/>
      <c r="S140" s="162" t="s">
        <v>83</v>
      </c>
      <c r="T140" s="244" t="s">
        <v>339</v>
      </c>
    </row>
    <row r="141" spans="1:21" s="66" customFormat="1" ht="27.75" customHeight="1" x14ac:dyDescent="0.25">
      <c r="A141" s="57" t="s">
        <v>452</v>
      </c>
      <c r="B141" s="122"/>
      <c r="C141" s="146" t="s">
        <v>422</v>
      </c>
      <c r="D141" s="269">
        <v>4</v>
      </c>
      <c r="E141" s="275">
        <f t="shared" si="63"/>
        <v>120</v>
      </c>
      <c r="F141" s="272">
        <f t="shared" si="64"/>
        <v>44</v>
      </c>
      <c r="G141" s="132">
        <v>18</v>
      </c>
      <c r="H141" s="132"/>
      <c r="I141" s="132">
        <v>26</v>
      </c>
      <c r="J141" s="143">
        <f t="shared" si="65"/>
        <v>76</v>
      </c>
      <c r="K141" s="168"/>
      <c r="L141" s="169"/>
      <c r="M141" s="169"/>
      <c r="N141" s="169"/>
      <c r="O141" s="169"/>
      <c r="P141" s="169"/>
      <c r="Q141" s="169">
        <v>4</v>
      </c>
      <c r="R141" s="170"/>
      <c r="S141" s="163" t="s">
        <v>83</v>
      </c>
      <c r="T141" s="245" t="s">
        <v>339</v>
      </c>
    </row>
    <row r="142" spans="1:21" s="66" customFormat="1" ht="27.75" customHeight="1" x14ac:dyDescent="0.25">
      <c r="A142" s="57" t="s">
        <v>453</v>
      </c>
      <c r="B142" s="122"/>
      <c r="C142" s="146" t="s">
        <v>423</v>
      </c>
      <c r="D142" s="269">
        <v>4</v>
      </c>
      <c r="E142" s="275">
        <f t="shared" si="63"/>
        <v>120</v>
      </c>
      <c r="F142" s="272">
        <f t="shared" si="64"/>
        <v>60</v>
      </c>
      <c r="G142" s="132">
        <v>30</v>
      </c>
      <c r="H142" s="132"/>
      <c r="I142" s="132">
        <v>30</v>
      </c>
      <c r="J142" s="143">
        <f t="shared" si="65"/>
        <v>60</v>
      </c>
      <c r="K142" s="168"/>
      <c r="L142" s="169"/>
      <c r="M142" s="169"/>
      <c r="N142" s="169"/>
      <c r="O142" s="169"/>
      <c r="P142" s="169"/>
      <c r="Q142" s="169">
        <v>4</v>
      </c>
      <c r="R142" s="170"/>
      <c r="S142" s="163" t="s">
        <v>83</v>
      </c>
      <c r="T142" s="245" t="s">
        <v>424</v>
      </c>
    </row>
    <row r="143" spans="1:21" s="66" customFormat="1" ht="33" x14ac:dyDescent="0.25">
      <c r="A143" s="57" t="s">
        <v>454</v>
      </c>
      <c r="B143" s="122"/>
      <c r="C143" s="146" t="s">
        <v>425</v>
      </c>
      <c r="D143" s="269">
        <v>5</v>
      </c>
      <c r="E143" s="275">
        <f t="shared" si="63"/>
        <v>150</v>
      </c>
      <c r="F143" s="272">
        <f t="shared" si="64"/>
        <v>64</v>
      </c>
      <c r="G143" s="132">
        <v>32</v>
      </c>
      <c r="H143" s="132"/>
      <c r="I143" s="132">
        <v>32</v>
      </c>
      <c r="J143" s="143">
        <f t="shared" si="65"/>
        <v>86</v>
      </c>
      <c r="K143" s="168"/>
      <c r="L143" s="169"/>
      <c r="M143" s="169"/>
      <c r="N143" s="169"/>
      <c r="O143" s="169"/>
      <c r="P143" s="169">
        <v>5</v>
      </c>
      <c r="Q143" s="169"/>
      <c r="R143" s="170"/>
      <c r="S143" s="163" t="s">
        <v>81</v>
      </c>
      <c r="T143" s="245" t="s">
        <v>149</v>
      </c>
    </row>
    <row r="144" spans="1:21" s="66" customFormat="1" ht="27.75" customHeight="1" x14ac:dyDescent="0.25">
      <c r="A144" s="57" t="s">
        <v>455</v>
      </c>
      <c r="B144" s="375"/>
      <c r="C144" s="146" t="s">
        <v>260</v>
      </c>
      <c r="D144" s="269">
        <v>4</v>
      </c>
      <c r="E144" s="275">
        <f t="shared" si="63"/>
        <v>120</v>
      </c>
      <c r="F144" s="272">
        <f t="shared" si="64"/>
        <v>48</v>
      </c>
      <c r="G144" s="132">
        <v>24</v>
      </c>
      <c r="H144" s="132"/>
      <c r="I144" s="132">
        <v>24</v>
      </c>
      <c r="J144" s="143">
        <f t="shared" si="65"/>
        <v>72</v>
      </c>
      <c r="K144" s="168"/>
      <c r="L144" s="169"/>
      <c r="M144" s="169"/>
      <c r="N144" s="169"/>
      <c r="O144" s="169"/>
      <c r="P144" s="169">
        <v>4</v>
      </c>
      <c r="Q144" s="169"/>
      <c r="R144" s="170"/>
      <c r="S144" s="163" t="s">
        <v>81</v>
      </c>
      <c r="T144" s="245" t="s">
        <v>339</v>
      </c>
    </row>
    <row r="145" spans="1:21" s="66" customFormat="1" ht="33.75" thickBot="1" x14ac:dyDescent="0.3">
      <c r="A145" s="58" t="s">
        <v>515</v>
      </c>
      <c r="B145" s="123"/>
      <c r="C145" s="224" t="s">
        <v>426</v>
      </c>
      <c r="D145" s="270">
        <v>4</v>
      </c>
      <c r="E145" s="276">
        <f t="shared" si="63"/>
        <v>120</v>
      </c>
      <c r="F145" s="273">
        <f t="shared" si="64"/>
        <v>60</v>
      </c>
      <c r="G145" s="141">
        <v>30</v>
      </c>
      <c r="H145" s="141">
        <v>30</v>
      </c>
      <c r="I145" s="141"/>
      <c r="J145" s="144">
        <f t="shared" si="65"/>
        <v>60</v>
      </c>
      <c r="K145" s="171"/>
      <c r="L145" s="172"/>
      <c r="M145" s="172"/>
      <c r="N145" s="172"/>
      <c r="O145" s="172"/>
      <c r="P145" s="172">
        <v>4</v>
      </c>
      <c r="Q145" s="172"/>
      <c r="R145" s="173"/>
      <c r="S145" s="164" t="s">
        <v>83</v>
      </c>
      <c r="T145" s="246" t="s">
        <v>427</v>
      </c>
    </row>
    <row r="146" spans="1:21" s="66" customFormat="1" ht="31.5" customHeight="1" thickBot="1" x14ac:dyDescent="0.3">
      <c r="A146" s="303"/>
      <c r="B146" s="303"/>
      <c r="C146" s="302" t="s">
        <v>380</v>
      </c>
      <c r="D146" s="303"/>
      <c r="E146" s="303"/>
      <c r="F146" s="303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241"/>
    </row>
    <row r="147" spans="1:21" s="66" customFormat="1" ht="23.25" customHeight="1" x14ac:dyDescent="0.25">
      <c r="A147" s="56" t="s">
        <v>290</v>
      </c>
      <c r="B147" s="209"/>
      <c r="C147" s="199" t="s">
        <v>240</v>
      </c>
      <c r="D147" s="128">
        <v>5</v>
      </c>
      <c r="E147" s="56">
        <f t="shared" ref="E147:E154" si="66">D147*30</f>
        <v>150</v>
      </c>
      <c r="F147" s="258">
        <f>SUM(G147:I147)</f>
        <v>64</v>
      </c>
      <c r="G147" s="71">
        <v>32</v>
      </c>
      <c r="H147" s="71">
        <v>32</v>
      </c>
      <c r="I147" s="71"/>
      <c r="J147" s="72">
        <f t="shared" ref="J147:J150" si="67">E147-F147</f>
        <v>86</v>
      </c>
      <c r="K147" s="177"/>
      <c r="L147" s="166"/>
      <c r="M147" s="166"/>
      <c r="N147" s="166">
        <v>5</v>
      </c>
      <c r="O147" s="166"/>
      <c r="P147" s="166"/>
      <c r="Q147" s="166"/>
      <c r="R147" s="188"/>
      <c r="S147" s="56" t="s">
        <v>81</v>
      </c>
      <c r="T147" s="247" t="s">
        <v>147</v>
      </c>
    </row>
    <row r="148" spans="1:21" s="66" customFormat="1" ht="21.75" customHeight="1" x14ac:dyDescent="0.25">
      <c r="A148" s="57" t="s">
        <v>291</v>
      </c>
      <c r="B148" s="211"/>
      <c r="C148" s="200" t="s">
        <v>241</v>
      </c>
      <c r="D148" s="129">
        <v>5</v>
      </c>
      <c r="E148" s="57">
        <f t="shared" si="66"/>
        <v>150</v>
      </c>
      <c r="F148" s="259">
        <f>SUM(G148:I148)</f>
        <v>64</v>
      </c>
      <c r="G148" s="59">
        <v>32</v>
      </c>
      <c r="H148" s="59">
        <v>32</v>
      </c>
      <c r="I148" s="59"/>
      <c r="J148" s="61">
        <f t="shared" si="67"/>
        <v>86</v>
      </c>
      <c r="K148" s="180"/>
      <c r="L148" s="169"/>
      <c r="M148" s="169"/>
      <c r="N148" s="169"/>
      <c r="O148" s="169">
        <v>5</v>
      </c>
      <c r="P148" s="169"/>
      <c r="Q148" s="169"/>
      <c r="R148" s="189"/>
      <c r="S148" s="57" t="s">
        <v>81</v>
      </c>
      <c r="T148" s="248" t="s">
        <v>147</v>
      </c>
    </row>
    <row r="149" spans="1:21" s="66" customFormat="1" ht="23.25" customHeight="1" x14ac:dyDescent="0.25">
      <c r="A149" s="57" t="s">
        <v>292</v>
      </c>
      <c r="B149" s="211"/>
      <c r="C149" s="200" t="s">
        <v>280</v>
      </c>
      <c r="D149" s="129">
        <v>1</v>
      </c>
      <c r="E149" s="57">
        <f t="shared" si="66"/>
        <v>30</v>
      </c>
      <c r="F149" s="259">
        <f>SUM(G149:I149)</f>
        <v>0</v>
      </c>
      <c r="G149" s="59"/>
      <c r="H149" s="59"/>
      <c r="I149" s="59"/>
      <c r="J149" s="61">
        <f t="shared" si="67"/>
        <v>30</v>
      </c>
      <c r="K149" s="180"/>
      <c r="L149" s="169"/>
      <c r="M149" s="169"/>
      <c r="N149" s="169"/>
      <c r="O149" s="169">
        <v>1</v>
      </c>
      <c r="P149" s="169"/>
      <c r="Q149" s="169"/>
      <c r="R149" s="189"/>
      <c r="S149" s="57" t="s">
        <v>145</v>
      </c>
      <c r="T149" s="248" t="s">
        <v>147</v>
      </c>
    </row>
    <row r="150" spans="1:21" s="66" customFormat="1" ht="35.25" customHeight="1" x14ac:dyDescent="0.25">
      <c r="A150" s="57" t="s">
        <v>293</v>
      </c>
      <c r="B150" s="211"/>
      <c r="C150" s="200" t="s">
        <v>242</v>
      </c>
      <c r="D150" s="129">
        <v>4</v>
      </c>
      <c r="E150" s="57">
        <f t="shared" si="66"/>
        <v>120</v>
      </c>
      <c r="F150" s="259">
        <f t="shared" ref="F150:F154" si="68">SUM(G150:I150)</f>
        <v>60</v>
      </c>
      <c r="G150" s="59">
        <v>30</v>
      </c>
      <c r="H150" s="59">
        <v>30</v>
      </c>
      <c r="I150" s="59"/>
      <c r="J150" s="61">
        <f t="shared" si="67"/>
        <v>60</v>
      </c>
      <c r="K150" s="180"/>
      <c r="L150" s="169"/>
      <c r="M150" s="169"/>
      <c r="N150" s="169"/>
      <c r="O150" s="169">
        <v>4</v>
      </c>
      <c r="P150" s="169"/>
      <c r="Q150" s="169"/>
      <c r="R150" s="189"/>
      <c r="S150" s="57" t="s">
        <v>83</v>
      </c>
      <c r="T150" s="248" t="s">
        <v>147</v>
      </c>
    </row>
    <row r="151" spans="1:21" s="66" customFormat="1" ht="35.25" customHeight="1" x14ac:dyDescent="0.25">
      <c r="A151" s="57" t="s">
        <v>294</v>
      </c>
      <c r="B151" s="211"/>
      <c r="C151" s="200" t="s">
        <v>247</v>
      </c>
      <c r="D151" s="129">
        <v>8</v>
      </c>
      <c r="E151" s="57">
        <f t="shared" si="66"/>
        <v>240</v>
      </c>
      <c r="F151" s="259">
        <f t="shared" si="68"/>
        <v>112</v>
      </c>
      <c r="G151" s="59">
        <v>52</v>
      </c>
      <c r="H151" s="59">
        <v>60</v>
      </c>
      <c r="I151" s="59"/>
      <c r="J151" s="61">
        <f>E151-F151</f>
        <v>128</v>
      </c>
      <c r="K151" s="180"/>
      <c r="L151" s="169"/>
      <c r="M151" s="169"/>
      <c r="N151" s="169"/>
      <c r="O151" s="169"/>
      <c r="P151" s="169"/>
      <c r="Q151" s="186">
        <v>8</v>
      </c>
      <c r="R151" s="189"/>
      <c r="S151" s="57" t="s">
        <v>81</v>
      </c>
      <c r="T151" s="248" t="s">
        <v>147</v>
      </c>
    </row>
    <row r="152" spans="1:21" s="66" customFormat="1" ht="36" customHeight="1" x14ac:dyDescent="0.25">
      <c r="A152" s="57" t="s">
        <v>295</v>
      </c>
      <c r="B152" s="211"/>
      <c r="C152" s="200" t="s">
        <v>281</v>
      </c>
      <c r="D152" s="129">
        <v>1</v>
      </c>
      <c r="E152" s="57">
        <f t="shared" si="66"/>
        <v>30</v>
      </c>
      <c r="F152" s="259">
        <f t="shared" si="68"/>
        <v>0</v>
      </c>
      <c r="G152" s="59"/>
      <c r="H152" s="59"/>
      <c r="I152" s="59"/>
      <c r="J152" s="61">
        <f>E152-F152</f>
        <v>30</v>
      </c>
      <c r="K152" s="180"/>
      <c r="L152" s="169"/>
      <c r="M152" s="169"/>
      <c r="N152" s="169"/>
      <c r="O152" s="169"/>
      <c r="P152" s="169"/>
      <c r="Q152" s="186">
        <v>1</v>
      </c>
      <c r="R152" s="189"/>
      <c r="S152" s="57" t="s">
        <v>145</v>
      </c>
      <c r="T152" s="248" t="s">
        <v>147</v>
      </c>
    </row>
    <row r="153" spans="1:21" s="66" customFormat="1" ht="33" customHeight="1" x14ac:dyDescent="0.25">
      <c r="A153" s="57" t="s">
        <v>296</v>
      </c>
      <c r="B153" s="211"/>
      <c r="C153" s="200" t="s">
        <v>249</v>
      </c>
      <c r="D153" s="129">
        <v>4</v>
      </c>
      <c r="E153" s="57">
        <f t="shared" si="66"/>
        <v>120</v>
      </c>
      <c r="F153" s="259">
        <f t="shared" si="68"/>
        <v>60</v>
      </c>
      <c r="G153" s="59">
        <v>30</v>
      </c>
      <c r="H153" s="59">
        <v>30</v>
      </c>
      <c r="I153" s="59"/>
      <c r="J153" s="61">
        <f t="shared" ref="J153:J154" si="69">E153-F153</f>
        <v>60</v>
      </c>
      <c r="K153" s="180"/>
      <c r="L153" s="169"/>
      <c r="M153" s="169"/>
      <c r="N153" s="169"/>
      <c r="O153" s="169"/>
      <c r="P153" s="169"/>
      <c r="Q153" s="186">
        <v>4</v>
      </c>
      <c r="R153" s="189"/>
      <c r="S153" s="57" t="s">
        <v>83</v>
      </c>
      <c r="T153" s="248" t="s">
        <v>147</v>
      </c>
    </row>
    <row r="154" spans="1:21" s="66" customFormat="1" ht="24" customHeight="1" thickBot="1" x14ac:dyDescent="0.3">
      <c r="A154" s="219" t="s">
        <v>297</v>
      </c>
      <c r="B154" s="212"/>
      <c r="C154" s="404" t="s">
        <v>250</v>
      </c>
      <c r="D154" s="130">
        <v>5</v>
      </c>
      <c r="E154" s="58">
        <f t="shared" si="66"/>
        <v>150</v>
      </c>
      <c r="F154" s="260">
        <f t="shared" si="68"/>
        <v>64</v>
      </c>
      <c r="G154" s="68">
        <v>32</v>
      </c>
      <c r="H154" s="68">
        <v>32</v>
      </c>
      <c r="I154" s="68"/>
      <c r="J154" s="69">
        <f t="shared" si="69"/>
        <v>86</v>
      </c>
      <c r="K154" s="405"/>
      <c r="L154" s="172"/>
      <c r="M154" s="172"/>
      <c r="N154" s="172"/>
      <c r="O154" s="172"/>
      <c r="P154" s="172"/>
      <c r="Q154" s="448">
        <v>5</v>
      </c>
      <c r="R154" s="406"/>
      <c r="S154" s="58" t="s">
        <v>81</v>
      </c>
      <c r="T154" s="449" t="s">
        <v>147</v>
      </c>
    </row>
    <row r="155" spans="1:21" s="66" customFormat="1" ht="24.75" customHeight="1" x14ac:dyDescent="0.25">
      <c r="A155" s="65"/>
      <c r="B155" s="114"/>
      <c r="C155" s="477" t="s">
        <v>392</v>
      </c>
      <c r="D155" s="477"/>
      <c r="E155" s="477"/>
      <c r="F155" s="477"/>
      <c r="G155" s="477"/>
      <c r="H155" s="477"/>
      <c r="I155" s="477"/>
      <c r="J155" s="477"/>
      <c r="K155" s="477"/>
      <c r="L155" s="477"/>
      <c r="M155" s="477"/>
      <c r="N155" s="477"/>
      <c r="O155" s="477"/>
      <c r="P155" s="477"/>
      <c r="Q155" s="477"/>
      <c r="R155" s="477"/>
      <c r="S155" s="477"/>
      <c r="T155" s="477"/>
      <c r="U155" s="477"/>
    </row>
    <row r="156" spans="1:21" s="66" customFormat="1" ht="24.75" customHeight="1" thickBot="1" x14ac:dyDescent="0.3">
      <c r="A156" s="22"/>
      <c r="B156" s="114"/>
      <c r="C156" s="371" t="s">
        <v>428</v>
      </c>
      <c r="D156" s="65"/>
      <c r="E156" s="65"/>
      <c r="F156" s="114"/>
      <c r="G156" s="255"/>
      <c r="H156" s="255"/>
      <c r="I156" s="255"/>
      <c r="J156" s="114"/>
      <c r="K156" s="65"/>
      <c r="L156" s="65"/>
      <c r="M156" s="65"/>
      <c r="N156" s="65"/>
      <c r="O156" s="65"/>
      <c r="P156" s="65"/>
      <c r="Q156" s="374"/>
      <c r="R156" s="65"/>
      <c r="S156" s="65"/>
      <c r="T156" s="256"/>
    </row>
    <row r="157" spans="1:21" s="66" customFormat="1" ht="24.75" customHeight="1" x14ac:dyDescent="0.25">
      <c r="A157" s="56" t="s">
        <v>516</v>
      </c>
      <c r="B157" s="397"/>
      <c r="C157" s="398" t="s">
        <v>244</v>
      </c>
      <c r="D157" s="128">
        <v>5</v>
      </c>
      <c r="E157" s="56">
        <f>D157*30</f>
        <v>150</v>
      </c>
      <c r="F157" s="258">
        <f>SUM(G157:I157)</f>
        <v>64</v>
      </c>
      <c r="G157" s="70">
        <v>32</v>
      </c>
      <c r="H157" s="70">
        <v>32</v>
      </c>
      <c r="I157" s="70"/>
      <c r="J157" s="72">
        <f>E157-F157</f>
        <v>86</v>
      </c>
      <c r="K157" s="399"/>
      <c r="L157" s="400"/>
      <c r="M157" s="400"/>
      <c r="N157" s="400"/>
      <c r="O157" s="400"/>
      <c r="P157" s="281">
        <v>5</v>
      </c>
      <c r="Q157" s="400"/>
      <c r="R157" s="401"/>
      <c r="S157" s="56" t="s">
        <v>81</v>
      </c>
      <c r="T157" s="247" t="s">
        <v>147</v>
      </c>
    </row>
    <row r="158" spans="1:21" s="66" customFormat="1" ht="38.25" customHeight="1" x14ac:dyDescent="0.25">
      <c r="A158" s="216" t="s">
        <v>412</v>
      </c>
      <c r="B158" s="122"/>
      <c r="C158" s="200" t="s">
        <v>243</v>
      </c>
      <c r="D158" s="214">
        <v>4</v>
      </c>
      <c r="E158" s="57">
        <f t="shared" ref="E158" si="70">D158*30</f>
        <v>120</v>
      </c>
      <c r="F158" s="259">
        <f t="shared" ref="F158" si="71">SUM(G158:I158)</f>
        <v>60</v>
      </c>
      <c r="G158" s="59">
        <v>30</v>
      </c>
      <c r="H158" s="59">
        <v>30</v>
      </c>
      <c r="I158" s="59"/>
      <c r="J158" s="61">
        <f t="shared" ref="J158" si="72">E158-F158</f>
        <v>60</v>
      </c>
      <c r="K158" s="168"/>
      <c r="L158" s="169"/>
      <c r="M158" s="169"/>
      <c r="N158" s="169"/>
      <c r="O158" s="169"/>
      <c r="P158" s="169">
        <v>4</v>
      </c>
      <c r="Q158" s="169"/>
      <c r="R158" s="170"/>
      <c r="S158" s="57" t="s">
        <v>83</v>
      </c>
      <c r="T158" s="135" t="s">
        <v>147</v>
      </c>
    </row>
    <row r="159" spans="1:21" s="66" customFormat="1" ht="24.75" customHeight="1" x14ac:dyDescent="0.25">
      <c r="A159" s="57" t="s">
        <v>414</v>
      </c>
      <c r="B159" s="122"/>
      <c r="C159" s="200" t="s">
        <v>245</v>
      </c>
      <c r="D159" s="214">
        <v>4</v>
      </c>
      <c r="E159" s="57">
        <f>D159*30</f>
        <v>120</v>
      </c>
      <c r="F159" s="259">
        <f>SUM(G159:I159)</f>
        <v>60</v>
      </c>
      <c r="G159" s="59">
        <v>30</v>
      </c>
      <c r="H159" s="59">
        <v>30</v>
      </c>
      <c r="I159" s="59"/>
      <c r="J159" s="61">
        <f>E159-F159</f>
        <v>60</v>
      </c>
      <c r="K159" s="168"/>
      <c r="L159" s="169"/>
      <c r="M159" s="169"/>
      <c r="N159" s="169"/>
      <c r="O159" s="169"/>
      <c r="P159" s="169">
        <v>4</v>
      </c>
      <c r="Q159" s="169"/>
      <c r="R159" s="170"/>
      <c r="S159" s="57" t="s">
        <v>83</v>
      </c>
      <c r="T159" s="135" t="s">
        <v>147</v>
      </c>
    </row>
    <row r="160" spans="1:21" s="66" customFormat="1" ht="38.25" customHeight="1" x14ac:dyDescent="0.25">
      <c r="A160" s="57" t="s">
        <v>415</v>
      </c>
      <c r="B160" s="122"/>
      <c r="C160" s="200" t="s">
        <v>248</v>
      </c>
      <c r="D160" s="214">
        <v>4</v>
      </c>
      <c r="E160" s="57">
        <f>D160*30</f>
        <v>120</v>
      </c>
      <c r="F160" s="259">
        <f>SUM(G160:I160)</f>
        <v>60</v>
      </c>
      <c r="G160" s="59">
        <v>30</v>
      </c>
      <c r="H160" s="59">
        <v>30</v>
      </c>
      <c r="I160" s="59"/>
      <c r="J160" s="61">
        <f>E160-F160</f>
        <v>60</v>
      </c>
      <c r="K160" s="168"/>
      <c r="L160" s="169"/>
      <c r="M160" s="169"/>
      <c r="N160" s="169"/>
      <c r="O160" s="169"/>
      <c r="P160" s="169"/>
      <c r="Q160" s="186">
        <v>4</v>
      </c>
      <c r="R160" s="170"/>
      <c r="S160" s="57" t="s">
        <v>83</v>
      </c>
      <c r="T160" s="135" t="s">
        <v>147</v>
      </c>
    </row>
    <row r="161" spans="1:20" s="66" customFormat="1" ht="36" customHeight="1" thickBot="1" x14ac:dyDescent="0.3">
      <c r="A161" s="57" t="s">
        <v>416</v>
      </c>
      <c r="B161" s="122"/>
      <c r="C161" s="203" t="s">
        <v>251</v>
      </c>
      <c r="D161" s="214">
        <v>4</v>
      </c>
      <c r="E161" s="57">
        <f>D161*30</f>
        <v>120</v>
      </c>
      <c r="F161" s="259">
        <f>SUM(G161:I161)</f>
        <v>60</v>
      </c>
      <c r="G161" s="59">
        <v>30</v>
      </c>
      <c r="H161" s="59">
        <v>30</v>
      </c>
      <c r="I161" s="59"/>
      <c r="J161" s="61">
        <f>E161-F161</f>
        <v>60</v>
      </c>
      <c r="K161" s="168"/>
      <c r="L161" s="169"/>
      <c r="M161" s="169"/>
      <c r="N161" s="169"/>
      <c r="O161" s="169"/>
      <c r="P161" s="169"/>
      <c r="Q161" s="186">
        <v>4</v>
      </c>
      <c r="R161" s="170"/>
      <c r="S161" s="57" t="s">
        <v>83</v>
      </c>
      <c r="T161" s="135" t="s">
        <v>147</v>
      </c>
    </row>
    <row r="162" spans="1:20" s="66" customFormat="1" ht="40.5" customHeight="1" thickBot="1" x14ac:dyDescent="0.3">
      <c r="A162" s="216" t="s">
        <v>417</v>
      </c>
      <c r="B162" s="123"/>
      <c r="C162" s="203" t="s">
        <v>246</v>
      </c>
      <c r="D162" s="215">
        <v>4</v>
      </c>
      <c r="E162" s="58">
        <f>D162*30</f>
        <v>120</v>
      </c>
      <c r="F162" s="260">
        <f>SUM(G162:I162)</f>
        <v>60</v>
      </c>
      <c r="G162" s="68">
        <v>30</v>
      </c>
      <c r="H162" s="68"/>
      <c r="I162" s="68">
        <v>30</v>
      </c>
      <c r="J162" s="69">
        <f>E162-F162</f>
        <v>60</v>
      </c>
      <c r="K162" s="171"/>
      <c r="L162" s="172"/>
      <c r="M162" s="172"/>
      <c r="N162" s="172"/>
      <c r="O162" s="172"/>
      <c r="P162" s="172">
        <v>4</v>
      </c>
      <c r="Q162" s="279"/>
      <c r="R162" s="173"/>
      <c r="S162" s="58" t="s">
        <v>83</v>
      </c>
      <c r="T162" s="136" t="s">
        <v>147</v>
      </c>
    </row>
    <row r="163" spans="1:20" s="66" customFormat="1" ht="24.75" customHeight="1" thickBot="1" x14ac:dyDescent="0.3">
      <c r="A163" s="65"/>
      <c r="B163" s="114"/>
      <c r="C163" s="371" t="s">
        <v>429</v>
      </c>
      <c r="D163" s="65"/>
      <c r="E163" s="65"/>
      <c r="F163" s="114"/>
      <c r="G163" s="255"/>
      <c r="H163" s="255"/>
      <c r="I163" s="255"/>
      <c r="J163" s="114"/>
      <c r="K163" s="368"/>
      <c r="L163" s="368"/>
      <c r="M163" s="368"/>
      <c r="N163" s="368"/>
      <c r="O163" s="368"/>
      <c r="P163" s="368"/>
      <c r="Q163" s="369"/>
      <c r="R163" s="368"/>
      <c r="S163" s="65"/>
      <c r="T163" s="256"/>
    </row>
    <row r="164" spans="1:20" s="66" customFormat="1" ht="32.25" customHeight="1" x14ac:dyDescent="0.25">
      <c r="A164" s="56" t="s">
        <v>517</v>
      </c>
      <c r="B164" s="397"/>
      <c r="C164" s="403" t="s">
        <v>434</v>
      </c>
      <c r="D164" s="128">
        <v>5</v>
      </c>
      <c r="E164" s="56">
        <f>D164*30</f>
        <v>150</v>
      </c>
      <c r="F164" s="258">
        <f>SUM(G164:I164)</f>
        <v>64</v>
      </c>
      <c r="G164" s="70">
        <v>32</v>
      </c>
      <c r="H164" s="70">
        <v>32</v>
      </c>
      <c r="I164" s="70"/>
      <c r="J164" s="72">
        <f>E164-F164</f>
        <v>86</v>
      </c>
      <c r="K164" s="399"/>
      <c r="L164" s="400"/>
      <c r="M164" s="400"/>
      <c r="N164" s="400"/>
      <c r="O164" s="400"/>
      <c r="P164" s="281">
        <v>5</v>
      </c>
      <c r="Q164" s="400"/>
      <c r="R164" s="401"/>
      <c r="S164" s="56" t="s">
        <v>81</v>
      </c>
      <c r="T164" s="247" t="s">
        <v>147</v>
      </c>
    </row>
    <row r="165" spans="1:20" s="66" customFormat="1" ht="24.75" customHeight="1" x14ac:dyDescent="0.25">
      <c r="A165" s="216" t="s">
        <v>518</v>
      </c>
      <c r="B165" s="122"/>
      <c r="C165" s="125" t="s">
        <v>405</v>
      </c>
      <c r="D165" s="214">
        <v>4</v>
      </c>
      <c r="E165" s="57">
        <f t="shared" ref="E165:E169" si="73">D165*30</f>
        <v>120</v>
      </c>
      <c r="F165" s="259">
        <f t="shared" ref="F165:F169" si="74">SUM(G165:I165)</f>
        <v>60</v>
      </c>
      <c r="G165" s="59">
        <v>30</v>
      </c>
      <c r="H165" s="59">
        <v>30</v>
      </c>
      <c r="I165" s="59"/>
      <c r="J165" s="61">
        <f t="shared" ref="J165:J169" si="75">E165-F165</f>
        <v>60</v>
      </c>
      <c r="K165" s="168"/>
      <c r="L165" s="169"/>
      <c r="M165" s="169"/>
      <c r="N165" s="169"/>
      <c r="O165" s="169"/>
      <c r="P165" s="169">
        <v>4</v>
      </c>
      <c r="Q165" s="169"/>
      <c r="R165" s="170"/>
      <c r="S165" s="57" t="s">
        <v>83</v>
      </c>
      <c r="T165" s="135" t="s">
        <v>147</v>
      </c>
    </row>
    <row r="166" spans="1:20" s="66" customFormat="1" ht="24.75" customHeight="1" x14ac:dyDescent="0.25">
      <c r="A166" s="57" t="s">
        <v>519</v>
      </c>
      <c r="B166" s="122"/>
      <c r="C166" s="125" t="s">
        <v>406</v>
      </c>
      <c r="D166" s="214">
        <v>4</v>
      </c>
      <c r="E166" s="57">
        <f t="shared" si="73"/>
        <v>120</v>
      </c>
      <c r="F166" s="259">
        <f t="shared" si="74"/>
        <v>60</v>
      </c>
      <c r="G166" s="59">
        <v>30</v>
      </c>
      <c r="H166" s="59">
        <v>30</v>
      </c>
      <c r="I166" s="59"/>
      <c r="J166" s="61">
        <f t="shared" si="75"/>
        <v>60</v>
      </c>
      <c r="K166" s="168"/>
      <c r="L166" s="169"/>
      <c r="M166" s="169"/>
      <c r="N166" s="169"/>
      <c r="O166" s="169"/>
      <c r="P166" s="169">
        <v>4</v>
      </c>
      <c r="Q166" s="169"/>
      <c r="R166" s="170"/>
      <c r="S166" s="57" t="s">
        <v>83</v>
      </c>
      <c r="T166" s="135" t="s">
        <v>147</v>
      </c>
    </row>
    <row r="167" spans="1:20" s="66" customFormat="1" ht="24.75" customHeight="1" x14ac:dyDescent="0.25">
      <c r="A167" s="57" t="s">
        <v>520</v>
      </c>
      <c r="B167" s="122"/>
      <c r="C167" s="125" t="s">
        <v>407</v>
      </c>
      <c r="D167" s="214">
        <v>4</v>
      </c>
      <c r="E167" s="57">
        <f t="shared" si="73"/>
        <v>120</v>
      </c>
      <c r="F167" s="259">
        <f t="shared" si="74"/>
        <v>60</v>
      </c>
      <c r="G167" s="59">
        <v>30</v>
      </c>
      <c r="H167" s="59">
        <v>30</v>
      </c>
      <c r="I167" s="59"/>
      <c r="J167" s="61">
        <f t="shared" si="75"/>
        <v>60</v>
      </c>
      <c r="K167" s="168"/>
      <c r="L167" s="169"/>
      <c r="M167" s="169"/>
      <c r="N167" s="169"/>
      <c r="O167" s="169"/>
      <c r="P167" s="169"/>
      <c r="Q167" s="186">
        <v>4</v>
      </c>
      <c r="R167" s="170"/>
      <c r="S167" s="57" t="s">
        <v>83</v>
      </c>
      <c r="T167" s="135" t="s">
        <v>147</v>
      </c>
    </row>
    <row r="168" spans="1:20" s="66" customFormat="1" ht="30" customHeight="1" x14ac:dyDescent="0.25">
      <c r="A168" s="57" t="s">
        <v>521</v>
      </c>
      <c r="B168" s="122"/>
      <c r="C168" s="125" t="s">
        <v>408</v>
      </c>
      <c r="D168" s="214">
        <v>4</v>
      </c>
      <c r="E168" s="57">
        <f t="shared" si="73"/>
        <v>120</v>
      </c>
      <c r="F168" s="259">
        <f t="shared" si="74"/>
        <v>60</v>
      </c>
      <c r="G168" s="59">
        <v>30</v>
      </c>
      <c r="H168" s="59">
        <v>30</v>
      </c>
      <c r="I168" s="59"/>
      <c r="J168" s="61">
        <f t="shared" si="75"/>
        <v>60</v>
      </c>
      <c r="K168" s="168"/>
      <c r="L168" s="169"/>
      <c r="M168" s="169"/>
      <c r="N168" s="169"/>
      <c r="O168" s="169"/>
      <c r="P168" s="169"/>
      <c r="Q168" s="169">
        <v>4</v>
      </c>
      <c r="R168" s="170"/>
      <c r="S168" s="57" t="s">
        <v>83</v>
      </c>
      <c r="T168" s="135" t="s">
        <v>147</v>
      </c>
    </row>
    <row r="169" spans="1:20" s="66" customFormat="1" ht="24.75" customHeight="1" thickBot="1" x14ac:dyDescent="0.3">
      <c r="A169" s="216" t="s">
        <v>522</v>
      </c>
      <c r="B169" s="123"/>
      <c r="C169" s="127" t="s">
        <v>409</v>
      </c>
      <c r="D169" s="215">
        <v>4</v>
      </c>
      <c r="E169" s="58">
        <f t="shared" si="73"/>
        <v>120</v>
      </c>
      <c r="F169" s="260">
        <f t="shared" si="74"/>
        <v>60</v>
      </c>
      <c r="G169" s="68">
        <v>30</v>
      </c>
      <c r="H169" s="68">
        <v>30</v>
      </c>
      <c r="I169" s="68"/>
      <c r="J169" s="69">
        <f t="shared" si="75"/>
        <v>60</v>
      </c>
      <c r="K169" s="171"/>
      <c r="L169" s="172"/>
      <c r="M169" s="172"/>
      <c r="N169" s="172"/>
      <c r="O169" s="172"/>
      <c r="P169" s="172">
        <v>4</v>
      </c>
      <c r="Q169" s="279"/>
      <c r="R169" s="173"/>
      <c r="S169" s="58" t="s">
        <v>83</v>
      </c>
      <c r="T169" s="136" t="s">
        <v>147</v>
      </c>
    </row>
    <row r="170" spans="1:20" s="95" customFormat="1" ht="30" customHeight="1" thickBot="1" x14ac:dyDescent="0.35">
      <c r="A170" s="116"/>
      <c r="B170" s="116"/>
      <c r="C170" s="302" t="s">
        <v>381</v>
      </c>
      <c r="D170" s="303"/>
      <c r="E170" s="303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241"/>
    </row>
    <row r="171" spans="1:20" s="95" customFormat="1" ht="24.75" customHeight="1" x14ac:dyDescent="0.3">
      <c r="A171" s="56" t="s">
        <v>299</v>
      </c>
      <c r="B171" s="133"/>
      <c r="C171" s="204" t="s">
        <v>221</v>
      </c>
      <c r="D171" s="56">
        <v>5</v>
      </c>
      <c r="E171" s="291">
        <v>150</v>
      </c>
      <c r="F171" s="254">
        <f>SUM(G171:I171)</f>
        <v>64</v>
      </c>
      <c r="G171" s="71">
        <v>30</v>
      </c>
      <c r="H171" s="71"/>
      <c r="I171" s="71">
        <v>34</v>
      </c>
      <c r="J171" s="72">
        <f t="shared" ref="J171:J178" si="76">E171-F171</f>
        <v>86</v>
      </c>
      <c r="K171" s="165"/>
      <c r="L171" s="166"/>
      <c r="M171" s="166"/>
      <c r="N171" s="166">
        <v>5</v>
      </c>
      <c r="O171" s="166"/>
      <c r="P171" s="166"/>
      <c r="Q171" s="166"/>
      <c r="R171" s="167"/>
      <c r="S171" s="56" t="s">
        <v>81</v>
      </c>
      <c r="T171" s="115" t="s">
        <v>150</v>
      </c>
    </row>
    <row r="172" spans="1:20" s="95" customFormat="1" ht="27.75" customHeight="1" x14ac:dyDescent="0.3">
      <c r="A172" s="57" t="s">
        <v>300</v>
      </c>
      <c r="B172" s="134"/>
      <c r="C172" s="205" t="s">
        <v>222</v>
      </c>
      <c r="D172" s="214">
        <v>5</v>
      </c>
      <c r="E172" s="57">
        <f t="shared" ref="E172:E178" si="77">D172*30</f>
        <v>150</v>
      </c>
      <c r="F172" s="259">
        <f t="shared" ref="F172:F174" si="78">SUM(G172:I172)</f>
        <v>64</v>
      </c>
      <c r="G172" s="59">
        <v>30</v>
      </c>
      <c r="H172" s="59"/>
      <c r="I172" s="59">
        <v>34</v>
      </c>
      <c r="J172" s="153">
        <f t="shared" si="76"/>
        <v>86</v>
      </c>
      <c r="K172" s="168"/>
      <c r="L172" s="169"/>
      <c r="M172" s="169"/>
      <c r="N172" s="169"/>
      <c r="O172" s="169"/>
      <c r="P172" s="169">
        <v>5</v>
      </c>
      <c r="Q172" s="169"/>
      <c r="R172" s="170"/>
      <c r="S172" s="57" t="s">
        <v>81</v>
      </c>
      <c r="T172" s="135" t="s">
        <v>150</v>
      </c>
    </row>
    <row r="173" spans="1:20" s="95" customFormat="1" ht="29.25" customHeight="1" x14ac:dyDescent="0.3">
      <c r="A173" s="275" t="s">
        <v>301</v>
      </c>
      <c r="B173" s="416"/>
      <c r="C173" s="417" t="s">
        <v>223</v>
      </c>
      <c r="D173" s="418">
        <v>5</v>
      </c>
      <c r="E173" s="275">
        <f t="shared" si="77"/>
        <v>150</v>
      </c>
      <c r="F173" s="272">
        <f t="shared" si="78"/>
        <v>64</v>
      </c>
      <c r="G173" s="132">
        <v>30</v>
      </c>
      <c r="H173" s="132"/>
      <c r="I173" s="132">
        <v>34</v>
      </c>
      <c r="J173" s="419">
        <f t="shared" si="76"/>
        <v>86</v>
      </c>
      <c r="K173" s="168"/>
      <c r="L173" s="169"/>
      <c r="M173" s="169"/>
      <c r="N173" s="169"/>
      <c r="O173" s="169">
        <v>5</v>
      </c>
      <c r="P173" s="169"/>
      <c r="Q173" s="169"/>
      <c r="R173" s="170"/>
      <c r="S173" s="275" t="s">
        <v>81</v>
      </c>
      <c r="T173" s="245" t="s">
        <v>150</v>
      </c>
    </row>
    <row r="174" spans="1:20" s="95" customFormat="1" ht="42" customHeight="1" x14ac:dyDescent="0.3">
      <c r="A174" s="275" t="s">
        <v>302</v>
      </c>
      <c r="B174" s="416"/>
      <c r="C174" s="420" t="s">
        <v>325</v>
      </c>
      <c r="D174" s="418">
        <v>1</v>
      </c>
      <c r="E174" s="275">
        <f t="shared" si="77"/>
        <v>30</v>
      </c>
      <c r="F174" s="272">
        <f t="shared" si="78"/>
        <v>0</v>
      </c>
      <c r="G174" s="132"/>
      <c r="H174" s="132"/>
      <c r="I174" s="132"/>
      <c r="J174" s="419">
        <f t="shared" si="76"/>
        <v>30</v>
      </c>
      <c r="K174" s="168"/>
      <c r="L174" s="169"/>
      <c r="M174" s="169"/>
      <c r="N174" s="169"/>
      <c r="O174" s="169">
        <v>1</v>
      </c>
      <c r="P174" s="169"/>
      <c r="Q174" s="169"/>
      <c r="R174" s="170"/>
      <c r="S174" s="275" t="s">
        <v>145</v>
      </c>
      <c r="T174" s="245" t="s">
        <v>150</v>
      </c>
    </row>
    <row r="175" spans="1:20" s="95" customFormat="1" ht="30" customHeight="1" x14ac:dyDescent="0.3">
      <c r="A175" s="275" t="s">
        <v>303</v>
      </c>
      <c r="B175" s="416"/>
      <c r="C175" s="421" t="s">
        <v>225</v>
      </c>
      <c r="D175" s="418">
        <v>6</v>
      </c>
      <c r="E175" s="275">
        <v>180</v>
      </c>
      <c r="F175" s="422">
        <f>SUM(G175:I175)</f>
        <v>80</v>
      </c>
      <c r="G175" s="336">
        <v>40</v>
      </c>
      <c r="H175" s="336"/>
      <c r="I175" s="336">
        <v>40</v>
      </c>
      <c r="J175" s="423">
        <f t="shared" si="76"/>
        <v>100</v>
      </c>
      <c r="K175" s="187"/>
      <c r="L175" s="184"/>
      <c r="M175" s="184"/>
      <c r="N175" s="184"/>
      <c r="O175" s="184"/>
      <c r="P175" s="169"/>
      <c r="Q175" s="169">
        <v>6</v>
      </c>
      <c r="R175" s="185"/>
      <c r="S175" s="275" t="s">
        <v>81</v>
      </c>
      <c r="T175" s="245" t="s">
        <v>150</v>
      </c>
    </row>
    <row r="176" spans="1:20" s="95" customFormat="1" ht="28.5" customHeight="1" x14ac:dyDescent="0.3">
      <c r="A176" s="275" t="s">
        <v>304</v>
      </c>
      <c r="B176" s="416"/>
      <c r="C176" s="417" t="s">
        <v>224</v>
      </c>
      <c r="D176" s="418">
        <v>5</v>
      </c>
      <c r="E176" s="275">
        <f t="shared" ref="E176:E177" si="79">D176*30</f>
        <v>150</v>
      </c>
      <c r="F176" s="272">
        <f>SUM(G176:I176)</f>
        <v>64</v>
      </c>
      <c r="G176" s="132">
        <v>30</v>
      </c>
      <c r="H176" s="132"/>
      <c r="I176" s="132">
        <v>34</v>
      </c>
      <c r="J176" s="419">
        <f t="shared" si="76"/>
        <v>86</v>
      </c>
      <c r="K176" s="168"/>
      <c r="L176" s="169"/>
      <c r="M176" s="169"/>
      <c r="N176" s="169"/>
      <c r="O176" s="169"/>
      <c r="P176" s="169"/>
      <c r="Q176" s="186">
        <v>5</v>
      </c>
      <c r="R176" s="170"/>
      <c r="S176" s="275" t="s">
        <v>81</v>
      </c>
      <c r="T176" s="245" t="s">
        <v>150</v>
      </c>
    </row>
    <row r="177" spans="1:50" s="95" customFormat="1" ht="27.75" customHeight="1" x14ac:dyDescent="0.3">
      <c r="A177" s="275" t="s">
        <v>305</v>
      </c>
      <c r="B177" s="416"/>
      <c r="C177" s="417" t="s">
        <v>327</v>
      </c>
      <c r="D177" s="418">
        <v>1</v>
      </c>
      <c r="E177" s="275">
        <f t="shared" si="79"/>
        <v>30</v>
      </c>
      <c r="F177" s="272">
        <f t="shared" ref="F177" si="80">SUM(G177:I177)</f>
        <v>0</v>
      </c>
      <c r="G177" s="132"/>
      <c r="H177" s="132"/>
      <c r="I177" s="132"/>
      <c r="J177" s="419">
        <f t="shared" si="76"/>
        <v>30</v>
      </c>
      <c r="K177" s="168"/>
      <c r="L177" s="169"/>
      <c r="M177" s="169"/>
      <c r="N177" s="169"/>
      <c r="O177" s="169"/>
      <c r="P177" s="169"/>
      <c r="Q177" s="169">
        <v>1</v>
      </c>
      <c r="R177" s="170"/>
      <c r="S177" s="275" t="s">
        <v>145</v>
      </c>
      <c r="T177" s="245" t="s">
        <v>150</v>
      </c>
    </row>
    <row r="178" spans="1:50" s="66" customFormat="1" ht="33.75" customHeight="1" x14ac:dyDescent="0.25">
      <c r="A178" s="57" t="s">
        <v>306</v>
      </c>
      <c r="B178" s="134"/>
      <c r="C178" s="205" t="s">
        <v>329</v>
      </c>
      <c r="D178" s="214">
        <v>5</v>
      </c>
      <c r="E178" s="57">
        <f t="shared" si="77"/>
        <v>150</v>
      </c>
      <c r="F178" s="259">
        <f>SUM(G178:I178)</f>
        <v>64</v>
      </c>
      <c r="G178" s="59">
        <v>30</v>
      </c>
      <c r="H178" s="59"/>
      <c r="I178" s="59">
        <v>34</v>
      </c>
      <c r="J178" s="153">
        <f t="shared" si="76"/>
        <v>86</v>
      </c>
      <c r="K178" s="168"/>
      <c r="L178" s="169"/>
      <c r="M178" s="169"/>
      <c r="N178" s="169"/>
      <c r="O178" s="169"/>
      <c r="P178" s="169"/>
      <c r="Q178" s="169">
        <v>5</v>
      </c>
      <c r="R178" s="170"/>
      <c r="S178" s="57" t="s">
        <v>81</v>
      </c>
      <c r="T178" s="135" t="s">
        <v>150</v>
      </c>
      <c r="U178" s="80"/>
      <c r="V178" s="104"/>
      <c r="W178" s="104"/>
      <c r="X178" s="104"/>
      <c r="Y178" s="104"/>
      <c r="Z178" s="104"/>
      <c r="AA178" s="104"/>
      <c r="AB178" s="104"/>
      <c r="AC178" s="104"/>
      <c r="AE178" s="157"/>
      <c r="AF178" s="157"/>
      <c r="AG178" s="104"/>
      <c r="AH178" s="104"/>
      <c r="AI178" s="104"/>
      <c r="AJ178" s="104"/>
      <c r="AK178" s="104"/>
      <c r="AL178" s="104"/>
      <c r="AM178" s="104"/>
      <c r="AN178" s="104"/>
      <c r="AP178" s="157"/>
      <c r="AQ178" s="104"/>
      <c r="AR178" s="104"/>
      <c r="AS178" s="104"/>
      <c r="AT178" s="104"/>
      <c r="AU178" s="104"/>
      <c r="AV178" s="104"/>
      <c r="AW178" s="104"/>
      <c r="AX178" s="104"/>
    </row>
    <row r="179" spans="1:50" s="66" customFormat="1" ht="37.5" customHeight="1" x14ac:dyDescent="0.25">
      <c r="A179" s="477" t="s">
        <v>392</v>
      </c>
      <c r="B179" s="477"/>
      <c r="C179" s="477"/>
      <c r="D179" s="477"/>
      <c r="E179" s="477"/>
      <c r="F179" s="477"/>
      <c r="G179" s="477"/>
      <c r="H179" s="477"/>
      <c r="I179" s="477"/>
      <c r="J179" s="477"/>
      <c r="K179" s="477"/>
      <c r="L179" s="477"/>
      <c r="M179" s="477"/>
      <c r="N179" s="477"/>
      <c r="O179" s="477"/>
      <c r="P179" s="477"/>
      <c r="Q179" s="477"/>
      <c r="R179" s="477"/>
      <c r="S179" s="477"/>
      <c r="T179" s="256"/>
      <c r="U179" s="80"/>
      <c r="V179" s="104"/>
      <c r="W179" s="104"/>
      <c r="X179" s="104"/>
      <c r="Y179" s="104"/>
      <c r="Z179" s="104"/>
      <c r="AA179" s="104"/>
      <c r="AB179" s="104"/>
      <c r="AC179" s="104"/>
      <c r="AE179" s="157"/>
      <c r="AF179" s="157"/>
      <c r="AG179" s="104"/>
      <c r="AH179" s="104"/>
      <c r="AI179" s="104"/>
      <c r="AJ179" s="104"/>
      <c r="AK179" s="104"/>
      <c r="AL179" s="104"/>
      <c r="AM179" s="104"/>
      <c r="AN179" s="104"/>
      <c r="AP179" s="157"/>
      <c r="AQ179" s="104"/>
      <c r="AR179" s="104"/>
      <c r="AS179" s="104"/>
      <c r="AT179" s="104"/>
      <c r="AU179" s="104"/>
      <c r="AV179" s="104"/>
      <c r="AW179" s="104"/>
      <c r="AX179" s="104"/>
    </row>
    <row r="180" spans="1:50" s="66" customFormat="1" ht="27" customHeight="1" thickBot="1" x14ac:dyDescent="0.3">
      <c r="A180" s="308"/>
      <c r="B180" s="308"/>
      <c r="C180" s="371" t="s">
        <v>470</v>
      </c>
      <c r="D180" s="308"/>
      <c r="E180" s="308"/>
      <c r="F180" s="308"/>
      <c r="G180" s="308"/>
      <c r="H180" s="308"/>
      <c r="I180" s="308"/>
      <c r="J180" s="308"/>
      <c r="K180" s="308"/>
      <c r="L180" s="308"/>
      <c r="M180" s="308"/>
      <c r="N180" s="308"/>
      <c r="O180" s="308"/>
      <c r="P180" s="308"/>
      <c r="Q180" s="308"/>
      <c r="R180" s="308"/>
      <c r="S180" s="308"/>
      <c r="T180" s="289"/>
      <c r="U180" s="80"/>
      <c r="V180" s="104"/>
      <c r="W180" s="104"/>
      <c r="X180" s="104"/>
      <c r="Y180" s="104"/>
      <c r="Z180" s="104"/>
      <c r="AA180" s="104"/>
      <c r="AB180" s="104"/>
      <c r="AC180" s="104"/>
      <c r="AE180" s="157"/>
      <c r="AF180" s="157"/>
      <c r="AG180" s="104"/>
      <c r="AH180" s="104"/>
      <c r="AI180" s="104"/>
      <c r="AJ180" s="104"/>
      <c r="AK180" s="104"/>
      <c r="AL180" s="104"/>
      <c r="AM180" s="104"/>
      <c r="AN180" s="104"/>
      <c r="AP180" s="157"/>
      <c r="AQ180" s="104"/>
      <c r="AR180" s="104"/>
      <c r="AS180" s="104"/>
      <c r="AT180" s="104"/>
      <c r="AU180" s="104"/>
      <c r="AV180" s="104"/>
      <c r="AW180" s="104"/>
      <c r="AX180" s="104"/>
    </row>
    <row r="181" spans="1:50" s="66" customFormat="1" ht="39.75" customHeight="1" thickBot="1" x14ac:dyDescent="0.3">
      <c r="A181" s="56" t="s">
        <v>458</v>
      </c>
      <c r="B181" s="434"/>
      <c r="C181" s="435" t="s">
        <v>227</v>
      </c>
      <c r="D181" s="430">
        <v>13</v>
      </c>
      <c r="E181" s="291">
        <v>390</v>
      </c>
      <c r="F181" s="439">
        <v>184</v>
      </c>
      <c r="G181" s="306"/>
      <c r="H181" s="306"/>
      <c r="I181" s="306">
        <v>184</v>
      </c>
      <c r="J181" s="352">
        <f>SUM(E181-F181)</f>
        <v>206</v>
      </c>
      <c r="K181" s="338"/>
      <c r="L181" s="339"/>
      <c r="M181" s="339"/>
      <c r="N181" s="339"/>
      <c r="O181" s="339">
        <v>4</v>
      </c>
      <c r="P181" s="339">
        <v>4</v>
      </c>
      <c r="Q181" s="339">
        <v>5</v>
      </c>
      <c r="R181" s="340"/>
      <c r="S181" s="431" t="s">
        <v>344</v>
      </c>
      <c r="T181" s="244" t="s">
        <v>226</v>
      </c>
      <c r="U181" s="80"/>
      <c r="V181" s="104"/>
      <c r="W181" s="104"/>
      <c r="X181" s="104"/>
      <c r="Y181" s="104"/>
      <c r="Z181" s="104"/>
      <c r="AA181" s="104"/>
      <c r="AB181" s="104"/>
      <c r="AC181" s="104"/>
      <c r="AE181" s="157"/>
      <c r="AF181" s="157"/>
      <c r="AG181" s="104"/>
      <c r="AH181" s="104"/>
      <c r="AI181" s="104"/>
      <c r="AJ181" s="104"/>
      <c r="AK181" s="104"/>
      <c r="AL181" s="104"/>
      <c r="AM181" s="104"/>
      <c r="AN181" s="104"/>
      <c r="AP181" s="157"/>
      <c r="AQ181" s="104"/>
      <c r="AR181" s="104"/>
      <c r="AS181" s="104"/>
      <c r="AT181" s="104"/>
      <c r="AU181" s="104"/>
      <c r="AV181" s="104"/>
      <c r="AW181" s="104"/>
      <c r="AX181" s="104"/>
    </row>
    <row r="182" spans="1:50" s="66" customFormat="1" ht="19.5" thickBot="1" x14ac:dyDescent="0.3">
      <c r="A182" s="57" t="s">
        <v>459</v>
      </c>
      <c r="B182" s="424"/>
      <c r="C182" s="425" t="s">
        <v>471</v>
      </c>
      <c r="D182" s="217">
        <v>4</v>
      </c>
      <c r="E182" s="216">
        <f t="shared" ref="E182:E184" si="81">D182*30</f>
        <v>120</v>
      </c>
      <c r="F182" s="426">
        <f t="shared" ref="F182:F184" si="82">SUM(G182:I182)</f>
        <v>60</v>
      </c>
      <c r="G182" s="427">
        <v>30</v>
      </c>
      <c r="H182" s="427"/>
      <c r="I182" s="427">
        <v>30</v>
      </c>
      <c r="J182" s="428">
        <f t="shared" ref="J182:J184" si="83">E182-F182</f>
        <v>60</v>
      </c>
      <c r="K182" s="429"/>
      <c r="L182" s="178"/>
      <c r="M182" s="178"/>
      <c r="N182" s="178"/>
      <c r="O182" s="178"/>
      <c r="P182" s="178">
        <v>4</v>
      </c>
      <c r="Q182" s="178"/>
      <c r="R182" s="179"/>
      <c r="S182" s="216" t="s">
        <v>83</v>
      </c>
      <c r="T182" s="117" t="s">
        <v>150</v>
      </c>
      <c r="U182" s="80"/>
      <c r="V182" s="104"/>
      <c r="W182" s="104"/>
      <c r="X182" s="104"/>
      <c r="Y182" s="104"/>
      <c r="Z182" s="104"/>
      <c r="AA182" s="104"/>
      <c r="AB182" s="104"/>
      <c r="AC182" s="104"/>
      <c r="AE182" s="157"/>
      <c r="AF182" s="157"/>
      <c r="AG182" s="104"/>
      <c r="AH182" s="104"/>
      <c r="AI182" s="104"/>
      <c r="AJ182" s="104"/>
      <c r="AK182" s="104"/>
      <c r="AL182" s="104"/>
      <c r="AM182" s="104"/>
      <c r="AN182" s="104"/>
      <c r="AP182" s="157"/>
      <c r="AQ182" s="104"/>
      <c r="AR182" s="104"/>
      <c r="AS182" s="104"/>
      <c r="AT182" s="104"/>
      <c r="AU182" s="104"/>
      <c r="AV182" s="104"/>
      <c r="AW182" s="104"/>
      <c r="AX182" s="104"/>
    </row>
    <row r="183" spans="1:50" s="66" customFormat="1" ht="19.5" thickBot="1" x14ac:dyDescent="0.3">
      <c r="A183" s="57" t="s">
        <v>460</v>
      </c>
      <c r="B183" s="424"/>
      <c r="C183" s="205" t="s">
        <v>472</v>
      </c>
      <c r="D183" s="214">
        <v>4</v>
      </c>
      <c r="E183" s="57">
        <f t="shared" si="81"/>
        <v>120</v>
      </c>
      <c r="F183" s="259">
        <f t="shared" si="82"/>
        <v>60</v>
      </c>
      <c r="G183" s="59">
        <v>30</v>
      </c>
      <c r="H183" s="59"/>
      <c r="I183" s="59">
        <v>30</v>
      </c>
      <c r="J183" s="153">
        <f t="shared" si="83"/>
        <v>60</v>
      </c>
      <c r="K183" s="168"/>
      <c r="L183" s="169"/>
      <c r="M183" s="169"/>
      <c r="N183" s="169"/>
      <c r="O183" s="169"/>
      <c r="P183" s="169">
        <v>4</v>
      </c>
      <c r="Q183" s="169"/>
      <c r="R183" s="170"/>
      <c r="S183" s="57" t="s">
        <v>83</v>
      </c>
      <c r="T183" s="135" t="s">
        <v>150</v>
      </c>
      <c r="U183" s="80"/>
      <c r="V183" s="104"/>
      <c r="W183" s="104"/>
      <c r="X183" s="104"/>
      <c r="Y183" s="104"/>
      <c r="Z183" s="104"/>
      <c r="AA183" s="104"/>
      <c r="AB183" s="104"/>
      <c r="AC183" s="104"/>
      <c r="AE183" s="157"/>
      <c r="AF183" s="157"/>
      <c r="AG183" s="104"/>
      <c r="AH183" s="104"/>
      <c r="AI183" s="104"/>
      <c r="AJ183" s="104"/>
      <c r="AK183" s="104"/>
      <c r="AL183" s="104"/>
      <c r="AM183" s="104"/>
      <c r="AN183" s="104"/>
      <c r="AP183" s="157"/>
      <c r="AQ183" s="104"/>
      <c r="AR183" s="104"/>
      <c r="AS183" s="104"/>
      <c r="AT183" s="104"/>
      <c r="AU183" s="104"/>
      <c r="AV183" s="104"/>
      <c r="AW183" s="104"/>
      <c r="AX183" s="104"/>
    </row>
    <row r="184" spans="1:50" s="66" customFormat="1" ht="19.5" thickBot="1" x14ac:dyDescent="0.3">
      <c r="A184" s="58" t="s">
        <v>461</v>
      </c>
      <c r="B184" s="424"/>
      <c r="C184" s="432" t="s">
        <v>473</v>
      </c>
      <c r="D184" s="215">
        <v>4</v>
      </c>
      <c r="E184" s="58">
        <f t="shared" si="81"/>
        <v>120</v>
      </c>
      <c r="F184" s="260">
        <f t="shared" si="82"/>
        <v>60</v>
      </c>
      <c r="G184" s="68">
        <v>30</v>
      </c>
      <c r="H184" s="68"/>
      <c r="I184" s="68">
        <v>30</v>
      </c>
      <c r="J184" s="433">
        <f t="shared" si="83"/>
        <v>60</v>
      </c>
      <c r="K184" s="171"/>
      <c r="L184" s="172"/>
      <c r="M184" s="172"/>
      <c r="N184" s="172"/>
      <c r="O184" s="172"/>
      <c r="P184" s="172"/>
      <c r="Q184" s="172">
        <v>4</v>
      </c>
      <c r="R184" s="173"/>
      <c r="S184" s="58" t="s">
        <v>337</v>
      </c>
      <c r="T184" s="136" t="s">
        <v>150</v>
      </c>
      <c r="U184" s="80"/>
      <c r="V184" s="104"/>
      <c r="W184" s="104"/>
      <c r="X184" s="104"/>
      <c r="Y184" s="104"/>
      <c r="Z184" s="104"/>
      <c r="AA184" s="104"/>
      <c r="AB184" s="104"/>
      <c r="AC184" s="104"/>
      <c r="AE184" s="157"/>
      <c r="AF184" s="157"/>
      <c r="AG184" s="104"/>
      <c r="AH184" s="104"/>
      <c r="AI184" s="104"/>
      <c r="AJ184" s="104"/>
      <c r="AK184" s="104"/>
      <c r="AL184" s="104"/>
      <c r="AM184" s="104"/>
      <c r="AN184" s="104"/>
      <c r="AP184" s="157"/>
      <c r="AQ184" s="104"/>
      <c r="AR184" s="104"/>
      <c r="AS184" s="104"/>
      <c r="AT184" s="104"/>
      <c r="AU184" s="104"/>
      <c r="AV184" s="104"/>
      <c r="AW184" s="104"/>
      <c r="AX184" s="104"/>
    </row>
    <row r="185" spans="1:50" s="66" customFormat="1" ht="31.5" customHeight="1" thickBot="1" x14ac:dyDescent="0.3">
      <c r="A185" s="346"/>
      <c r="B185" s="346"/>
      <c r="C185" s="371" t="s">
        <v>477</v>
      </c>
      <c r="D185" s="371"/>
      <c r="E185" s="371"/>
      <c r="F185" s="371"/>
      <c r="G185" s="371"/>
      <c r="H185" s="371"/>
      <c r="I185" s="371"/>
      <c r="J185" s="371"/>
      <c r="K185" s="371"/>
      <c r="L185" s="371"/>
      <c r="M185" s="371"/>
      <c r="N185" s="371"/>
      <c r="O185" s="371"/>
      <c r="P185" s="371"/>
      <c r="Q185" s="371"/>
      <c r="R185" s="371"/>
      <c r="S185" s="371"/>
      <c r="T185" s="289"/>
      <c r="U185" s="80"/>
      <c r="V185" s="104"/>
      <c r="W185" s="104"/>
      <c r="X185" s="104"/>
      <c r="Y185" s="104"/>
      <c r="Z185" s="104"/>
      <c r="AA185" s="104"/>
      <c r="AB185" s="104"/>
      <c r="AC185" s="104"/>
      <c r="AE185" s="157"/>
      <c r="AF185" s="157"/>
      <c r="AG185" s="104"/>
      <c r="AH185" s="104"/>
      <c r="AI185" s="104"/>
      <c r="AJ185" s="104"/>
      <c r="AK185" s="104"/>
      <c r="AL185" s="104"/>
      <c r="AM185" s="104"/>
      <c r="AN185" s="104"/>
      <c r="AP185" s="157"/>
      <c r="AQ185" s="104"/>
      <c r="AR185" s="104"/>
      <c r="AS185" s="104"/>
      <c r="AT185" s="104"/>
      <c r="AU185" s="104"/>
      <c r="AV185" s="104"/>
      <c r="AW185" s="104"/>
      <c r="AX185" s="104"/>
    </row>
    <row r="186" spans="1:50" s="66" customFormat="1" ht="18.75" x14ac:dyDescent="0.25">
      <c r="A186" s="56" t="s">
        <v>464</v>
      </c>
      <c r="B186" s="444"/>
      <c r="C186" s="124" t="s">
        <v>474</v>
      </c>
      <c r="D186" s="291">
        <v>4</v>
      </c>
      <c r="E186" s="291">
        <f t="shared" ref="E186:E191" si="84">D186*30</f>
        <v>120</v>
      </c>
      <c r="F186" s="439">
        <f>SUM(G186:I186)</f>
        <v>60</v>
      </c>
      <c r="G186" s="306">
        <v>30</v>
      </c>
      <c r="H186" s="306"/>
      <c r="I186" s="306">
        <v>30</v>
      </c>
      <c r="J186" s="352">
        <f>E186-F186</f>
        <v>60</v>
      </c>
      <c r="K186" s="338"/>
      <c r="L186" s="339"/>
      <c r="M186" s="339"/>
      <c r="N186" s="339"/>
      <c r="O186" s="339">
        <v>4</v>
      </c>
      <c r="P186" s="339"/>
      <c r="Q186" s="339"/>
      <c r="R186" s="340"/>
      <c r="S186" s="317" t="s">
        <v>83</v>
      </c>
      <c r="T186" s="244" t="s">
        <v>150</v>
      </c>
      <c r="U186" s="80"/>
      <c r="V186" s="104"/>
      <c r="W186" s="104"/>
      <c r="X186" s="104"/>
      <c r="Y186" s="104"/>
      <c r="Z186" s="104"/>
      <c r="AA186" s="104"/>
      <c r="AB186" s="104"/>
      <c r="AC186" s="104"/>
      <c r="AE186" s="157"/>
      <c r="AF186" s="157"/>
      <c r="AG186" s="104"/>
      <c r="AH186" s="104"/>
      <c r="AI186" s="104"/>
      <c r="AJ186" s="104"/>
      <c r="AK186" s="104"/>
      <c r="AL186" s="104"/>
      <c r="AM186" s="104"/>
      <c r="AN186" s="104"/>
      <c r="AP186" s="157"/>
      <c r="AQ186" s="104"/>
      <c r="AR186" s="104"/>
      <c r="AS186" s="104"/>
      <c r="AT186" s="104"/>
      <c r="AU186" s="104"/>
      <c r="AV186" s="104"/>
      <c r="AW186" s="104"/>
      <c r="AX186" s="104"/>
    </row>
    <row r="187" spans="1:50" s="66" customFormat="1" ht="33" x14ac:dyDescent="0.25">
      <c r="A187" s="57" t="s">
        <v>465</v>
      </c>
      <c r="B187" s="445"/>
      <c r="C187" s="125" t="s">
        <v>328</v>
      </c>
      <c r="D187" s="292">
        <v>4</v>
      </c>
      <c r="E187" s="292">
        <f t="shared" si="84"/>
        <v>120</v>
      </c>
      <c r="F187" s="440">
        <f>SUM(G187:I187)</f>
        <v>60</v>
      </c>
      <c r="G187" s="323">
        <v>30</v>
      </c>
      <c r="H187" s="323"/>
      <c r="I187" s="323">
        <v>30</v>
      </c>
      <c r="J187" s="353">
        <f>E187-F187</f>
        <v>60</v>
      </c>
      <c r="K187" s="341"/>
      <c r="L187" s="342"/>
      <c r="M187" s="342"/>
      <c r="N187" s="342"/>
      <c r="O187" s="342"/>
      <c r="P187" s="342">
        <v>4</v>
      </c>
      <c r="Q187" s="342"/>
      <c r="R187" s="343"/>
      <c r="S187" s="319" t="s">
        <v>83</v>
      </c>
      <c r="T187" s="245" t="s">
        <v>150</v>
      </c>
      <c r="U187" s="80"/>
      <c r="V187" s="104"/>
      <c r="W187" s="104"/>
      <c r="X187" s="104"/>
      <c r="Y187" s="104"/>
      <c r="Z187" s="104"/>
      <c r="AA187" s="104"/>
      <c r="AB187" s="104"/>
      <c r="AC187" s="104"/>
      <c r="AE187" s="157"/>
      <c r="AF187" s="157"/>
      <c r="AG187" s="104"/>
      <c r="AH187" s="104"/>
      <c r="AI187" s="104"/>
      <c r="AJ187" s="104"/>
      <c r="AK187" s="104"/>
      <c r="AL187" s="104"/>
      <c r="AM187" s="104"/>
      <c r="AN187" s="104"/>
      <c r="AP187" s="157"/>
      <c r="AQ187" s="104"/>
      <c r="AR187" s="104"/>
      <c r="AS187" s="104"/>
      <c r="AT187" s="104"/>
      <c r="AU187" s="104"/>
      <c r="AV187" s="104"/>
      <c r="AW187" s="104"/>
      <c r="AX187" s="104"/>
    </row>
    <row r="188" spans="1:50" s="66" customFormat="1" ht="19.5" thickBot="1" x14ac:dyDescent="0.3">
      <c r="A188" s="57" t="s">
        <v>466</v>
      </c>
      <c r="B188" s="446"/>
      <c r="C188" s="441" t="s">
        <v>326</v>
      </c>
      <c r="D188" s="292">
        <v>5</v>
      </c>
      <c r="E188" s="292">
        <f t="shared" si="84"/>
        <v>150</v>
      </c>
      <c r="F188" s="440">
        <f t="shared" ref="F188:F191" si="85">SUM(G188:I188)</f>
        <v>64</v>
      </c>
      <c r="G188" s="323">
        <v>32</v>
      </c>
      <c r="H188" s="323"/>
      <c r="I188" s="323">
        <v>32</v>
      </c>
      <c r="J188" s="353">
        <f t="shared" ref="J188:J191" si="86">E188-F188</f>
        <v>86</v>
      </c>
      <c r="K188" s="341"/>
      <c r="L188" s="342"/>
      <c r="M188" s="342"/>
      <c r="N188" s="342"/>
      <c r="O188" s="342"/>
      <c r="P188" s="342"/>
      <c r="Q188" s="342">
        <v>5</v>
      </c>
      <c r="R188" s="343"/>
      <c r="S188" s="319" t="s">
        <v>81</v>
      </c>
      <c r="T188" s="245" t="s">
        <v>150</v>
      </c>
      <c r="U188" s="80"/>
      <c r="V188" s="104"/>
      <c r="W188" s="104"/>
      <c r="X188" s="104"/>
      <c r="Y188" s="104"/>
      <c r="Z188" s="104"/>
      <c r="AA188" s="104"/>
      <c r="AB188" s="104"/>
      <c r="AC188" s="104"/>
      <c r="AE188" s="157"/>
      <c r="AF188" s="157"/>
      <c r="AG188" s="104"/>
      <c r="AH188" s="104"/>
      <c r="AI188" s="104"/>
      <c r="AJ188" s="104"/>
      <c r="AK188" s="104"/>
      <c r="AL188" s="104"/>
      <c r="AM188" s="104"/>
      <c r="AN188" s="104"/>
      <c r="AP188" s="157"/>
      <c r="AQ188" s="104"/>
      <c r="AR188" s="104"/>
      <c r="AS188" s="104"/>
      <c r="AT188" s="104"/>
      <c r="AU188" s="104"/>
      <c r="AV188" s="104"/>
      <c r="AW188" s="104"/>
      <c r="AX188" s="104"/>
    </row>
    <row r="189" spans="1:50" s="66" customFormat="1" ht="33" x14ac:dyDescent="0.25">
      <c r="A189" s="220" t="s">
        <v>467</v>
      </c>
      <c r="B189" s="447"/>
      <c r="C189" s="442" t="s">
        <v>475</v>
      </c>
      <c r="D189" s="436">
        <v>4</v>
      </c>
      <c r="E189" s="216">
        <f t="shared" si="84"/>
        <v>120</v>
      </c>
      <c r="F189" s="426">
        <f t="shared" si="85"/>
        <v>60</v>
      </c>
      <c r="G189" s="427">
        <v>16</v>
      </c>
      <c r="H189" s="427"/>
      <c r="I189" s="427">
        <v>44</v>
      </c>
      <c r="J189" s="428">
        <f t="shared" si="86"/>
        <v>60</v>
      </c>
      <c r="K189" s="341"/>
      <c r="L189" s="342"/>
      <c r="M189" s="342"/>
      <c r="N189" s="342"/>
      <c r="O189" s="342"/>
      <c r="P189" s="178">
        <v>4</v>
      </c>
      <c r="Q189" s="178"/>
      <c r="R189" s="179"/>
      <c r="S189" s="216" t="s">
        <v>83</v>
      </c>
      <c r="T189" s="117" t="s">
        <v>150</v>
      </c>
      <c r="U189" s="80"/>
      <c r="V189" s="104"/>
      <c r="W189" s="104"/>
      <c r="X189" s="104"/>
      <c r="Y189" s="104"/>
      <c r="Z189" s="104"/>
      <c r="AA189" s="104"/>
      <c r="AB189" s="104"/>
      <c r="AC189" s="104"/>
      <c r="AE189" s="157"/>
      <c r="AF189" s="157"/>
      <c r="AG189" s="104"/>
      <c r="AH189" s="104"/>
      <c r="AI189" s="104"/>
      <c r="AJ189" s="104"/>
      <c r="AK189" s="104"/>
      <c r="AL189" s="104"/>
      <c r="AM189" s="104"/>
      <c r="AN189" s="104"/>
      <c r="AP189" s="157"/>
      <c r="AQ189" s="104"/>
      <c r="AR189" s="104"/>
      <c r="AS189" s="104"/>
      <c r="AT189" s="104"/>
      <c r="AU189" s="104"/>
      <c r="AV189" s="104"/>
      <c r="AW189" s="104"/>
      <c r="AX189" s="104"/>
    </row>
    <row r="190" spans="1:50" s="66" customFormat="1" ht="18.75" x14ac:dyDescent="0.25">
      <c r="A190" s="57" t="s">
        <v>468</v>
      </c>
      <c r="B190" s="445"/>
      <c r="C190" s="443" t="s">
        <v>476</v>
      </c>
      <c r="D190" s="292">
        <v>4</v>
      </c>
      <c r="E190" s="57">
        <f t="shared" si="84"/>
        <v>120</v>
      </c>
      <c r="F190" s="259">
        <f t="shared" si="85"/>
        <v>60</v>
      </c>
      <c r="G190" s="59">
        <v>30</v>
      </c>
      <c r="H190" s="59"/>
      <c r="I190" s="59">
        <v>30</v>
      </c>
      <c r="J190" s="153">
        <f t="shared" si="86"/>
        <v>60</v>
      </c>
      <c r="K190" s="341"/>
      <c r="L190" s="342"/>
      <c r="M190" s="342"/>
      <c r="N190" s="342"/>
      <c r="O190" s="342"/>
      <c r="P190" s="169">
        <v>4</v>
      </c>
      <c r="Q190" s="169"/>
      <c r="R190" s="170"/>
      <c r="S190" s="57" t="s">
        <v>83</v>
      </c>
      <c r="T190" s="135" t="s">
        <v>150</v>
      </c>
      <c r="U190" s="80"/>
      <c r="V190" s="104"/>
      <c r="W190" s="104"/>
      <c r="X190" s="104"/>
      <c r="Y190" s="104"/>
      <c r="Z190" s="104"/>
      <c r="AA190" s="104"/>
      <c r="AB190" s="104"/>
      <c r="AC190" s="104"/>
      <c r="AE190" s="157"/>
      <c r="AF190" s="157"/>
      <c r="AG190" s="104"/>
      <c r="AH190" s="104"/>
      <c r="AI190" s="104"/>
      <c r="AJ190" s="104"/>
      <c r="AK190" s="104"/>
      <c r="AL190" s="104"/>
      <c r="AM190" s="104"/>
      <c r="AN190" s="104"/>
      <c r="AP190" s="157"/>
      <c r="AQ190" s="104"/>
      <c r="AR190" s="104"/>
      <c r="AS190" s="104"/>
      <c r="AT190" s="104"/>
      <c r="AU190" s="104"/>
      <c r="AV190" s="104"/>
      <c r="AW190" s="104"/>
      <c r="AX190" s="104"/>
    </row>
    <row r="191" spans="1:50" s="66" customFormat="1" ht="33.75" thickBot="1" x14ac:dyDescent="0.3">
      <c r="A191" s="58" t="s">
        <v>469</v>
      </c>
      <c r="B191" s="445"/>
      <c r="C191" s="127" t="s">
        <v>330</v>
      </c>
      <c r="D191" s="293">
        <v>4</v>
      </c>
      <c r="E191" s="58">
        <f t="shared" si="84"/>
        <v>120</v>
      </c>
      <c r="F191" s="259">
        <f t="shared" si="85"/>
        <v>60</v>
      </c>
      <c r="G191" s="59">
        <v>16</v>
      </c>
      <c r="H191" s="59">
        <v>44</v>
      </c>
      <c r="I191" s="59"/>
      <c r="J191" s="153">
        <f t="shared" si="86"/>
        <v>60</v>
      </c>
      <c r="K191" s="437"/>
      <c r="L191" s="438"/>
      <c r="M191" s="438"/>
      <c r="N191" s="438"/>
      <c r="O191" s="438"/>
      <c r="P191" s="169"/>
      <c r="Q191" s="169">
        <v>4</v>
      </c>
      <c r="R191" s="170"/>
      <c r="S191" s="58" t="s">
        <v>337</v>
      </c>
      <c r="T191" s="136" t="s">
        <v>150</v>
      </c>
      <c r="U191" s="80"/>
      <c r="V191" s="104"/>
      <c r="W191" s="104"/>
      <c r="X191" s="104"/>
      <c r="Y191" s="104"/>
      <c r="Z191" s="104"/>
      <c r="AA191" s="104"/>
      <c r="AB191" s="104"/>
      <c r="AC191" s="104"/>
      <c r="AE191" s="157"/>
      <c r="AF191" s="157"/>
      <c r="AG191" s="104"/>
      <c r="AH191" s="104"/>
      <c r="AI191" s="104"/>
      <c r="AJ191" s="104"/>
      <c r="AK191" s="104"/>
      <c r="AL191" s="104"/>
      <c r="AM191" s="104"/>
      <c r="AN191" s="104"/>
      <c r="AP191" s="157"/>
      <c r="AQ191" s="104"/>
      <c r="AR191" s="104"/>
      <c r="AS191" s="104"/>
      <c r="AT191" s="104"/>
      <c r="AU191" s="104"/>
      <c r="AV191" s="104"/>
      <c r="AW191" s="104"/>
      <c r="AX191" s="104"/>
    </row>
    <row r="192" spans="1:50" ht="42" customHeight="1" thickBot="1" x14ac:dyDescent="0.3">
      <c r="A192" s="539" t="s">
        <v>395</v>
      </c>
      <c r="B192" s="540"/>
      <c r="C192" s="541"/>
      <c r="D192" s="81">
        <f>D50+D51+D52+D53+D65+D66+D67+D68+D69</f>
        <v>45</v>
      </c>
      <c r="E192" s="81">
        <f t="shared" ref="E192:R192" si="87">E50+E51+E52+E53+E65+E66+E67+E68+E69</f>
        <v>1350</v>
      </c>
      <c r="F192" s="81">
        <f t="shared" si="87"/>
        <v>606</v>
      </c>
      <c r="G192" s="81">
        <f t="shared" si="87"/>
        <v>260</v>
      </c>
      <c r="H192" s="81">
        <f t="shared" si="87"/>
        <v>140</v>
      </c>
      <c r="I192" s="81">
        <f t="shared" si="87"/>
        <v>206</v>
      </c>
      <c r="J192" s="81">
        <f t="shared" si="87"/>
        <v>744</v>
      </c>
      <c r="K192" s="81">
        <f t="shared" si="87"/>
        <v>0</v>
      </c>
      <c r="L192" s="81">
        <f t="shared" si="87"/>
        <v>0</v>
      </c>
      <c r="M192" s="81">
        <f t="shared" si="87"/>
        <v>5</v>
      </c>
      <c r="N192" s="81">
        <f t="shared" si="87"/>
        <v>5</v>
      </c>
      <c r="O192" s="81">
        <f t="shared" si="87"/>
        <v>5</v>
      </c>
      <c r="P192" s="81">
        <f t="shared" si="87"/>
        <v>10</v>
      </c>
      <c r="Q192" s="81">
        <f t="shared" si="87"/>
        <v>20</v>
      </c>
      <c r="R192" s="253">
        <f t="shared" si="87"/>
        <v>0</v>
      </c>
      <c r="S192" s="84"/>
      <c r="T192" s="239"/>
    </row>
    <row r="193" spans="1:50" ht="31.5" customHeight="1" thickBot="1" x14ac:dyDescent="0.3">
      <c r="A193" s="485" t="s">
        <v>369</v>
      </c>
      <c r="B193" s="486"/>
      <c r="C193" s="542"/>
      <c r="D193" s="81">
        <f>D46+D55+D56+D57+D58+D59+D60+D61+D62+D192</f>
        <v>164</v>
      </c>
      <c r="E193" s="81">
        <f t="shared" ref="E193:R193" si="88">E46+E55+E56+E57+E58+E59+E60+E61+E62+E192</f>
        <v>4920</v>
      </c>
      <c r="F193" s="81">
        <f t="shared" si="88"/>
        <v>2154</v>
      </c>
      <c r="G193" s="81">
        <f t="shared" si="88"/>
        <v>962</v>
      </c>
      <c r="H193" s="81">
        <f t="shared" si="88"/>
        <v>302</v>
      </c>
      <c r="I193" s="81">
        <f t="shared" si="88"/>
        <v>890</v>
      </c>
      <c r="J193" s="81">
        <f t="shared" si="88"/>
        <v>2766</v>
      </c>
      <c r="K193" s="81">
        <f t="shared" si="88"/>
        <v>15</v>
      </c>
      <c r="L193" s="81">
        <f t="shared" si="88"/>
        <v>13</v>
      </c>
      <c r="M193" s="81">
        <f t="shared" si="88"/>
        <v>24</v>
      </c>
      <c r="N193" s="81">
        <f t="shared" si="88"/>
        <v>30</v>
      </c>
      <c r="O193" s="81">
        <f t="shared" si="88"/>
        <v>25</v>
      </c>
      <c r="P193" s="81">
        <f t="shared" si="88"/>
        <v>27</v>
      </c>
      <c r="Q193" s="81">
        <f t="shared" si="88"/>
        <v>30</v>
      </c>
      <c r="R193" s="253">
        <f t="shared" si="88"/>
        <v>0</v>
      </c>
      <c r="S193" s="84"/>
      <c r="T193" s="236"/>
    </row>
    <row r="194" spans="1:50" s="74" customFormat="1" ht="40.5" customHeight="1" thickBot="1" x14ac:dyDescent="0.55000000000000004">
      <c r="A194" s="532" t="s">
        <v>183</v>
      </c>
      <c r="B194" s="532"/>
      <c r="C194" s="532"/>
      <c r="D194" s="532"/>
      <c r="E194" s="532"/>
      <c r="F194" s="532"/>
      <c r="G194" s="532"/>
      <c r="H194" s="532"/>
      <c r="I194" s="532"/>
      <c r="J194" s="532"/>
      <c r="K194" s="532"/>
      <c r="L194" s="532"/>
      <c r="M194" s="532"/>
      <c r="N194" s="532"/>
      <c r="O194" s="532"/>
      <c r="P194" s="532"/>
      <c r="Q194" s="532"/>
      <c r="R194" s="532"/>
      <c r="S194" s="496"/>
      <c r="T194" s="496"/>
      <c r="V194" s="94"/>
      <c r="W194" s="94"/>
      <c r="X194" s="94"/>
      <c r="Y194" s="94"/>
      <c r="Z194" s="94"/>
      <c r="AA194" s="94"/>
      <c r="AB194" s="94"/>
      <c r="AC194" s="94"/>
      <c r="AG194" s="94"/>
      <c r="AH194" s="94"/>
      <c r="AI194" s="94"/>
      <c r="AJ194" s="94"/>
      <c r="AK194" s="94"/>
      <c r="AL194" s="94"/>
      <c r="AM194" s="94"/>
      <c r="AN194" s="94"/>
      <c r="AQ194" s="94"/>
      <c r="AR194" s="94"/>
      <c r="AS194" s="94"/>
      <c r="AT194" s="94"/>
      <c r="AU194" s="94"/>
      <c r="AV194" s="94"/>
      <c r="AW194" s="94"/>
      <c r="AX194" s="94"/>
    </row>
    <row r="195" spans="1:50" ht="33" x14ac:dyDescent="0.25">
      <c r="A195" s="213" t="s">
        <v>124</v>
      </c>
      <c r="B195" s="56"/>
      <c r="C195" s="225" t="s">
        <v>116</v>
      </c>
      <c r="D195" s="213">
        <v>1</v>
      </c>
      <c r="E195" s="56">
        <f t="shared" ref="E195:E202" si="89">D195*30</f>
        <v>30</v>
      </c>
      <c r="F195" s="258">
        <f t="shared" ref="F195:F202" si="90">SUM(G195:I195)</f>
        <v>14</v>
      </c>
      <c r="G195" s="71">
        <v>2</v>
      </c>
      <c r="H195" s="71">
        <v>4</v>
      </c>
      <c r="I195" s="71">
        <v>8</v>
      </c>
      <c r="J195" s="72">
        <f t="shared" ref="J195:J202" si="91">E195-F195</f>
        <v>16</v>
      </c>
      <c r="K195" s="165">
        <v>1</v>
      </c>
      <c r="L195" s="166"/>
      <c r="M195" s="166"/>
      <c r="N195" s="166"/>
      <c r="O195" s="166"/>
      <c r="P195" s="166"/>
      <c r="Q195" s="166"/>
      <c r="R195" s="167"/>
      <c r="S195" s="56" t="s">
        <v>83</v>
      </c>
      <c r="T195" s="131" t="s">
        <v>345</v>
      </c>
      <c r="U195" s="80"/>
      <c r="V195" s="104"/>
      <c r="W195" s="104"/>
      <c r="X195" s="104"/>
      <c r="Y195" s="104"/>
      <c r="Z195" s="104"/>
      <c r="AA195" s="104"/>
      <c r="AB195" s="104"/>
      <c r="AC195" s="104"/>
      <c r="AE195" s="157"/>
      <c r="AF195" s="157"/>
      <c r="AG195" s="104"/>
      <c r="AH195" s="104"/>
      <c r="AI195" s="104"/>
      <c r="AJ195" s="104"/>
      <c r="AK195" s="104"/>
      <c r="AL195" s="104"/>
      <c r="AM195" s="104"/>
      <c r="AN195" s="104"/>
      <c r="AP195" s="157"/>
      <c r="AQ195" s="104"/>
      <c r="AR195" s="104"/>
      <c r="AS195" s="104"/>
      <c r="AT195" s="104"/>
      <c r="AU195" s="104"/>
      <c r="AV195" s="104"/>
      <c r="AW195" s="104"/>
      <c r="AX195" s="104"/>
    </row>
    <row r="196" spans="1:50" ht="33" x14ac:dyDescent="0.25">
      <c r="A196" s="214" t="s">
        <v>125</v>
      </c>
      <c r="B196" s="57"/>
      <c r="C196" s="126" t="s">
        <v>117</v>
      </c>
      <c r="D196" s="214">
        <v>1</v>
      </c>
      <c r="E196" s="57">
        <f t="shared" si="89"/>
        <v>30</v>
      </c>
      <c r="F196" s="259">
        <f t="shared" si="90"/>
        <v>0</v>
      </c>
      <c r="G196" s="59"/>
      <c r="H196" s="59"/>
      <c r="I196" s="59"/>
      <c r="J196" s="61">
        <f t="shared" si="91"/>
        <v>30</v>
      </c>
      <c r="K196" s="168"/>
      <c r="L196" s="169"/>
      <c r="M196" s="169">
        <v>1</v>
      </c>
      <c r="N196" s="169"/>
      <c r="O196" s="169"/>
      <c r="P196" s="169"/>
      <c r="Q196" s="169"/>
      <c r="R196" s="170"/>
      <c r="S196" s="57" t="s">
        <v>84</v>
      </c>
      <c r="T196" s="137" t="s">
        <v>346</v>
      </c>
      <c r="U196" s="80"/>
      <c r="V196" s="104"/>
      <c r="W196" s="104"/>
      <c r="X196" s="104"/>
      <c r="Y196" s="104"/>
      <c r="Z196" s="104"/>
      <c r="AA196" s="104"/>
      <c r="AB196" s="104"/>
      <c r="AC196" s="104"/>
      <c r="AE196" s="157"/>
      <c r="AF196" s="157"/>
      <c r="AG196" s="104"/>
      <c r="AH196" s="104"/>
      <c r="AI196" s="104"/>
      <c r="AJ196" s="104"/>
      <c r="AK196" s="104"/>
      <c r="AL196" s="104"/>
      <c r="AM196" s="104"/>
      <c r="AN196" s="104"/>
      <c r="AP196" s="157"/>
      <c r="AQ196" s="104"/>
      <c r="AR196" s="104"/>
      <c r="AS196" s="104"/>
      <c r="AT196" s="104"/>
      <c r="AU196" s="104"/>
      <c r="AV196" s="104"/>
      <c r="AW196" s="104"/>
      <c r="AX196" s="104"/>
    </row>
    <row r="197" spans="1:50" ht="16.5" x14ac:dyDescent="0.25">
      <c r="A197" s="214" t="s">
        <v>126</v>
      </c>
      <c r="B197" s="57"/>
      <c r="C197" s="126" t="s">
        <v>118</v>
      </c>
      <c r="D197" s="214">
        <v>2</v>
      </c>
      <c r="E197" s="57">
        <f t="shared" si="89"/>
        <v>60</v>
      </c>
      <c r="F197" s="259">
        <f t="shared" si="90"/>
        <v>30</v>
      </c>
      <c r="G197" s="59">
        <v>10</v>
      </c>
      <c r="H197" s="59"/>
      <c r="I197" s="59">
        <v>20</v>
      </c>
      <c r="J197" s="61">
        <f t="shared" si="91"/>
        <v>30</v>
      </c>
      <c r="K197" s="168"/>
      <c r="L197" s="169">
        <v>2</v>
      </c>
      <c r="M197" s="169"/>
      <c r="N197" s="169"/>
      <c r="O197" s="169"/>
      <c r="P197" s="169"/>
      <c r="Q197" s="169"/>
      <c r="R197" s="170"/>
      <c r="S197" s="57" t="s">
        <v>83</v>
      </c>
      <c r="T197" s="135" t="s">
        <v>123</v>
      </c>
      <c r="U197" s="80"/>
      <c r="V197" s="104"/>
      <c r="W197" s="104"/>
      <c r="X197" s="104"/>
      <c r="Y197" s="104"/>
      <c r="Z197" s="104"/>
      <c r="AA197" s="104"/>
      <c r="AB197" s="104"/>
      <c r="AC197" s="104"/>
      <c r="AE197" s="157"/>
      <c r="AF197" s="157"/>
      <c r="AG197" s="104"/>
      <c r="AH197" s="104"/>
      <c r="AI197" s="104"/>
      <c r="AJ197" s="104"/>
      <c r="AK197" s="104"/>
      <c r="AL197" s="104"/>
      <c r="AM197" s="104"/>
      <c r="AN197" s="104"/>
      <c r="AP197" s="157"/>
      <c r="AQ197" s="104"/>
      <c r="AR197" s="104"/>
      <c r="AS197" s="104"/>
      <c r="AT197" s="104"/>
      <c r="AU197" s="104"/>
      <c r="AV197" s="104"/>
      <c r="AW197" s="104"/>
      <c r="AX197" s="104"/>
    </row>
    <row r="198" spans="1:50" ht="16.5" x14ac:dyDescent="0.25">
      <c r="A198" s="214" t="s">
        <v>127</v>
      </c>
      <c r="B198" s="57"/>
      <c r="C198" s="126" t="s">
        <v>119</v>
      </c>
      <c r="D198" s="214">
        <v>2</v>
      </c>
      <c r="E198" s="57">
        <f t="shared" si="89"/>
        <v>60</v>
      </c>
      <c r="F198" s="259">
        <f t="shared" si="90"/>
        <v>30</v>
      </c>
      <c r="G198" s="59">
        <v>10</v>
      </c>
      <c r="H198" s="59"/>
      <c r="I198" s="59">
        <v>20</v>
      </c>
      <c r="J198" s="61">
        <f t="shared" si="91"/>
        <v>30</v>
      </c>
      <c r="K198" s="168"/>
      <c r="L198" s="169"/>
      <c r="M198" s="169"/>
      <c r="N198" s="169"/>
      <c r="O198" s="169"/>
      <c r="P198" s="169"/>
      <c r="Q198" s="169"/>
      <c r="R198" s="170">
        <v>2</v>
      </c>
      <c r="S198" s="57" t="s">
        <v>83</v>
      </c>
      <c r="T198" s="135" t="s">
        <v>123</v>
      </c>
      <c r="U198" s="80"/>
      <c r="V198" s="104"/>
      <c r="W198" s="104"/>
      <c r="X198" s="104"/>
      <c r="Y198" s="104"/>
      <c r="Z198" s="104"/>
      <c r="AA198" s="104"/>
      <c r="AB198" s="104"/>
      <c r="AC198" s="104"/>
      <c r="AE198" s="157"/>
      <c r="AF198" s="157"/>
      <c r="AG198" s="104"/>
      <c r="AH198" s="104"/>
      <c r="AI198" s="104"/>
      <c r="AJ198" s="104"/>
      <c r="AK198" s="104"/>
      <c r="AL198" s="104"/>
      <c r="AM198" s="104"/>
      <c r="AN198" s="104"/>
      <c r="AP198" s="157"/>
      <c r="AQ198" s="104"/>
      <c r="AR198" s="104"/>
      <c r="AS198" s="104"/>
      <c r="AT198" s="104"/>
      <c r="AU198" s="104"/>
      <c r="AV198" s="104"/>
      <c r="AW198" s="104"/>
      <c r="AX198" s="104"/>
    </row>
    <row r="199" spans="1:50" ht="33" x14ac:dyDescent="0.25">
      <c r="A199" s="214" t="s">
        <v>128</v>
      </c>
      <c r="B199" s="57"/>
      <c r="C199" s="126" t="s">
        <v>120</v>
      </c>
      <c r="D199" s="214">
        <v>3</v>
      </c>
      <c r="E199" s="57">
        <f t="shared" si="89"/>
        <v>90</v>
      </c>
      <c r="F199" s="259">
        <f t="shared" si="90"/>
        <v>0</v>
      </c>
      <c r="G199" s="59"/>
      <c r="H199" s="59"/>
      <c r="I199" s="59"/>
      <c r="J199" s="61">
        <f t="shared" si="91"/>
        <v>90</v>
      </c>
      <c r="K199" s="168"/>
      <c r="L199" s="169"/>
      <c r="M199" s="169"/>
      <c r="N199" s="169"/>
      <c r="O199" s="169"/>
      <c r="P199" s="169">
        <v>3</v>
      </c>
      <c r="Q199" s="169"/>
      <c r="R199" s="170"/>
      <c r="S199" s="57" t="s">
        <v>84</v>
      </c>
      <c r="T199" s="137" t="s">
        <v>346</v>
      </c>
      <c r="U199" s="80"/>
      <c r="V199" s="104"/>
      <c r="W199" s="104"/>
      <c r="X199" s="104"/>
      <c r="Y199" s="104"/>
      <c r="Z199" s="104"/>
      <c r="AA199" s="104"/>
      <c r="AB199" s="104"/>
      <c r="AC199" s="104"/>
      <c r="AE199" s="157"/>
      <c r="AF199" s="157"/>
      <c r="AG199" s="104"/>
      <c r="AH199" s="104"/>
      <c r="AI199" s="104"/>
      <c r="AJ199" s="104"/>
      <c r="AK199" s="104"/>
      <c r="AL199" s="104"/>
      <c r="AM199" s="104"/>
      <c r="AN199" s="104"/>
      <c r="AP199" s="157"/>
      <c r="AQ199" s="104"/>
      <c r="AR199" s="104"/>
      <c r="AS199" s="104"/>
      <c r="AT199" s="104"/>
      <c r="AU199" s="104"/>
      <c r="AV199" s="104"/>
      <c r="AW199" s="104"/>
      <c r="AX199" s="104"/>
    </row>
    <row r="200" spans="1:50" ht="33" x14ac:dyDescent="0.25">
      <c r="A200" s="214" t="s">
        <v>129</v>
      </c>
      <c r="B200" s="57"/>
      <c r="C200" s="126" t="s">
        <v>121</v>
      </c>
      <c r="D200" s="214">
        <v>2</v>
      </c>
      <c r="E200" s="57">
        <f t="shared" si="89"/>
        <v>60</v>
      </c>
      <c r="F200" s="259">
        <f t="shared" si="90"/>
        <v>30</v>
      </c>
      <c r="G200" s="59"/>
      <c r="H200" s="59"/>
      <c r="I200" s="59">
        <v>30</v>
      </c>
      <c r="J200" s="61">
        <f t="shared" si="91"/>
        <v>30</v>
      </c>
      <c r="K200" s="168"/>
      <c r="L200" s="169"/>
      <c r="M200" s="169"/>
      <c r="N200" s="169"/>
      <c r="O200" s="169"/>
      <c r="P200" s="169"/>
      <c r="Q200" s="169"/>
      <c r="R200" s="170">
        <v>2</v>
      </c>
      <c r="S200" s="57" t="s">
        <v>84</v>
      </c>
      <c r="T200" s="137" t="s">
        <v>346</v>
      </c>
      <c r="U200" s="80"/>
      <c r="V200" s="104"/>
      <c r="W200" s="104"/>
      <c r="X200" s="104"/>
      <c r="Y200" s="104"/>
      <c r="Z200" s="104"/>
      <c r="AA200" s="104"/>
      <c r="AB200" s="104"/>
      <c r="AC200" s="104"/>
      <c r="AE200" s="157"/>
      <c r="AF200" s="157"/>
      <c r="AG200" s="104"/>
      <c r="AH200" s="104"/>
      <c r="AI200" s="104"/>
      <c r="AJ200" s="104"/>
      <c r="AK200" s="104"/>
      <c r="AL200" s="104"/>
      <c r="AM200" s="104"/>
      <c r="AN200" s="104"/>
      <c r="AP200" s="157"/>
      <c r="AQ200" s="104"/>
      <c r="AR200" s="104"/>
      <c r="AS200" s="104"/>
      <c r="AT200" s="104"/>
      <c r="AU200" s="104"/>
      <c r="AV200" s="104"/>
      <c r="AW200" s="104"/>
      <c r="AX200" s="104"/>
    </row>
    <row r="201" spans="1:50" ht="33" x14ac:dyDescent="0.25">
      <c r="A201" s="214" t="s">
        <v>130</v>
      </c>
      <c r="B201" s="57"/>
      <c r="C201" s="126" t="s">
        <v>185</v>
      </c>
      <c r="D201" s="214">
        <v>3</v>
      </c>
      <c r="E201" s="57">
        <f t="shared" si="89"/>
        <v>90</v>
      </c>
      <c r="F201" s="259">
        <f t="shared" si="90"/>
        <v>10</v>
      </c>
      <c r="G201" s="59">
        <v>2</v>
      </c>
      <c r="H201" s="59"/>
      <c r="I201" s="59">
        <v>8</v>
      </c>
      <c r="J201" s="61">
        <f t="shared" si="91"/>
        <v>80</v>
      </c>
      <c r="K201" s="168"/>
      <c r="L201" s="169"/>
      <c r="M201" s="169"/>
      <c r="N201" s="169"/>
      <c r="O201" s="169"/>
      <c r="P201" s="169"/>
      <c r="Q201" s="169"/>
      <c r="R201" s="170">
        <v>3</v>
      </c>
      <c r="S201" s="57" t="s">
        <v>84</v>
      </c>
      <c r="T201" s="137" t="s">
        <v>346</v>
      </c>
      <c r="U201" s="80"/>
      <c r="V201" s="104"/>
      <c r="W201" s="104"/>
      <c r="X201" s="104"/>
      <c r="Y201" s="104"/>
      <c r="Z201" s="104"/>
      <c r="AA201" s="104"/>
      <c r="AB201" s="104"/>
      <c r="AC201" s="104"/>
      <c r="AE201" s="157"/>
      <c r="AF201" s="157"/>
      <c r="AG201" s="104"/>
      <c r="AH201" s="104"/>
      <c r="AI201" s="104"/>
      <c r="AJ201" s="104"/>
      <c r="AK201" s="104"/>
      <c r="AL201" s="104"/>
      <c r="AM201" s="104"/>
      <c r="AN201" s="104"/>
      <c r="AP201" s="157"/>
      <c r="AQ201" s="104"/>
      <c r="AR201" s="104"/>
      <c r="AS201" s="104"/>
      <c r="AT201" s="104"/>
      <c r="AU201" s="104"/>
      <c r="AV201" s="104"/>
      <c r="AW201" s="104"/>
      <c r="AX201" s="104"/>
    </row>
    <row r="202" spans="1:50" ht="33.75" thickBot="1" x14ac:dyDescent="0.3">
      <c r="A202" s="215" t="s">
        <v>131</v>
      </c>
      <c r="B202" s="58"/>
      <c r="C202" s="226" t="s">
        <v>122</v>
      </c>
      <c r="D202" s="215">
        <v>9</v>
      </c>
      <c r="E202" s="58">
        <f t="shared" si="89"/>
        <v>270</v>
      </c>
      <c r="F202" s="260">
        <f t="shared" si="90"/>
        <v>0</v>
      </c>
      <c r="G202" s="68"/>
      <c r="H202" s="68"/>
      <c r="I202" s="68"/>
      <c r="J202" s="69">
        <f t="shared" si="91"/>
        <v>270</v>
      </c>
      <c r="K202" s="171"/>
      <c r="L202" s="172"/>
      <c r="M202" s="172"/>
      <c r="N202" s="172"/>
      <c r="O202" s="172"/>
      <c r="P202" s="172"/>
      <c r="Q202" s="172"/>
      <c r="R202" s="173">
        <v>9</v>
      </c>
      <c r="S202" s="58" t="s">
        <v>84</v>
      </c>
      <c r="T202" s="137" t="s">
        <v>346</v>
      </c>
      <c r="U202" s="80"/>
      <c r="V202" s="104"/>
      <c r="W202" s="104"/>
      <c r="X202" s="104"/>
      <c r="Y202" s="104"/>
      <c r="Z202" s="104"/>
      <c r="AA202" s="104"/>
      <c r="AB202" s="104"/>
      <c r="AC202" s="104"/>
      <c r="AE202" s="157"/>
      <c r="AF202" s="157"/>
      <c r="AG202" s="104"/>
      <c r="AH202" s="104"/>
      <c r="AI202" s="104"/>
      <c r="AJ202" s="104"/>
      <c r="AK202" s="104"/>
      <c r="AL202" s="104"/>
      <c r="AM202" s="104"/>
      <c r="AN202" s="104"/>
      <c r="AP202" s="157"/>
      <c r="AQ202" s="104"/>
      <c r="AR202" s="104"/>
      <c r="AS202" s="104"/>
      <c r="AT202" s="104"/>
      <c r="AU202" s="104"/>
      <c r="AV202" s="104"/>
      <c r="AW202" s="104"/>
      <c r="AX202" s="104"/>
    </row>
    <row r="203" spans="1:50" s="88" customFormat="1" ht="31.5" customHeight="1" thickBot="1" x14ac:dyDescent="0.35">
      <c r="A203" s="482" t="s">
        <v>370</v>
      </c>
      <c r="B203" s="483"/>
      <c r="C203" s="484"/>
      <c r="D203" s="96">
        <f>SUM(D195:D202)</f>
        <v>23</v>
      </c>
      <c r="E203" s="96">
        <f t="shared" ref="E203:R203" si="92">SUM(E195:E202)</f>
        <v>690</v>
      </c>
      <c r="F203" s="96">
        <f t="shared" si="92"/>
        <v>114</v>
      </c>
      <c r="G203" s="96">
        <f t="shared" si="92"/>
        <v>24</v>
      </c>
      <c r="H203" s="96">
        <f t="shared" si="92"/>
        <v>4</v>
      </c>
      <c r="I203" s="96">
        <f t="shared" si="92"/>
        <v>86</v>
      </c>
      <c r="J203" s="96">
        <f t="shared" si="92"/>
        <v>576</v>
      </c>
      <c r="K203" s="96">
        <f t="shared" si="92"/>
        <v>1</v>
      </c>
      <c r="L203" s="96">
        <f t="shared" si="92"/>
        <v>2</v>
      </c>
      <c r="M203" s="96">
        <f t="shared" si="92"/>
        <v>1</v>
      </c>
      <c r="N203" s="96">
        <f t="shared" si="92"/>
        <v>0</v>
      </c>
      <c r="O203" s="96">
        <f t="shared" si="92"/>
        <v>0</v>
      </c>
      <c r="P203" s="96">
        <f t="shared" si="92"/>
        <v>3</v>
      </c>
      <c r="Q203" s="96">
        <f t="shared" si="92"/>
        <v>0</v>
      </c>
      <c r="R203" s="411">
        <f t="shared" si="92"/>
        <v>16</v>
      </c>
      <c r="T203" s="249"/>
      <c r="U203" s="22"/>
      <c r="V203" s="66"/>
      <c r="W203" s="66"/>
      <c r="X203" s="66"/>
      <c r="Y203" s="66"/>
      <c r="Z203" s="66"/>
      <c r="AA203" s="66"/>
      <c r="AB203" s="66"/>
      <c r="AC203" s="66"/>
      <c r="AD203" s="87"/>
      <c r="AE203" s="87"/>
      <c r="AF203" s="66"/>
      <c r="AG203" s="66"/>
      <c r="AH203" s="66"/>
      <c r="AI203" s="66"/>
      <c r="AJ203" s="66"/>
      <c r="AK203" s="66"/>
      <c r="AL203" s="66"/>
      <c r="AM203" s="66"/>
      <c r="AN203" s="66"/>
      <c r="AO203" s="87"/>
      <c r="AP203" s="66"/>
      <c r="AQ203" s="66"/>
      <c r="AR203" s="66"/>
      <c r="AS203" s="66"/>
      <c r="AT203" s="66"/>
      <c r="AU203" s="66"/>
      <c r="AV203" s="66"/>
      <c r="AW203" s="66"/>
      <c r="AX203" s="66"/>
    </row>
    <row r="204" spans="1:50" s="74" customFormat="1" ht="62.25" customHeight="1" thickBot="1" x14ac:dyDescent="0.55000000000000004">
      <c r="A204" s="496" t="s">
        <v>402</v>
      </c>
      <c r="B204" s="496"/>
      <c r="C204" s="496"/>
      <c r="D204" s="496"/>
      <c r="E204" s="496"/>
      <c r="F204" s="496"/>
      <c r="G204" s="496"/>
      <c r="H204" s="496"/>
      <c r="I204" s="496"/>
      <c r="J204" s="496"/>
      <c r="K204" s="496"/>
      <c r="L204" s="496"/>
      <c r="M204" s="496"/>
      <c r="N204" s="496"/>
      <c r="O204" s="496"/>
      <c r="P204" s="496"/>
      <c r="Q204" s="496"/>
      <c r="R204" s="496"/>
      <c r="S204" s="496"/>
      <c r="T204" s="496"/>
      <c r="V204" s="94"/>
      <c r="W204" s="94"/>
      <c r="X204" s="94"/>
      <c r="Y204" s="94"/>
      <c r="Z204" s="94"/>
      <c r="AA204" s="94"/>
      <c r="AB204" s="94"/>
      <c r="AC204" s="94"/>
      <c r="AG204" s="94"/>
      <c r="AH204" s="94"/>
      <c r="AI204" s="94"/>
      <c r="AJ204" s="94"/>
      <c r="AK204" s="94"/>
      <c r="AL204" s="94"/>
      <c r="AM204" s="94"/>
      <c r="AN204" s="94"/>
      <c r="AQ204" s="94"/>
      <c r="AR204" s="94"/>
      <c r="AS204" s="94"/>
      <c r="AT204" s="94"/>
      <c r="AU204" s="94"/>
      <c r="AV204" s="94"/>
      <c r="AW204" s="94"/>
      <c r="AX204" s="94"/>
    </row>
    <row r="205" spans="1:50" ht="20.25" customHeight="1" x14ac:dyDescent="0.25">
      <c r="A205" s="213" t="s">
        <v>93</v>
      </c>
      <c r="B205" s="56"/>
      <c r="C205" s="227" t="s">
        <v>404</v>
      </c>
      <c r="D205" s="213">
        <v>2</v>
      </c>
      <c r="E205" s="56">
        <f t="shared" ref="E205:E206" si="93">D205*30</f>
        <v>60</v>
      </c>
      <c r="F205" s="258">
        <f t="shared" ref="F205:F206" si="94">SUM(G205:I205)</f>
        <v>0</v>
      </c>
      <c r="G205" s="70"/>
      <c r="H205" s="70"/>
      <c r="I205" s="70"/>
      <c r="J205" s="72">
        <f t="shared" ref="J205:J206" si="95">E205-F205</f>
        <v>60</v>
      </c>
      <c r="K205" s="177"/>
      <c r="L205" s="166"/>
      <c r="M205" s="166"/>
      <c r="N205" s="166"/>
      <c r="O205" s="166"/>
      <c r="P205" s="166"/>
      <c r="Q205" s="166"/>
      <c r="R205" s="167">
        <v>2</v>
      </c>
      <c r="S205" s="56" t="s">
        <v>81</v>
      </c>
      <c r="T205" s="115" t="s">
        <v>343</v>
      </c>
    </row>
    <row r="206" spans="1:50" ht="33.75" thickBot="1" x14ac:dyDescent="0.3">
      <c r="A206" s="218" t="s">
        <v>94</v>
      </c>
      <c r="B206" s="219"/>
      <c r="C206" s="228" t="s">
        <v>270</v>
      </c>
      <c r="D206" s="215">
        <v>12</v>
      </c>
      <c r="E206" s="58">
        <f t="shared" si="93"/>
        <v>360</v>
      </c>
      <c r="F206" s="260">
        <f t="shared" si="94"/>
        <v>0</v>
      </c>
      <c r="G206" s="67"/>
      <c r="H206" s="67"/>
      <c r="I206" s="67"/>
      <c r="J206" s="69">
        <f t="shared" si="95"/>
        <v>360</v>
      </c>
      <c r="K206" s="193"/>
      <c r="L206" s="175"/>
      <c r="M206" s="175"/>
      <c r="N206" s="175"/>
      <c r="O206" s="175"/>
      <c r="P206" s="175"/>
      <c r="Q206" s="175"/>
      <c r="R206" s="176">
        <v>12</v>
      </c>
      <c r="S206" s="290" t="s">
        <v>85</v>
      </c>
      <c r="T206" s="137" t="s">
        <v>346</v>
      </c>
      <c r="V206" s="79"/>
      <c r="X206" s="79"/>
      <c r="Y206" s="79"/>
      <c r="Z206" s="79"/>
      <c r="AA206" s="79"/>
      <c r="AB206" s="79"/>
      <c r="AC206" s="79"/>
      <c r="AG206" s="79"/>
      <c r="AI206" s="79"/>
      <c r="AJ206" s="79"/>
      <c r="AK206" s="79"/>
      <c r="AL206" s="79"/>
      <c r="AM206" s="79"/>
      <c r="AN206" s="79"/>
      <c r="AQ206" s="79"/>
      <c r="AS206" s="79"/>
      <c r="AT206" s="79"/>
      <c r="AU206" s="79"/>
      <c r="AV206" s="79"/>
      <c r="AW206" s="79"/>
      <c r="AX206" s="79"/>
    </row>
    <row r="207" spans="1:50" s="88" customFormat="1" ht="30.75" customHeight="1" thickBot="1" x14ac:dyDescent="0.35">
      <c r="A207" s="485" t="s">
        <v>403</v>
      </c>
      <c r="B207" s="486"/>
      <c r="C207" s="487"/>
      <c r="D207" s="277">
        <f>SUM(D205:D206)</f>
        <v>14</v>
      </c>
      <c r="E207" s="253">
        <f t="shared" ref="E207:R207" si="96">SUM(E205:E206)</f>
        <v>420</v>
      </c>
      <c r="F207" s="92">
        <f t="shared" si="96"/>
        <v>0</v>
      </c>
      <c r="G207" s="82">
        <f t="shared" si="96"/>
        <v>0</v>
      </c>
      <c r="H207" s="82">
        <f t="shared" si="96"/>
        <v>0</v>
      </c>
      <c r="I207" s="82">
        <f t="shared" si="96"/>
        <v>0</v>
      </c>
      <c r="J207" s="83">
        <f t="shared" si="96"/>
        <v>420</v>
      </c>
      <c r="K207" s="92">
        <f t="shared" si="96"/>
        <v>0</v>
      </c>
      <c r="L207" s="82">
        <f t="shared" si="96"/>
        <v>0</v>
      </c>
      <c r="M207" s="82">
        <f t="shared" si="96"/>
        <v>0</v>
      </c>
      <c r="N207" s="82">
        <f t="shared" si="96"/>
        <v>0</v>
      </c>
      <c r="O207" s="82">
        <f t="shared" si="96"/>
        <v>0</v>
      </c>
      <c r="P207" s="82">
        <f t="shared" si="96"/>
        <v>0</v>
      </c>
      <c r="Q207" s="82">
        <f t="shared" si="96"/>
        <v>0</v>
      </c>
      <c r="R207" s="83">
        <f t="shared" si="96"/>
        <v>14</v>
      </c>
      <c r="S207" s="84"/>
      <c r="T207" s="236"/>
      <c r="U207" s="22"/>
      <c r="V207" s="66"/>
      <c r="W207" s="66"/>
      <c r="X207" s="66"/>
      <c r="Y207" s="66"/>
      <c r="Z207" s="66"/>
      <c r="AA207" s="66"/>
      <c r="AB207" s="66"/>
      <c r="AC207" s="66"/>
      <c r="AD207" s="87"/>
      <c r="AE207" s="87"/>
      <c r="AF207" s="66"/>
      <c r="AG207" s="66"/>
      <c r="AH207" s="66"/>
      <c r="AI207" s="66"/>
      <c r="AJ207" s="66"/>
      <c r="AK207" s="66"/>
      <c r="AL207" s="66"/>
      <c r="AM207" s="66"/>
      <c r="AN207" s="66"/>
      <c r="AO207" s="87"/>
      <c r="AP207" s="66"/>
      <c r="AQ207" s="66"/>
      <c r="AR207" s="66"/>
      <c r="AS207" s="66"/>
      <c r="AT207" s="66"/>
      <c r="AU207" s="66"/>
      <c r="AV207" s="66"/>
      <c r="AW207" s="66"/>
      <c r="AX207" s="66"/>
    </row>
    <row r="208" spans="1:50" s="100" customFormat="1" ht="5.25" customHeight="1" thickBot="1" x14ac:dyDescent="0.3">
      <c r="C208" s="101"/>
      <c r="S208" s="22"/>
      <c r="T208" s="234"/>
      <c r="V208" s="79"/>
      <c r="W208" s="66"/>
      <c r="X208" s="79"/>
      <c r="Y208" s="79"/>
      <c r="Z208" s="79"/>
      <c r="AA208" s="79"/>
      <c r="AB208" s="79"/>
      <c r="AC208" s="79"/>
      <c r="AD208" s="161"/>
      <c r="AE208" s="161"/>
      <c r="AF208" s="161"/>
      <c r="AG208" s="79"/>
      <c r="AH208" s="66"/>
      <c r="AI208" s="79"/>
      <c r="AJ208" s="79"/>
      <c r="AK208" s="79"/>
      <c r="AL208" s="79"/>
      <c r="AM208" s="79"/>
      <c r="AN208" s="79"/>
      <c r="AO208" s="161"/>
      <c r="AP208" s="161"/>
      <c r="AQ208" s="79"/>
      <c r="AR208" s="66"/>
      <c r="AS208" s="79"/>
      <c r="AT208" s="79"/>
      <c r="AU208" s="79"/>
      <c r="AV208" s="79"/>
      <c r="AW208" s="79"/>
      <c r="AX208" s="79"/>
    </row>
    <row r="209" spans="1:52" s="103" customFormat="1" ht="31.5" customHeight="1" thickBot="1" x14ac:dyDescent="0.3">
      <c r="A209" s="482" t="s">
        <v>86</v>
      </c>
      <c r="B209" s="483"/>
      <c r="C209" s="484"/>
      <c r="D209" s="102">
        <f t="shared" ref="D209:R209" si="97">D207+D203+D193+D24</f>
        <v>240</v>
      </c>
      <c r="E209" s="102">
        <f t="shared" si="97"/>
        <v>7200</v>
      </c>
      <c r="F209" s="102">
        <f t="shared" si="97"/>
        <v>2776</v>
      </c>
      <c r="G209" s="102">
        <f t="shared" si="97"/>
        <v>1150</v>
      </c>
      <c r="H209" s="102">
        <f t="shared" si="97"/>
        <v>306</v>
      </c>
      <c r="I209" s="102">
        <f t="shared" si="97"/>
        <v>1320</v>
      </c>
      <c r="J209" s="102">
        <f t="shared" si="97"/>
        <v>4424</v>
      </c>
      <c r="K209" s="102">
        <f t="shared" si="97"/>
        <v>30</v>
      </c>
      <c r="L209" s="102">
        <f t="shared" si="97"/>
        <v>30</v>
      </c>
      <c r="M209" s="102">
        <f t="shared" si="97"/>
        <v>30</v>
      </c>
      <c r="N209" s="102">
        <f t="shared" si="97"/>
        <v>30</v>
      </c>
      <c r="O209" s="102">
        <f t="shared" si="97"/>
        <v>30</v>
      </c>
      <c r="P209" s="102">
        <f t="shared" si="97"/>
        <v>30</v>
      </c>
      <c r="Q209" s="102">
        <f t="shared" si="97"/>
        <v>30</v>
      </c>
      <c r="R209" s="390">
        <f t="shared" si="97"/>
        <v>30</v>
      </c>
      <c r="S209" s="22"/>
      <c r="T209" s="234"/>
      <c r="V209" s="159"/>
      <c r="W209" s="159"/>
      <c r="X209" s="159"/>
      <c r="Y209" s="159"/>
      <c r="Z209" s="159"/>
      <c r="AA209" s="159"/>
      <c r="AB209" s="159"/>
      <c r="AC209" s="159"/>
      <c r="AD209" s="159"/>
      <c r="AE209" s="159"/>
      <c r="AF209" s="159"/>
      <c r="AG209" s="160"/>
      <c r="AH209" s="160"/>
      <c r="AI209" s="160"/>
      <c r="AJ209" s="160"/>
      <c r="AK209" s="160"/>
      <c r="AL209" s="160"/>
      <c r="AM209" s="160"/>
      <c r="AN209" s="160"/>
      <c r="AO209" s="159"/>
      <c r="AP209" s="159"/>
      <c r="AQ209" s="160"/>
      <c r="AR209" s="160"/>
      <c r="AS209" s="160"/>
      <c r="AT209" s="160"/>
      <c r="AU209" s="160"/>
      <c r="AV209" s="160"/>
      <c r="AW209" s="160"/>
      <c r="AX209" s="160"/>
      <c r="AY209" s="159"/>
      <c r="AZ209" s="159"/>
    </row>
    <row r="210" spans="1:52" s="100" customFormat="1" ht="22.5" customHeight="1" x14ac:dyDescent="0.25">
      <c r="A210" s="488" t="s">
        <v>87</v>
      </c>
      <c r="B210" s="489"/>
      <c r="C210" s="490"/>
      <c r="D210" s="490"/>
      <c r="E210" s="490"/>
      <c r="F210" s="490"/>
      <c r="G210" s="490"/>
      <c r="H210" s="490"/>
      <c r="I210" s="490"/>
      <c r="J210" s="491"/>
      <c r="K210" s="294">
        <v>26</v>
      </c>
      <c r="L210" s="295">
        <v>26</v>
      </c>
      <c r="M210" s="295">
        <v>24</v>
      </c>
      <c r="N210" s="295">
        <v>23</v>
      </c>
      <c r="O210" s="295">
        <v>23</v>
      </c>
      <c r="P210" s="295">
        <v>23</v>
      </c>
      <c r="Q210" s="295">
        <v>24</v>
      </c>
      <c r="R210" s="362"/>
      <c r="S210" s="22"/>
      <c r="T210" s="234"/>
      <c r="U210" s="161"/>
      <c r="V210" s="79"/>
      <c r="W210" s="66"/>
      <c r="X210" s="79"/>
      <c r="Y210" s="79"/>
      <c r="Z210" s="79"/>
      <c r="AA210" s="79"/>
      <c r="AB210" s="79"/>
      <c r="AC210" s="79"/>
      <c r="AD210" s="161"/>
      <c r="AE210" s="161"/>
      <c r="AF210" s="161"/>
      <c r="AG210" s="161"/>
      <c r="AH210" s="161"/>
      <c r="AI210" s="161"/>
      <c r="AJ210" s="161"/>
      <c r="AK210" s="161"/>
      <c r="AL210" s="161"/>
      <c r="AM210" s="161"/>
      <c r="AN210" s="161"/>
      <c r="AO210" s="161"/>
      <c r="AP210" s="161"/>
      <c r="AQ210" s="161"/>
      <c r="AR210" s="161"/>
      <c r="AS210" s="161"/>
      <c r="AT210" s="161"/>
      <c r="AU210" s="161"/>
      <c r="AV210" s="161"/>
      <c r="AW210" s="161"/>
      <c r="AX210" s="161"/>
      <c r="AY210" s="161"/>
      <c r="AZ210" s="161"/>
    </row>
    <row r="211" spans="1:52" ht="22.5" customHeight="1" x14ac:dyDescent="0.25">
      <c r="A211" s="492" t="s">
        <v>88</v>
      </c>
      <c r="B211" s="493"/>
      <c r="C211" s="494"/>
      <c r="D211" s="494"/>
      <c r="E211" s="494"/>
      <c r="F211" s="494"/>
      <c r="G211" s="494"/>
      <c r="H211" s="494"/>
      <c r="I211" s="494"/>
      <c r="J211" s="495"/>
      <c r="K211" s="296">
        <v>3</v>
      </c>
      <c r="L211" s="297">
        <v>4</v>
      </c>
      <c r="M211" s="297">
        <v>3</v>
      </c>
      <c r="N211" s="297">
        <v>4</v>
      </c>
      <c r="O211" s="297">
        <v>4</v>
      </c>
      <c r="P211" s="297">
        <v>3</v>
      </c>
      <c r="Q211" s="297">
        <v>3</v>
      </c>
      <c r="R211" s="300">
        <v>1</v>
      </c>
    </row>
    <row r="212" spans="1:52" ht="22.5" customHeight="1" x14ac:dyDescent="0.25">
      <c r="A212" s="492" t="s">
        <v>89</v>
      </c>
      <c r="B212" s="493"/>
      <c r="C212" s="494"/>
      <c r="D212" s="494"/>
      <c r="E212" s="494"/>
      <c r="F212" s="494"/>
      <c r="G212" s="494"/>
      <c r="H212" s="494"/>
      <c r="I212" s="494"/>
      <c r="J212" s="495"/>
      <c r="K212" s="296">
        <v>4</v>
      </c>
      <c r="L212" s="297">
        <v>3</v>
      </c>
      <c r="M212" s="297">
        <v>3</v>
      </c>
      <c r="N212" s="297">
        <v>2</v>
      </c>
      <c r="O212" s="297">
        <v>2</v>
      </c>
      <c r="P212" s="297">
        <v>2</v>
      </c>
      <c r="Q212" s="297">
        <v>3</v>
      </c>
      <c r="R212" s="300">
        <v>1</v>
      </c>
      <c r="V212" s="79"/>
      <c r="X212" s="79"/>
      <c r="Y212" s="79"/>
      <c r="Z212" s="79"/>
      <c r="AA212" s="79"/>
      <c r="AB212" s="79"/>
      <c r="AC212" s="79"/>
    </row>
    <row r="213" spans="1:52" ht="22.5" customHeight="1" x14ac:dyDescent="0.25">
      <c r="A213" s="492" t="s">
        <v>90</v>
      </c>
      <c r="B213" s="493"/>
      <c r="C213" s="494"/>
      <c r="D213" s="494"/>
      <c r="E213" s="494"/>
      <c r="F213" s="494"/>
      <c r="G213" s="494"/>
      <c r="H213" s="494"/>
      <c r="I213" s="494"/>
      <c r="J213" s="495"/>
      <c r="K213" s="363"/>
      <c r="L213" s="322"/>
      <c r="M213" s="322"/>
      <c r="N213" s="299">
        <v>1</v>
      </c>
      <c r="O213" s="322"/>
      <c r="P213" s="299">
        <v>1</v>
      </c>
      <c r="Q213" s="299">
        <v>1</v>
      </c>
      <c r="R213" s="324"/>
    </row>
    <row r="214" spans="1:52" ht="22.5" customHeight="1" thickBot="1" x14ac:dyDescent="0.3">
      <c r="A214" s="478" t="s">
        <v>91</v>
      </c>
      <c r="B214" s="479"/>
      <c r="C214" s="480"/>
      <c r="D214" s="480"/>
      <c r="E214" s="480"/>
      <c r="F214" s="480"/>
      <c r="G214" s="480"/>
      <c r="H214" s="480"/>
      <c r="I214" s="480"/>
      <c r="J214" s="481"/>
      <c r="K214" s="364"/>
      <c r="L214" s="327"/>
      <c r="M214" s="298">
        <v>1</v>
      </c>
      <c r="N214" s="327"/>
      <c r="O214" s="327"/>
      <c r="P214" s="298">
        <v>1</v>
      </c>
      <c r="Q214" s="327"/>
      <c r="R214" s="301">
        <v>3</v>
      </c>
      <c r="V214" s="79"/>
      <c r="X214" s="79"/>
      <c r="Y214" s="79"/>
      <c r="Z214" s="79"/>
      <c r="AA214" s="79"/>
      <c r="AB214" s="79"/>
      <c r="AC214" s="79"/>
    </row>
    <row r="215" spans="1:52" s="107" customFormat="1" ht="25.5" customHeight="1" x14ac:dyDescent="0.4">
      <c r="S215" s="160"/>
      <c r="T215" s="250"/>
      <c r="V215" s="207"/>
      <c r="W215" s="207"/>
      <c r="X215" s="207"/>
      <c r="Y215" s="207"/>
      <c r="Z215" s="207"/>
      <c r="AA215" s="207"/>
      <c r="AB215" s="207"/>
      <c r="AC215" s="207"/>
      <c r="AD215" s="112"/>
      <c r="AE215" s="112"/>
      <c r="AF215" s="112"/>
      <c r="AG215" s="112"/>
      <c r="AH215" s="112"/>
      <c r="AI215" s="112"/>
      <c r="AJ215" s="112"/>
      <c r="AK215" s="112"/>
      <c r="AL215" s="112"/>
      <c r="AM215" s="112"/>
      <c r="AN215" s="112"/>
      <c r="AO215" s="112"/>
      <c r="AP215" s="112"/>
      <c r="AQ215" s="112"/>
      <c r="AR215" s="112"/>
      <c r="AS215" s="112"/>
      <c r="AT215" s="112"/>
      <c r="AU215" s="112"/>
      <c r="AV215" s="112"/>
      <c r="AW215" s="112"/>
      <c r="AX215" s="112"/>
    </row>
    <row r="216" spans="1:52" s="107" customFormat="1" ht="25.5" hidden="1" customHeight="1" x14ac:dyDescent="0.4">
      <c r="A216" s="105" t="s">
        <v>275</v>
      </c>
      <c r="B216" s="105"/>
      <c r="C216" s="106"/>
      <c r="D216" s="106"/>
      <c r="E216" s="106"/>
      <c r="F216" s="106"/>
      <c r="H216" s="543" t="s">
        <v>276</v>
      </c>
      <c r="I216" s="543"/>
      <c r="J216" s="543"/>
      <c r="S216" s="160"/>
      <c r="T216" s="250"/>
      <c r="V216" s="207"/>
      <c r="W216" s="207"/>
      <c r="X216" s="207"/>
      <c r="Y216" s="207"/>
      <c r="Z216" s="207"/>
      <c r="AA216" s="207"/>
      <c r="AB216" s="207"/>
      <c r="AC216" s="207"/>
      <c r="AD216" s="112"/>
      <c r="AE216" s="112"/>
      <c r="AF216" s="112"/>
      <c r="AG216" s="112"/>
      <c r="AH216" s="112"/>
      <c r="AI216" s="112"/>
      <c r="AJ216" s="112"/>
      <c r="AK216" s="112"/>
      <c r="AL216" s="112"/>
      <c r="AM216" s="112"/>
      <c r="AN216" s="112"/>
      <c r="AO216" s="112"/>
      <c r="AP216" s="112"/>
      <c r="AQ216" s="112"/>
      <c r="AR216" s="112"/>
      <c r="AS216" s="112"/>
      <c r="AT216" s="112"/>
      <c r="AU216" s="112"/>
      <c r="AV216" s="112"/>
      <c r="AW216" s="112"/>
      <c r="AX216" s="112"/>
    </row>
    <row r="217" spans="1:52" s="107" customFormat="1" ht="25.5" hidden="1" customHeight="1" x14ac:dyDescent="0.4">
      <c r="A217" s="105"/>
      <c r="B217" s="105"/>
      <c r="C217" s="106"/>
      <c r="D217" s="106"/>
      <c r="E217" s="106"/>
      <c r="F217" s="106"/>
      <c r="H217" s="367"/>
      <c r="I217" s="367"/>
      <c r="J217" s="367"/>
      <c r="S217" s="160"/>
      <c r="T217" s="250"/>
      <c r="V217" s="207"/>
      <c r="W217" s="207"/>
      <c r="X217" s="207"/>
      <c r="Y217" s="207"/>
      <c r="Z217" s="207"/>
      <c r="AA217" s="207"/>
      <c r="AB217" s="207"/>
      <c r="AC217" s="207"/>
      <c r="AD217" s="112"/>
      <c r="AE217" s="112"/>
      <c r="AF217" s="112"/>
      <c r="AG217" s="112"/>
      <c r="AH217" s="112"/>
      <c r="AI217" s="112"/>
      <c r="AJ217" s="112"/>
      <c r="AK217" s="112"/>
      <c r="AL217" s="112"/>
      <c r="AM217" s="112"/>
      <c r="AN217" s="112"/>
      <c r="AO217" s="112"/>
      <c r="AP217" s="112"/>
      <c r="AQ217" s="112"/>
      <c r="AR217" s="112"/>
      <c r="AS217" s="112"/>
      <c r="AT217" s="112"/>
      <c r="AU217" s="112"/>
      <c r="AV217" s="112"/>
      <c r="AW217" s="112"/>
      <c r="AX217" s="112"/>
    </row>
    <row r="218" spans="1:52" s="107" customFormat="1" ht="25.5" hidden="1" customHeight="1" x14ac:dyDescent="0.4">
      <c r="A218" s="105" t="s">
        <v>275</v>
      </c>
      <c r="B218" s="105"/>
      <c r="C218" s="106"/>
      <c r="D218" s="106"/>
      <c r="E218" s="106"/>
      <c r="F218" s="106"/>
      <c r="H218" s="543"/>
      <c r="I218" s="543"/>
      <c r="J218" s="543"/>
      <c r="S218" s="160"/>
      <c r="T218" s="250"/>
      <c r="V218" s="207"/>
      <c r="W218" s="207"/>
      <c r="X218" s="207"/>
      <c r="Y218" s="207"/>
      <c r="Z218" s="207"/>
      <c r="AA218" s="207"/>
      <c r="AB218" s="207"/>
      <c r="AC218" s="207"/>
      <c r="AD218" s="112"/>
      <c r="AE218" s="112"/>
      <c r="AF218" s="112"/>
      <c r="AG218" s="112"/>
      <c r="AH218" s="112"/>
      <c r="AI218" s="112"/>
      <c r="AJ218" s="112"/>
      <c r="AK218" s="112"/>
      <c r="AL218" s="112"/>
      <c r="AM218" s="112"/>
      <c r="AN218" s="112"/>
      <c r="AO218" s="112"/>
      <c r="AP218" s="112"/>
      <c r="AQ218" s="112"/>
      <c r="AR218" s="112"/>
      <c r="AS218" s="112"/>
      <c r="AT218" s="112"/>
      <c r="AU218" s="112"/>
      <c r="AV218" s="112"/>
      <c r="AW218" s="112"/>
      <c r="AX218" s="112"/>
    </row>
    <row r="219" spans="1:52" s="107" customFormat="1" ht="25.5" hidden="1" customHeight="1" x14ac:dyDescent="0.4">
      <c r="A219" s="105"/>
      <c r="B219" s="105"/>
      <c r="C219" s="106"/>
      <c r="D219" s="106"/>
      <c r="E219" s="106"/>
      <c r="F219" s="106"/>
      <c r="H219" s="367"/>
      <c r="I219" s="367"/>
      <c r="J219" s="367"/>
      <c r="S219" s="160"/>
      <c r="T219" s="250"/>
      <c r="V219" s="207"/>
      <c r="W219" s="207"/>
      <c r="X219" s="207"/>
      <c r="Y219" s="207"/>
      <c r="Z219" s="207"/>
      <c r="AA219" s="207"/>
      <c r="AB219" s="207"/>
      <c r="AC219" s="207"/>
      <c r="AD219" s="112"/>
      <c r="AE219" s="112"/>
      <c r="AF219" s="112"/>
      <c r="AG219" s="112"/>
      <c r="AH219" s="112"/>
      <c r="AI219" s="112"/>
      <c r="AJ219" s="112"/>
      <c r="AK219" s="112"/>
      <c r="AL219" s="112"/>
      <c r="AM219" s="112"/>
      <c r="AN219" s="112"/>
      <c r="AO219" s="112"/>
      <c r="AP219" s="112"/>
      <c r="AQ219" s="112"/>
      <c r="AR219" s="112"/>
      <c r="AS219" s="112"/>
      <c r="AT219" s="112"/>
      <c r="AU219" s="112"/>
      <c r="AV219" s="112"/>
      <c r="AW219" s="112"/>
      <c r="AX219" s="112"/>
    </row>
    <row r="220" spans="1:52" s="107" customFormat="1" ht="25.5" hidden="1" customHeight="1" x14ac:dyDescent="0.4">
      <c r="A220" s="105"/>
      <c r="B220" s="105"/>
      <c r="C220" s="106"/>
      <c r="D220" s="106"/>
      <c r="E220" s="106"/>
      <c r="F220" s="106"/>
      <c r="H220" s="367"/>
      <c r="I220" s="367"/>
      <c r="J220" s="367"/>
      <c r="S220" s="160"/>
      <c r="T220" s="250"/>
      <c r="V220" s="207"/>
      <c r="W220" s="207"/>
      <c r="X220" s="207"/>
      <c r="Y220" s="207"/>
      <c r="Z220" s="207"/>
      <c r="AA220" s="207"/>
      <c r="AB220" s="207"/>
      <c r="AC220" s="207"/>
      <c r="AD220" s="112"/>
      <c r="AE220" s="112"/>
      <c r="AF220" s="112"/>
      <c r="AG220" s="112"/>
      <c r="AH220" s="112"/>
      <c r="AI220" s="112"/>
      <c r="AJ220" s="112"/>
      <c r="AK220" s="112"/>
      <c r="AL220" s="112"/>
      <c r="AM220" s="112"/>
      <c r="AN220" s="112"/>
      <c r="AO220" s="112"/>
      <c r="AP220" s="112"/>
      <c r="AQ220" s="112"/>
      <c r="AR220" s="112"/>
      <c r="AS220" s="112"/>
      <c r="AT220" s="112"/>
      <c r="AU220" s="112"/>
      <c r="AV220" s="112"/>
      <c r="AW220" s="112"/>
      <c r="AX220" s="112"/>
    </row>
    <row r="221" spans="1:52" s="107" customFormat="1" ht="25.5" hidden="1" customHeight="1" x14ac:dyDescent="0.4">
      <c r="A221" s="105"/>
      <c r="B221" s="105"/>
      <c r="C221" s="106"/>
      <c r="D221" s="106"/>
      <c r="E221" s="106"/>
      <c r="F221" s="106"/>
      <c r="H221" s="367"/>
      <c r="I221" s="367"/>
      <c r="J221" s="367"/>
      <c r="S221" s="160"/>
      <c r="T221" s="250"/>
      <c r="V221" s="207"/>
      <c r="W221" s="207"/>
      <c r="X221" s="207"/>
      <c r="Y221" s="207"/>
      <c r="Z221" s="207"/>
      <c r="AA221" s="207"/>
      <c r="AB221" s="207"/>
      <c r="AC221" s="207"/>
      <c r="AD221" s="112"/>
      <c r="AE221" s="112"/>
      <c r="AF221" s="112"/>
      <c r="AG221" s="112"/>
      <c r="AH221" s="112"/>
      <c r="AI221" s="112"/>
      <c r="AJ221" s="112"/>
      <c r="AK221" s="112"/>
      <c r="AL221" s="112"/>
      <c r="AM221" s="112"/>
      <c r="AN221" s="112"/>
      <c r="AO221" s="112"/>
      <c r="AP221" s="112"/>
      <c r="AQ221" s="112"/>
      <c r="AR221" s="112"/>
      <c r="AS221" s="112"/>
      <c r="AT221" s="112"/>
      <c r="AU221" s="112"/>
      <c r="AV221" s="112"/>
      <c r="AW221" s="112"/>
      <c r="AX221" s="112"/>
    </row>
    <row r="222" spans="1:52" s="107" customFormat="1" ht="25.5" hidden="1" customHeight="1" x14ac:dyDescent="0.4">
      <c r="A222" s="105"/>
      <c r="B222" s="105"/>
      <c r="C222" s="106"/>
      <c r="D222" s="106"/>
      <c r="E222" s="106"/>
      <c r="F222" s="106"/>
      <c r="H222" s="367"/>
      <c r="I222" s="367"/>
      <c r="J222" s="367"/>
      <c r="S222" s="160"/>
      <c r="T222" s="250"/>
      <c r="V222" s="207"/>
      <c r="W222" s="207"/>
      <c r="X222" s="207"/>
      <c r="Y222" s="207"/>
      <c r="Z222" s="207"/>
      <c r="AA222" s="207"/>
      <c r="AB222" s="207"/>
      <c r="AC222" s="207"/>
      <c r="AD222" s="112"/>
      <c r="AE222" s="112"/>
      <c r="AF222" s="112"/>
      <c r="AG222" s="112"/>
      <c r="AH222" s="112"/>
      <c r="AI222" s="112"/>
      <c r="AJ222" s="112"/>
      <c r="AK222" s="112"/>
      <c r="AL222" s="112"/>
      <c r="AM222" s="112"/>
      <c r="AN222" s="112"/>
      <c r="AO222" s="112"/>
      <c r="AP222" s="112"/>
      <c r="AQ222" s="112"/>
      <c r="AR222" s="112"/>
      <c r="AS222" s="112"/>
      <c r="AT222" s="112"/>
      <c r="AU222" s="112"/>
      <c r="AV222" s="112"/>
      <c r="AW222" s="112"/>
      <c r="AX222" s="112"/>
    </row>
    <row r="223" spans="1:52" s="107" customFormat="1" ht="24.75" customHeight="1" x14ac:dyDescent="0.4">
      <c r="A223" s="105" t="s">
        <v>348</v>
      </c>
      <c r="B223" s="105"/>
      <c r="C223" s="105"/>
      <c r="D223" s="546"/>
      <c r="E223" s="546"/>
      <c r="F223" s="546"/>
      <c r="G223" s="546"/>
      <c r="H223" s="544"/>
      <c r="I223" s="544"/>
      <c r="J223" s="106"/>
      <c r="S223" s="160"/>
      <c r="T223" s="250"/>
      <c r="V223" s="207"/>
      <c r="W223" s="207"/>
      <c r="X223" s="207"/>
      <c r="Y223" s="207"/>
      <c r="Z223" s="207"/>
      <c r="AA223" s="207"/>
      <c r="AB223" s="207"/>
      <c r="AC223" s="207"/>
      <c r="AD223" s="112"/>
      <c r="AE223" s="112"/>
      <c r="AF223" s="112"/>
      <c r="AG223" s="112"/>
      <c r="AH223" s="112"/>
      <c r="AI223" s="112"/>
      <c r="AJ223" s="112"/>
      <c r="AK223" s="112"/>
      <c r="AL223" s="112"/>
      <c r="AM223" s="112"/>
      <c r="AN223" s="112"/>
      <c r="AO223" s="112"/>
      <c r="AP223" s="112"/>
      <c r="AQ223" s="112"/>
      <c r="AR223" s="112"/>
      <c r="AS223" s="112"/>
      <c r="AT223" s="112"/>
      <c r="AU223" s="112"/>
      <c r="AV223" s="112"/>
      <c r="AW223" s="112"/>
      <c r="AX223" s="112"/>
    </row>
    <row r="224" spans="1:52" s="107" customFormat="1" ht="20.25" customHeight="1" x14ac:dyDescent="0.4">
      <c r="A224" s="105" t="s">
        <v>349</v>
      </c>
      <c r="B224" s="105"/>
      <c r="C224" s="105"/>
      <c r="D224" s="105"/>
      <c r="E224" s="105"/>
      <c r="F224" s="105"/>
      <c r="G224" s="105"/>
      <c r="H224" s="359" t="s">
        <v>350</v>
      </c>
      <c r="I224" s="359"/>
      <c r="J224" s="106"/>
      <c r="S224" s="160"/>
      <c r="T224" s="250"/>
      <c r="V224" s="207"/>
      <c r="W224" s="207"/>
      <c r="X224" s="207"/>
      <c r="Y224" s="207"/>
      <c r="Z224" s="207"/>
      <c r="AA224" s="207"/>
      <c r="AB224" s="207"/>
      <c r="AC224" s="207"/>
      <c r="AD224" s="112"/>
      <c r="AE224" s="112"/>
      <c r="AF224" s="112"/>
      <c r="AG224" s="112"/>
      <c r="AH224" s="112"/>
      <c r="AI224" s="112"/>
      <c r="AJ224" s="112"/>
      <c r="AK224" s="112"/>
      <c r="AL224" s="112"/>
      <c r="AM224" s="112"/>
      <c r="AN224" s="112"/>
      <c r="AO224" s="112"/>
      <c r="AP224" s="112"/>
      <c r="AQ224" s="112"/>
      <c r="AR224" s="112"/>
      <c r="AS224" s="112"/>
      <c r="AT224" s="112"/>
      <c r="AU224" s="112"/>
      <c r="AV224" s="112"/>
      <c r="AW224" s="112"/>
      <c r="AX224" s="112"/>
    </row>
    <row r="225" spans="1:50" s="107" customFormat="1" ht="12.75" customHeight="1" x14ac:dyDescent="0.4">
      <c r="A225" s="105"/>
      <c r="B225" s="105"/>
      <c r="C225" s="105"/>
      <c r="D225" s="105"/>
      <c r="E225" s="105"/>
      <c r="F225" s="105"/>
      <c r="G225" s="105"/>
      <c r="H225" s="359"/>
      <c r="I225" s="359"/>
      <c r="J225" s="106"/>
      <c r="S225" s="160"/>
      <c r="T225" s="250"/>
      <c r="V225" s="207"/>
      <c r="W225" s="207"/>
      <c r="X225" s="207"/>
      <c r="Y225" s="207"/>
      <c r="Z225" s="207"/>
      <c r="AA225" s="207"/>
      <c r="AB225" s="207"/>
      <c r="AC225" s="207"/>
      <c r="AD225" s="112"/>
      <c r="AE225" s="112"/>
      <c r="AF225" s="112"/>
      <c r="AG225" s="112"/>
      <c r="AH225" s="112"/>
      <c r="AI225" s="112"/>
      <c r="AJ225" s="112"/>
      <c r="AK225" s="112"/>
      <c r="AL225" s="112"/>
      <c r="AM225" s="112"/>
      <c r="AN225" s="112"/>
      <c r="AO225" s="112"/>
      <c r="AP225" s="112"/>
      <c r="AQ225" s="112"/>
      <c r="AR225" s="112"/>
      <c r="AS225" s="112"/>
      <c r="AT225" s="112"/>
      <c r="AU225" s="112"/>
      <c r="AV225" s="112"/>
      <c r="AW225" s="112"/>
      <c r="AX225" s="112"/>
    </row>
    <row r="226" spans="1:50" s="107" customFormat="1" ht="23.25" customHeight="1" x14ac:dyDescent="0.4">
      <c r="A226" s="105" t="s">
        <v>228</v>
      </c>
      <c r="B226" s="105"/>
      <c r="C226" s="105"/>
      <c r="D226" s="105"/>
      <c r="E226" s="105"/>
      <c r="F226" s="105"/>
      <c r="G226" s="105"/>
      <c r="H226" s="359"/>
      <c r="I226" s="359"/>
      <c r="J226" s="106"/>
      <c r="S226" s="160"/>
      <c r="T226" s="250"/>
      <c r="V226" s="207"/>
      <c r="W226" s="207"/>
      <c r="X226" s="207"/>
      <c r="Y226" s="207"/>
      <c r="Z226" s="207"/>
      <c r="AA226" s="207"/>
      <c r="AB226" s="207"/>
      <c r="AC226" s="207"/>
      <c r="AD226" s="112"/>
      <c r="AE226" s="112"/>
      <c r="AF226" s="112"/>
      <c r="AG226" s="112"/>
      <c r="AH226" s="112"/>
      <c r="AI226" s="112"/>
      <c r="AJ226" s="112"/>
      <c r="AK226" s="112"/>
      <c r="AL226" s="112"/>
      <c r="AM226" s="112"/>
      <c r="AN226" s="112"/>
      <c r="AO226" s="112"/>
      <c r="AP226" s="112"/>
      <c r="AQ226" s="112"/>
      <c r="AR226" s="112"/>
      <c r="AS226" s="112"/>
      <c r="AT226" s="112"/>
      <c r="AU226" s="112"/>
      <c r="AV226" s="112"/>
      <c r="AW226" s="112"/>
      <c r="AX226" s="112"/>
    </row>
    <row r="227" spans="1:50" s="107" customFormat="1" ht="21.75" customHeight="1" x14ac:dyDescent="0.4">
      <c r="A227" s="105" t="s">
        <v>351</v>
      </c>
      <c r="B227" s="105"/>
      <c r="C227" s="106"/>
      <c r="D227" s="106"/>
      <c r="E227" s="106"/>
      <c r="F227" s="106"/>
      <c r="H227" s="544" t="s">
        <v>336</v>
      </c>
      <c r="I227" s="544"/>
      <c r="J227" s="106"/>
      <c r="S227" s="160"/>
      <c r="T227" s="250"/>
      <c r="V227" s="207"/>
      <c r="W227" s="207"/>
      <c r="X227" s="207"/>
      <c r="Y227" s="207"/>
      <c r="Z227" s="207"/>
      <c r="AA227" s="207"/>
      <c r="AB227" s="207"/>
      <c r="AC227" s="207"/>
      <c r="AD227" s="112"/>
      <c r="AE227" s="112"/>
      <c r="AF227" s="112"/>
      <c r="AG227" s="112"/>
      <c r="AH227" s="112"/>
      <c r="AI227" s="112"/>
      <c r="AJ227" s="112"/>
      <c r="AK227" s="112"/>
      <c r="AL227" s="112"/>
      <c r="AM227" s="112"/>
      <c r="AN227" s="112"/>
      <c r="AO227" s="112"/>
      <c r="AP227" s="112"/>
      <c r="AQ227" s="112"/>
      <c r="AR227" s="112"/>
      <c r="AS227" s="112"/>
      <c r="AT227" s="112"/>
      <c r="AU227" s="112"/>
      <c r="AV227" s="112"/>
      <c r="AW227" s="112"/>
      <c r="AX227" s="112"/>
    </row>
    <row r="228" spans="1:50" s="107" customFormat="1" ht="15" customHeight="1" x14ac:dyDescent="0.4">
      <c r="A228" s="105"/>
      <c r="B228" s="105"/>
      <c r="C228" s="106"/>
      <c r="D228" s="106"/>
      <c r="E228" s="106"/>
      <c r="F228" s="106"/>
      <c r="H228" s="359"/>
      <c r="I228" s="359"/>
      <c r="J228" s="106"/>
      <c r="S228" s="160"/>
      <c r="T228" s="250"/>
      <c r="V228" s="207"/>
      <c r="W228" s="207"/>
      <c r="X228" s="207"/>
      <c r="Y228" s="207"/>
      <c r="Z228" s="207"/>
      <c r="AA228" s="207"/>
      <c r="AB228" s="207"/>
      <c r="AC228" s="207"/>
      <c r="AD228" s="112"/>
      <c r="AE228" s="112"/>
      <c r="AF228" s="112"/>
      <c r="AG228" s="112"/>
      <c r="AH228" s="112"/>
      <c r="AI228" s="112"/>
      <c r="AJ228" s="112"/>
      <c r="AK228" s="112"/>
      <c r="AL228" s="112"/>
      <c r="AM228" s="112"/>
      <c r="AN228" s="112"/>
      <c r="AO228" s="112"/>
      <c r="AP228" s="112"/>
      <c r="AQ228" s="112"/>
      <c r="AR228" s="112"/>
      <c r="AS228" s="112"/>
      <c r="AT228" s="112"/>
      <c r="AU228" s="112"/>
      <c r="AV228" s="112"/>
      <c r="AW228" s="112"/>
      <c r="AX228" s="112"/>
    </row>
    <row r="229" spans="1:50" s="107" customFormat="1" ht="24.75" customHeight="1" x14ac:dyDescent="0.4">
      <c r="A229" s="105" t="s">
        <v>353</v>
      </c>
      <c r="B229" s="105"/>
      <c r="C229" s="105"/>
      <c r="D229" s="546"/>
      <c r="E229" s="546"/>
      <c r="F229" s="546"/>
      <c r="G229" s="546"/>
      <c r="H229" s="544"/>
      <c r="I229" s="544"/>
      <c r="J229" s="106"/>
      <c r="S229" s="160"/>
      <c r="T229" s="250"/>
      <c r="V229" s="207"/>
      <c r="W229" s="207"/>
      <c r="X229" s="207"/>
      <c r="Y229" s="207"/>
      <c r="Z229" s="207"/>
      <c r="AA229" s="207"/>
      <c r="AB229" s="207"/>
      <c r="AC229" s="207"/>
      <c r="AD229" s="112"/>
      <c r="AE229" s="112"/>
      <c r="AF229" s="112"/>
      <c r="AG229" s="112"/>
      <c r="AH229" s="112"/>
      <c r="AI229" s="112"/>
      <c r="AJ229" s="112"/>
      <c r="AK229" s="112"/>
      <c r="AL229" s="112"/>
      <c r="AM229" s="112"/>
      <c r="AN229" s="112"/>
      <c r="AO229" s="112"/>
      <c r="AP229" s="112"/>
      <c r="AQ229" s="112"/>
      <c r="AR229" s="112"/>
      <c r="AS229" s="112"/>
      <c r="AT229" s="112"/>
      <c r="AU229" s="112"/>
      <c r="AV229" s="112"/>
      <c r="AW229" s="112"/>
      <c r="AX229" s="112"/>
    </row>
    <row r="230" spans="1:50" s="107" customFormat="1" ht="20.25" customHeight="1" x14ac:dyDescent="0.4">
      <c r="A230" s="105" t="s">
        <v>354</v>
      </c>
      <c r="B230" s="105"/>
      <c r="C230" s="105"/>
      <c r="D230" s="105"/>
      <c r="E230" s="105"/>
      <c r="F230" s="105"/>
      <c r="G230" s="105"/>
      <c r="H230" s="359" t="s">
        <v>355</v>
      </c>
      <c r="I230" s="359"/>
      <c r="J230" s="106"/>
      <c r="S230" s="160"/>
      <c r="T230" s="250"/>
      <c r="V230" s="207"/>
      <c r="W230" s="207"/>
      <c r="X230" s="207"/>
      <c r="Y230" s="207"/>
      <c r="Z230" s="207"/>
      <c r="AA230" s="207"/>
      <c r="AB230" s="207"/>
      <c r="AC230" s="207"/>
      <c r="AD230" s="112"/>
      <c r="AE230" s="112"/>
      <c r="AF230" s="112"/>
      <c r="AG230" s="112"/>
      <c r="AH230" s="112"/>
      <c r="AI230" s="112"/>
      <c r="AJ230" s="112"/>
      <c r="AK230" s="112"/>
      <c r="AL230" s="112"/>
      <c r="AM230" s="112"/>
      <c r="AN230" s="112"/>
      <c r="AO230" s="112"/>
      <c r="AP230" s="112"/>
      <c r="AQ230" s="112"/>
      <c r="AR230" s="112"/>
      <c r="AS230" s="112"/>
      <c r="AT230" s="112"/>
      <c r="AU230" s="112"/>
      <c r="AV230" s="112"/>
      <c r="AW230" s="112"/>
      <c r="AX230" s="112"/>
    </row>
    <row r="231" spans="1:50" s="107" customFormat="1" ht="13.5" customHeight="1" x14ac:dyDescent="0.4">
      <c r="A231" s="329"/>
      <c r="B231" s="330"/>
      <c r="C231" s="330"/>
      <c r="D231" s="330"/>
      <c r="E231" s="330"/>
      <c r="F231" s="331"/>
      <c r="G231" s="332"/>
      <c r="H231" s="330"/>
      <c r="I231" s="330"/>
      <c r="J231" s="106"/>
      <c r="S231" s="160"/>
      <c r="T231" s="250"/>
      <c r="V231" s="207"/>
      <c r="W231" s="207"/>
      <c r="X231" s="207"/>
      <c r="Y231" s="207"/>
      <c r="Z231" s="207"/>
      <c r="AA231" s="207"/>
      <c r="AB231" s="207"/>
      <c r="AC231" s="207"/>
      <c r="AD231" s="112"/>
      <c r="AE231" s="112"/>
      <c r="AF231" s="112"/>
      <c r="AG231" s="112"/>
      <c r="AH231" s="112"/>
      <c r="AI231" s="112"/>
      <c r="AJ231" s="112"/>
      <c r="AK231" s="112"/>
      <c r="AL231" s="112"/>
      <c r="AM231" s="112"/>
      <c r="AN231" s="112"/>
      <c r="AO231" s="112"/>
      <c r="AP231" s="112"/>
      <c r="AQ231" s="112"/>
      <c r="AR231" s="112"/>
      <c r="AS231" s="112"/>
      <c r="AT231" s="112"/>
      <c r="AU231" s="112"/>
      <c r="AV231" s="112"/>
      <c r="AW231" s="112"/>
      <c r="AX231" s="112"/>
    </row>
    <row r="232" spans="1:50" s="107" customFormat="1" ht="24.75" customHeight="1" x14ac:dyDescent="0.4">
      <c r="A232" s="105" t="s">
        <v>356</v>
      </c>
      <c r="B232" s="105"/>
      <c r="C232" s="105"/>
      <c r="D232" s="361"/>
      <c r="E232" s="361"/>
      <c r="F232" s="361"/>
      <c r="G232" s="361"/>
      <c r="H232" s="544" t="s">
        <v>357</v>
      </c>
      <c r="I232" s="544"/>
      <c r="J232" s="106"/>
      <c r="S232" s="160"/>
      <c r="T232" s="250"/>
      <c r="V232" s="207"/>
      <c r="W232" s="207"/>
      <c r="X232" s="207"/>
      <c r="Y232" s="207"/>
      <c r="Z232" s="207"/>
      <c r="AA232" s="207"/>
      <c r="AB232" s="207"/>
      <c r="AC232" s="207"/>
      <c r="AD232" s="112"/>
      <c r="AE232" s="112"/>
      <c r="AF232" s="112"/>
      <c r="AG232" s="112"/>
      <c r="AH232" s="112"/>
      <c r="AI232" s="112"/>
      <c r="AJ232" s="112"/>
      <c r="AK232" s="112"/>
      <c r="AL232" s="112"/>
      <c r="AM232" s="112"/>
      <c r="AN232" s="112"/>
      <c r="AO232" s="112"/>
      <c r="AP232" s="112"/>
      <c r="AQ232" s="112"/>
      <c r="AR232" s="112"/>
      <c r="AS232" s="112"/>
      <c r="AT232" s="112"/>
      <c r="AU232" s="112"/>
      <c r="AV232" s="112"/>
      <c r="AW232" s="112"/>
      <c r="AX232" s="112"/>
    </row>
    <row r="233" spans="1:50" s="107" customFormat="1" ht="15.75" customHeight="1" x14ac:dyDescent="0.4">
      <c r="A233" s="329"/>
      <c r="B233" s="330"/>
      <c r="C233" s="330"/>
      <c r="D233" s="330"/>
      <c r="E233" s="330"/>
      <c r="F233" s="331"/>
      <c r="G233" s="332"/>
      <c r="H233" s="330"/>
      <c r="I233" s="330"/>
      <c r="J233" s="106"/>
      <c r="S233" s="160"/>
      <c r="T233" s="250"/>
      <c r="V233" s="207"/>
      <c r="W233" s="207"/>
      <c r="X233" s="207"/>
      <c r="Y233" s="207"/>
      <c r="Z233" s="207"/>
      <c r="AA233" s="207"/>
      <c r="AB233" s="207"/>
      <c r="AC233" s="207"/>
      <c r="AD233" s="112"/>
      <c r="AE233" s="112"/>
      <c r="AF233" s="112"/>
      <c r="AG233" s="112"/>
      <c r="AH233" s="112"/>
      <c r="AI233" s="112"/>
      <c r="AJ233" s="112"/>
      <c r="AK233" s="112"/>
      <c r="AL233" s="112"/>
      <c r="AM233" s="112"/>
      <c r="AN233" s="112"/>
      <c r="AO233" s="112"/>
      <c r="AP233" s="112"/>
      <c r="AQ233" s="112"/>
      <c r="AR233" s="112"/>
      <c r="AS233" s="112"/>
      <c r="AT233" s="112"/>
      <c r="AU233" s="112"/>
      <c r="AV233" s="112"/>
      <c r="AW233" s="112"/>
      <c r="AX233" s="112"/>
    </row>
    <row r="234" spans="1:50" s="107" customFormat="1" ht="24.75" customHeight="1" x14ac:dyDescent="0.4">
      <c r="A234" s="105" t="s">
        <v>359</v>
      </c>
      <c r="B234" s="105"/>
      <c r="C234" s="105"/>
      <c r="D234" s="361"/>
      <c r="E234" s="361"/>
      <c r="F234" s="361"/>
      <c r="G234" s="361"/>
      <c r="J234" s="106"/>
      <c r="S234" s="160"/>
      <c r="T234" s="250"/>
      <c r="V234" s="207"/>
      <c r="W234" s="207"/>
      <c r="X234" s="207"/>
      <c r="Y234" s="207"/>
      <c r="Z234" s="207"/>
      <c r="AA234" s="207"/>
      <c r="AB234" s="207"/>
      <c r="AC234" s="207"/>
      <c r="AD234" s="112"/>
      <c r="AE234" s="112"/>
      <c r="AF234" s="112"/>
      <c r="AG234" s="112"/>
      <c r="AH234" s="112"/>
      <c r="AI234" s="112"/>
      <c r="AJ234" s="112"/>
      <c r="AK234" s="112"/>
      <c r="AL234" s="112"/>
      <c r="AM234" s="112"/>
      <c r="AN234" s="112"/>
      <c r="AO234" s="112"/>
      <c r="AP234" s="112"/>
      <c r="AQ234" s="112"/>
      <c r="AR234" s="112"/>
      <c r="AS234" s="112"/>
      <c r="AT234" s="112"/>
      <c r="AU234" s="112"/>
      <c r="AV234" s="112"/>
      <c r="AW234" s="112"/>
      <c r="AX234" s="112"/>
    </row>
    <row r="235" spans="1:50" s="107" customFormat="1" ht="22.5" customHeight="1" x14ac:dyDescent="0.4">
      <c r="A235" s="329" t="s">
        <v>360</v>
      </c>
      <c r="B235" s="330"/>
      <c r="C235" s="330"/>
      <c r="D235" s="330"/>
      <c r="E235" s="330"/>
      <c r="F235" s="331"/>
      <c r="G235" s="332"/>
      <c r="H235" s="544" t="s">
        <v>358</v>
      </c>
      <c r="I235" s="544"/>
      <c r="J235" s="106"/>
      <c r="S235" s="160"/>
      <c r="T235" s="250"/>
      <c r="V235" s="207"/>
      <c r="W235" s="207"/>
      <c r="X235" s="207"/>
      <c r="Y235" s="207"/>
      <c r="Z235" s="207"/>
      <c r="AA235" s="207"/>
      <c r="AB235" s="207"/>
      <c r="AC235" s="207"/>
      <c r="AD235" s="112"/>
      <c r="AE235" s="112"/>
      <c r="AF235" s="112"/>
      <c r="AG235" s="112"/>
      <c r="AH235" s="112"/>
      <c r="AI235" s="112"/>
      <c r="AJ235" s="112"/>
      <c r="AK235" s="112"/>
      <c r="AL235" s="112"/>
      <c r="AM235" s="112"/>
      <c r="AN235" s="112"/>
      <c r="AO235" s="112"/>
      <c r="AP235" s="112"/>
      <c r="AQ235" s="112"/>
      <c r="AR235" s="112"/>
      <c r="AS235" s="112"/>
      <c r="AT235" s="112"/>
      <c r="AU235" s="112"/>
      <c r="AV235" s="112"/>
      <c r="AW235" s="112"/>
      <c r="AX235" s="112"/>
    </row>
    <row r="236" spans="1:50" s="107" customFormat="1" ht="12.75" customHeight="1" x14ac:dyDescent="0.4">
      <c r="A236" s="329"/>
      <c r="B236" s="330"/>
      <c r="C236" s="330"/>
      <c r="D236" s="330"/>
      <c r="E236" s="330"/>
      <c r="F236" s="331"/>
      <c r="G236" s="332"/>
      <c r="H236" s="330"/>
      <c r="I236" s="330"/>
      <c r="J236" s="106"/>
      <c r="S236" s="160"/>
      <c r="T236" s="250"/>
      <c r="V236" s="207"/>
      <c r="W236" s="207"/>
      <c r="X236" s="207"/>
      <c r="Y236" s="207"/>
      <c r="Z236" s="207"/>
      <c r="AA236" s="207"/>
      <c r="AB236" s="207"/>
      <c r="AC236" s="207"/>
      <c r="AD236" s="112"/>
      <c r="AE236" s="112"/>
      <c r="AF236" s="112"/>
      <c r="AG236" s="112"/>
      <c r="AH236" s="112"/>
      <c r="AI236" s="112"/>
      <c r="AJ236" s="112"/>
      <c r="AK236" s="112"/>
      <c r="AL236" s="112"/>
      <c r="AM236" s="112"/>
      <c r="AN236" s="112"/>
      <c r="AO236" s="112"/>
      <c r="AP236" s="112"/>
      <c r="AQ236" s="112"/>
      <c r="AR236" s="112"/>
      <c r="AS236" s="112"/>
      <c r="AT236" s="112"/>
      <c r="AU236" s="112"/>
      <c r="AV236" s="112"/>
      <c r="AW236" s="112"/>
      <c r="AX236" s="112"/>
    </row>
    <row r="237" spans="1:50" s="107" customFormat="1" ht="24.75" customHeight="1" x14ac:dyDescent="0.4">
      <c r="A237" s="105" t="s">
        <v>371</v>
      </c>
      <c r="B237" s="105"/>
      <c r="C237" s="105"/>
      <c r="D237" s="361"/>
      <c r="E237" s="361"/>
      <c r="F237" s="361"/>
      <c r="G237" s="361"/>
      <c r="H237" s="544" t="s">
        <v>361</v>
      </c>
      <c r="I237" s="544"/>
      <c r="J237" s="106"/>
      <c r="S237" s="160"/>
      <c r="T237" s="250"/>
      <c r="V237" s="207"/>
      <c r="W237" s="207"/>
      <c r="X237" s="207"/>
      <c r="Y237" s="207"/>
      <c r="Z237" s="207"/>
      <c r="AA237" s="207"/>
      <c r="AB237" s="207"/>
      <c r="AC237" s="207"/>
      <c r="AD237" s="112"/>
      <c r="AE237" s="112"/>
      <c r="AF237" s="112"/>
      <c r="AG237" s="112"/>
      <c r="AH237" s="112"/>
      <c r="AI237" s="112"/>
      <c r="AJ237" s="112"/>
      <c r="AK237" s="112"/>
      <c r="AL237" s="112"/>
      <c r="AM237" s="112"/>
      <c r="AN237" s="112"/>
      <c r="AO237" s="112"/>
      <c r="AP237" s="112"/>
      <c r="AQ237" s="112"/>
      <c r="AR237" s="112"/>
      <c r="AS237" s="112"/>
      <c r="AT237" s="112"/>
      <c r="AU237" s="112"/>
      <c r="AV237" s="112"/>
      <c r="AW237" s="112"/>
      <c r="AX237" s="112"/>
    </row>
    <row r="238" spans="1:50" s="107" customFormat="1" ht="16.5" customHeight="1" x14ac:dyDescent="0.4">
      <c r="A238" s="333"/>
      <c r="B238" s="333"/>
      <c r="C238" s="333"/>
      <c r="D238" s="334"/>
      <c r="E238" s="334"/>
      <c r="F238" s="334"/>
      <c r="G238" s="334"/>
      <c r="H238" s="335"/>
      <c r="I238" s="335"/>
      <c r="J238" s="106"/>
      <c r="S238" s="160"/>
      <c r="T238" s="250"/>
      <c r="V238" s="207"/>
      <c r="W238" s="207"/>
      <c r="X238" s="207"/>
      <c r="Y238" s="207"/>
      <c r="Z238" s="207"/>
      <c r="AA238" s="207"/>
      <c r="AB238" s="207"/>
      <c r="AC238" s="207"/>
      <c r="AD238" s="112"/>
      <c r="AE238" s="112"/>
      <c r="AF238" s="112"/>
      <c r="AG238" s="112"/>
      <c r="AH238" s="112"/>
      <c r="AI238" s="112"/>
      <c r="AJ238" s="112"/>
      <c r="AK238" s="112"/>
      <c r="AL238" s="112"/>
      <c r="AM238" s="112"/>
      <c r="AN238" s="112"/>
      <c r="AO238" s="112"/>
      <c r="AP238" s="112"/>
      <c r="AQ238" s="112"/>
      <c r="AR238" s="112"/>
      <c r="AS238" s="112"/>
      <c r="AT238" s="112"/>
      <c r="AU238" s="112"/>
      <c r="AV238" s="112"/>
      <c r="AW238" s="112"/>
      <c r="AX238" s="112"/>
    </row>
    <row r="239" spans="1:50" s="107" customFormat="1" ht="25.5" customHeight="1" x14ac:dyDescent="0.4">
      <c r="A239" s="545" t="s">
        <v>352</v>
      </c>
      <c r="B239" s="545"/>
      <c r="C239" s="545"/>
      <c r="D239" s="545"/>
      <c r="E239" s="545"/>
      <c r="F239" s="545"/>
      <c r="G239" s="545"/>
      <c r="H239" s="546" t="s">
        <v>229</v>
      </c>
      <c r="I239" s="546"/>
      <c r="J239" s="106"/>
      <c r="S239" s="160"/>
      <c r="T239" s="250"/>
      <c r="V239" s="207"/>
      <c r="W239" s="207"/>
      <c r="X239" s="207"/>
      <c r="Y239" s="207"/>
      <c r="Z239" s="207"/>
      <c r="AA239" s="207"/>
      <c r="AB239" s="207"/>
      <c r="AC239" s="207"/>
      <c r="AD239" s="112"/>
      <c r="AE239" s="112"/>
      <c r="AF239" s="112"/>
      <c r="AG239" s="112"/>
      <c r="AH239" s="112"/>
      <c r="AI239" s="112"/>
      <c r="AJ239" s="112"/>
      <c r="AK239" s="112"/>
      <c r="AL239" s="112"/>
      <c r="AM239" s="112"/>
      <c r="AN239" s="112"/>
      <c r="AO239" s="112"/>
      <c r="AP239" s="112"/>
      <c r="AQ239" s="112"/>
      <c r="AR239" s="112"/>
      <c r="AS239" s="112"/>
      <c r="AT239" s="112"/>
      <c r="AU239" s="112"/>
      <c r="AV239" s="112"/>
      <c r="AW239" s="112"/>
      <c r="AX239" s="112"/>
    </row>
    <row r="240" spans="1:50" s="107" customFormat="1" ht="14.25" customHeight="1" x14ac:dyDescent="0.4">
      <c r="A240" s="360"/>
      <c r="B240" s="360"/>
      <c r="C240" s="360"/>
      <c r="D240" s="360"/>
      <c r="E240" s="360"/>
      <c r="F240" s="360"/>
      <c r="G240" s="360"/>
      <c r="H240" s="358"/>
      <c r="I240" s="358"/>
      <c r="J240" s="106"/>
      <c r="S240" s="160"/>
      <c r="T240" s="250"/>
      <c r="V240" s="207"/>
      <c r="W240" s="207"/>
      <c r="X240" s="207"/>
      <c r="Y240" s="207"/>
      <c r="Z240" s="207"/>
      <c r="AA240" s="207"/>
      <c r="AB240" s="207"/>
      <c r="AC240" s="207"/>
      <c r="AD240" s="112"/>
      <c r="AE240" s="112"/>
      <c r="AF240" s="112"/>
      <c r="AG240" s="112"/>
      <c r="AH240" s="112"/>
      <c r="AI240" s="112"/>
      <c r="AJ240" s="112"/>
      <c r="AK240" s="112"/>
      <c r="AL240" s="112"/>
      <c r="AM240" s="112"/>
      <c r="AN240" s="112"/>
      <c r="AO240" s="112"/>
      <c r="AP240" s="112"/>
      <c r="AQ240" s="112"/>
      <c r="AR240" s="112"/>
      <c r="AS240" s="112"/>
      <c r="AT240" s="112"/>
      <c r="AU240" s="112"/>
      <c r="AV240" s="112"/>
      <c r="AW240" s="112"/>
      <c r="AX240" s="112"/>
    </row>
    <row r="241" spans="1:50" s="107" customFormat="1" ht="27" customHeight="1" x14ac:dyDescent="0.4">
      <c r="A241" s="105" t="s">
        <v>170</v>
      </c>
      <c r="B241" s="105"/>
      <c r="C241" s="106"/>
      <c r="D241" s="106"/>
      <c r="E241" s="106"/>
      <c r="F241" s="106"/>
      <c r="H241" s="108" t="s">
        <v>171</v>
      </c>
      <c r="J241" s="106"/>
      <c r="K241" s="109"/>
      <c r="S241" s="160"/>
      <c r="T241" s="250"/>
      <c r="V241" s="207"/>
      <c r="W241" s="207"/>
      <c r="X241" s="207"/>
      <c r="Y241" s="207"/>
      <c r="Z241" s="207"/>
      <c r="AA241" s="207"/>
      <c r="AB241" s="207"/>
      <c r="AC241" s="207"/>
      <c r="AD241" s="112"/>
      <c r="AE241" s="112"/>
      <c r="AF241" s="112"/>
      <c r="AG241" s="112"/>
      <c r="AH241" s="112"/>
      <c r="AI241" s="112"/>
      <c r="AJ241" s="112"/>
      <c r="AK241" s="112"/>
      <c r="AL241" s="112"/>
      <c r="AM241" s="112"/>
      <c r="AN241" s="112"/>
      <c r="AO241" s="112"/>
      <c r="AP241" s="112"/>
      <c r="AQ241" s="112"/>
      <c r="AR241" s="112"/>
      <c r="AS241" s="112"/>
      <c r="AT241" s="112"/>
      <c r="AU241" s="112"/>
      <c r="AV241" s="112"/>
      <c r="AW241" s="112"/>
      <c r="AX241" s="112"/>
    </row>
    <row r="242" spans="1:50" s="107" customFormat="1" ht="12" customHeight="1" x14ac:dyDescent="0.4">
      <c r="A242" s="333"/>
      <c r="B242" s="333"/>
      <c r="C242" s="333"/>
      <c r="D242" s="334"/>
      <c r="E242" s="334"/>
      <c r="F242" s="334"/>
      <c r="G242" s="334"/>
      <c r="H242" s="335"/>
      <c r="I242" s="335"/>
      <c r="J242" s="106"/>
      <c r="K242" s="109"/>
      <c r="L242" s="109"/>
      <c r="M242" s="109"/>
      <c r="N242" s="109"/>
      <c r="O242" s="109"/>
      <c r="P242" s="109"/>
      <c r="Q242" s="109"/>
      <c r="R242" s="109"/>
      <c r="T242" s="250"/>
      <c r="V242" s="110"/>
      <c r="W242" s="112"/>
      <c r="X242" s="110"/>
      <c r="Y242" s="110"/>
      <c r="Z242" s="110"/>
      <c r="AA242" s="110"/>
      <c r="AB242" s="110"/>
      <c r="AC242" s="110"/>
      <c r="AD242" s="112"/>
      <c r="AE242" s="112"/>
      <c r="AF242" s="112"/>
      <c r="AG242" s="112"/>
      <c r="AH242" s="112"/>
      <c r="AI242" s="112"/>
      <c r="AJ242" s="112"/>
      <c r="AK242" s="112"/>
      <c r="AL242" s="112"/>
      <c r="AM242" s="112"/>
      <c r="AN242" s="112"/>
      <c r="AO242" s="112"/>
      <c r="AP242" s="112"/>
      <c r="AQ242" s="112"/>
      <c r="AR242" s="112"/>
      <c r="AS242" s="112"/>
      <c r="AT242" s="112"/>
      <c r="AU242" s="112"/>
      <c r="AV242" s="112"/>
      <c r="AW242" s="112"/>
      <c r="AX242" s="112"/>
    </row>
    <row r="243" spans="1:50" s="107" customFormat="1" ht="23.25" customHeight="1" x14ac:dyDescent="0.4">
      <c r="A243" s="105" t="s">
        <v>362</v>
      </c>
      <c r="B243" s="105"/>
      <c r="C243" s="106"/>
      <c r="D243" s="106"/>
      <c r="E243" s="106"/>
      <c r="F243" s="106"/>
      <c r="H243" s="107" t="s">
        <v>363</v>
      </c>
      <c r="I243" s="108"/>
      <c r="J243" s="106"/>
      <c r="K243" s="109"/>
      <c r="L243" s="109"/>
      <c r="M243" s="109"/>
      <c r="N243" s="109"/>
      <c r="O243" s="109"/>
      <c r="P243" s="109"/>
      <c r="Q243" s="109"/>
      <c r="R243" s="109"/>
      <c r="T243" s="250"/>
      <c r="V243" s="110"/>
      <c r="W243" s="112"/>
      <c r="X243" s="110"/>
      <c r="Y243" s="110"/>
      <c r="Z243" s="110"/>
      <c r="AA243" s="110"/>
      <c r="AB243" s="110"/>
      <c r="AC243" s="110"/>
      <c r="AD243" s="112"/>
      <c r="AE243" s="112"/>
      <c r="AF243" s="112"/>
      <c r="AG243" s="112"/>
      <c r="AH243" s="112"/>
      <c r="AI243" s="112"/>
      <c r="AJ243" s="112"/>
      <c r="AK243" s="112"/>
      <c r="AL243" s="112"/>
      <c r="AM243" s="112"/>
      <c r="AN243" s="112"/>
      <c r="AO243" s="112"/>
      <c r="AP243" s="112"/>
      <c r="AQ243" s="112"/>
      <c r="AR243" s="112"/>
      <c r="AS243" s="112"/>
      <c r="AT243" s="112"/>
      <c r="AU243" s="112"/>
      <c r="AV243" s="112"/>
      <c r="AW243" s="112"/>
      <c r="AX243" s="112"/>
    </row>
    <row r="244" spans="1:50" s="107" customFormat="1" ht="12" customHeight="1" x14ac:dyDescent="0.4">
      <c r="A244" s="105"/>
      <c r="B244" s="105"/>
      <c r="C244" s="106"/>
      <c r="D244" s="106"/>
      <c r="E244" s="106"/>
      <c r="F244" s="106"/>
      <c r="G244" s="108"/>
      <c r="I244" s="106"/>
      <c r="J244" s="106"/>
      <c r="K244" s="109"/>
      <c r="L244" s="109"/>
      <c r="M244" s="109"/>
      <c r="N244" s="109"/>
      <c r="O244" s="109"/>
      <c r="P244" s="109"/>
      <c r="Q244" s="109"/>
      <c r="R244" s="109"/>
      <c r="T244" s="250"/>
      <c r="V244" s="112"/>
      <c r="W244" s="112"/>
      <c r="X244" s="112"/>
      <c r="Y244" s="112"/>
      <c r="Z244" s="112"/>
      <c r="AA244" s="112"/>
      <c r="AB244" s="112"/>
      <c r="AC244" s="112"/>
      <c r="AD244" s="112"/>
      <c r="AE244" s="112"/>
      <c r="AF244" s="112"/>
      <c r="AG244" s="112"/>
      <c r="AH244" s="112"/>
      <c r="AI244" s="112"/>
      <c r="AJ244" s="112"/>
      <c r="AK244" s="112"/>
      <c r="AL244" s="112"/>
      <c r="AM244" s="112"/>
      <c r="AN244" s="112"/>
      <c r="AO244" s="112"/>
      <c r="AP244" s="112"/>
      <c r="AQ244" s="112"/>
      <c r="AR244" s="112"/>
      <c r="AS244" s="112"/>
      <c r="AT244" s="112"/>
      <c r="AU244" s="112"/>
      <c r="AV244" s="112"/>
      <c r="AW244" s="112"/>
      <c r="AX244" s="112"/>
    </row>
    <row r="245" spans="1:50" s="107" customFormat="1" ht="27" customHeight="1" x14ac:dyDescent="0.4">
      <c r="A245" s="105" t="s">
        <v>364</v>
      </c>
      <c r="B245" s="105"/>
      <c r="C245" s="106"/>
      <c r="D245" s="106"/>
      <c r="E245" s="106"/>
      <c r="F245" s="106"/>
      <c r="G245" s="108"/>
      <c r="H245" s="107" t="s">
        <v>365</v>
      </c>
      <c r="I245" s="106"/>
      <c r="J245" s="106"/>
      <c r="K245" s="109"/>
      <c r="L245" s="109"/>
      <c r="M245" s="109"/>
      <c r="N245" s="109"/>
      <c r="O245" s="109"/>
      <c r="P245" s="109"/>
      <c r="Q245" s="109"/>
      <c r="R245" s="109"/>
      <c r="T245" s="250"/>
      <c r="V245" s="112"/>
      <c r="W245" s="112"/>
      <c r="X245" s="112"/>
      <c r="Y245" s="112"/>
      <c r="Z245" s="112"/>
      <c r="AA245" s="112"/>
      <c r="AB245" s="112"/>
      <c r="AC245" s="112"/>
      <c r="AD245" s="112"/>
      <c r="AE245" s="112"/>
      <c r="AF245" s="112"/>
      <c r="AG245" s="112"/>
      <c r="AH245" s="112"/>
      <c r="AI245" s="112"/>
      <c r="AJ245" s="112"/>
      <c r="AK245" s="112"/>
      <c r="AL245" s="112"/>
      <c r="AM245" s="112"/>
      <c r="AN245" s="112"/>
      <c r="AO245" s="112"/>
      <c r="AP245" s="112"/>
      <c r="AQ245" s="112"/>
      <c r="AR245" s="112"/>
      <c r="AS245" s="112"/>
      <c r="AT245" s="112"/>
      <c r="AU245" s="112"/>
      <c r="AV245" s="112"/>
      <c r="AW245" s="112"/>
      <c r="AX245" s="112"/>
    </row>
    <row r="246" spans="1:50" ht="12" customHeight="1" x14ac:dyDescent="0.4">
      <c r="A246" s="105"/>
      <c r="B246" s="105"/>
      <c r="C246" s="106"/>
      <c r="D246" s="106"/>
      <c r="E246" s="106"/>
      <c r="F246" s="106"/>
      <c r="G246" s="108">
        <v>0</v>
      </c>
      <c r="H246" s="107"/>
      <c r="I246" s="106"/>
      <c r="J246" s="106"/>
      <c r="K246" s="109"/>
    </row>
    <row r="247" spans="1:50" ht="24.75" customHeight="1" x14ac:dyDescent="0.4">
      <c r="A247" s="105" t="s">
        <v>132</v>
      </c>
      <c r="B247" s="105"/>
      <c r="C247" s="106"/>
      <c r="D247" s="106"/>
      <c r="E247" s="106"/>
      <c r="F247" s="106"/>
      <c r="G247" s="108"/>
      <c r="H247" s="107"/>
      <c r="I247" s="106"/>
      <c r="J247" s="106"/>
      <c r="K247" s="109"/>
      <c r="V247" s="233"/>
      <c r="W247" s="233"/>
      <c r="Z247" s="79"/>
      <c r="AA247" s="79"/>
      <c r="AB247" s="79"/>
      <c r="AC247" s="79"/>
    </row>
    <row r="248" spans="1:50" ht="26.25" x14ac:dyDescent="0.4">
      <c r="A248" s="105" t="s">
        <v>184</v>
      </c>
      <c r="B248" s="105"/>
      <c r="C248" s="106"/>
      <c r="D248" s="106"/>
      <c r="E248" s="106"/>
      <c r="F248" s="106"/>
      <c r="G248" s="107"/>
      <c r="H248" s="543" t="s">
        <v>208</v>
      </c>
      <c r="I248" s="543"/>
      <c r="J248" s="543"/>
      <c r="K248" s="109"/>
    </row>
    <row r="249" spans="1:50" ht="10.5" customHeight="1" x14ac:dyDescent="0.4">
      <c r="A249" s="106"/>
      <c r="B249" s="106"/>
      <c r="C249" s="106"/>
      <c r="D249" s="106"/>
      <c r="E249" s="106"/>
      <c r="F249" s="106"/>
      <c r="G249" s="111">
        <v>0</v>
      </c>
      <c r="H249" s="107"/>
      <c r="I249" s="106"/>
      <c r="J249" s="107"/>
      <c r="K249" s="109"/>
    </row>
    <row r="250" spans="1:50" ht="26.25" x14ac:dyDescent="0.4">
      <c r="A250" s="105" t="s">
        <v>186</v>
      </c>
      <c r="B250" s="105"/>
      <c r="C250" s="106"/>
      <c r="D250" s="106"/>
      <c r="E250" s="106"/>
      <c r="F250" s="106"/>
      <c r="G250" s="108"/>
      <c r="H250" s="543" t="s">
        <v>133</v>
      </c>
      <c r="I250" s="543"/>
      <c r="J250" s="543"/>
      <c r="K250" s="109"/>
    </row>
    <row r="251" spans="1:50" ht="26.25" x14ac:dyDescent="0.4">
      <c r="A251" s="105"/>
      <c r="B251" s="105"/>
      <c r="C251" s="106"/>
      <c r="D251" s="106"/>
      <c r="E251" s="106"/>
      <c r="F251" s="106"/>
      <c r="G251" s="108"/>
      <c r="H251" s="107"/>
      <c r="I251" s="106"/>
      <c r="J251" s="106"/>
      <c r="K251" s="109"/>
      <c r="T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</row>
    <row r="252" spans="1:50" x14ac:dyDescent="0.25">
      <c r="G252" s="22">
        <v>0</v>
      </c>
      <c r="T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</row>
  </sheetData>
  <mergeCells count="65">
    <mergeCell ref="A239:G239"/>
    <mergeCell ref="H239:I239"/>
    <mergeCell ref="D223:G223"/>
    <mergeCell ref="H223:I223"/>
    <mergeCell ref="H237:I237"/>
    <mergeCell ref="D229:G229"/>
    <mergeCell ref="H229:I229"/>
    <mergeCell ref="H218:J218"/>
    <mergeCell ref="H250:J250"/>
    <mergeCell ref="H227:I227"/>
    <mergeCell ref="H216:J216"/>
    <mergeCell ref="H248:J248"/>
    <mergeCell ref="H232:I232"/>
    <mergeCell ref="H235:I235"/>
    <mergeCell ref="AH6:AM6"/>
    <mergeCell ref="AR6:AT6"/>
    <mergeCell ref="A194:T194"/>
    <mergeCell ref="A18:T18"/>
    <mergeCell ref="A22:C22"/>
    <mergeCell ref="A25:T25"/>
    <mergeCell ref="A49:T49"/>
    <mergeCell ref="A192:C192"/>
    <mergeCell ref="A24:C24"/>
    <mergeCell ref="A193:C193"/>
    <mergeCell ref="A46:C46"/>
    <mergeCell ref="A15:C15"/>
    <mergeCell ref="A9:T9"/>
    <mergeCell ref="C63:U63"/>
    <mergeCell ref="C85:U85"/>
    <mergeCell ref="C109:U109"/>
    <mergeCell ref="A1:T1"/>
    <mergeCell ref="A3:A8"/>
    <mergeCell ref="C3:C8"/>
    <mergeCell ref="D3:D8"/>
    <mergeCell ref="E3:J3"/>
    <mergeCell ref="K3:R3"/>
    <mergeCell ref="S3:S8"/>
    <mergeCell ref="T3:T8"/>
    <mergeCell ref="E4:E8"/>
    <mergeCell ref="F4:I4"/>
    <mergeCell ref="I6:I8"/>
    <mergeCell ref="K7:R7"/>
    <mergeCell ref="Q4:R4"/>
    <mergeCell ref="J4:J8"/>
    <mergeCell ref="K4:L4"/>
    <mergeCell ref="M4:N4"/>
    <mergeCell ref="G5:I5"/>
    <mergeCell ref="K5:R5"/>
    <mergeCell ref="G6:G8"/>
    <mergeCell ref="H6:H8"/>
    <mergeCell ref="B3:B8"/>
    <mergeCell ref="O4:P4"/>
    <mergeCell ref="F5:F8"/>
    <mergeCell ref="C131:U131"/>
    <mergeCell ref="A179:S179"/>
    <mergeCell ref="C155:U155"/>
    <mergeCell ref="A214:J214"/>
    <mergeCell ref="A203:C203"/>
    <mergeCell ref="A207:C207"/>
    <mergeCell ref="A209:C209"/>
    <mergeCell ref="A210:J210"/>
    <mergeCell ref="A211:J211"/>
    <mergeCell ref="A212:J212"/>
    <mergeCell ref="A204:T204"/>
    <mergeCell ref="A213:J213"/>
  </mergeCells>
  <hyperlinks>
    <hyperlink ref="C66" r:id="rId1" display="http://www.hneu.edu.ua/Vilnyy_maynor_Accoun_and_informa_sup_bus_processes"/>
  </hyperlinks>
  <pageMargins left="0.23622047244094491" right="0.23622047244094491" top="0.73" bottom="0.54" header="0.31496062992125984" footer="0.56000000000000005"/>
  <pageSetup paperSize="9" scale="50" fitToHeight="0" orientation="landscape" verticalDpi="200" r:id="rId2"/>
  <rowBreaks count="7" manualBreakCount="7">
    <brk id="38" max="19" man="1"/>
    <brk id="72" max="19" man="1"/>
    <brk id="99" max="19" man="1"/>
    <brk id="126" max="19" man="1"/>
    <brk id="158" max="19" man="1"/>
    <brk id="189" max="19" man="1"/>
    <brk id="203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185"/>
  <sheetViews>
    <sheetView view="pageBreakPreview" topLeftCell="A73" zoomScale="73" zoomScaleNormal="75" zoomScaleSheetLayoutView="73" workbookViewId="0">
      <selection activeCell="A73" sqref="A73:XFD73"/>
    </sheetView>
  </sheetViews>
  <sheetFormatPr defaultColWidth="9.140625" defaultRowHeight="15" x14ac:dyDescent="0.25"/>
  <cols>
    <col min="1" max="1" width="12.42578125" style="22" customWidth="1"/>
    <col min="2" max="2" width="10.7109375" style="22" hidden="1" customWidth="1"/>
    <col min="3" max="3" width="66.85546875" style="22" customWidth="1"/>
    <col min="4" max="4" width="12.28515625" style="22" customWidth="1"/>
    <col min="5" max="5" width="13.7109375" style="22" customWidth="1"/>
    <col min="6" max="6" width="12.5703125" style="22" customWidth="1"/>
    <col min="7" max="7" width="11.140625" style="22" customWidth="1"/>
    <col min="8" max="8" width="13.7109375" style="22" customWidth="1"/>
    <col min="9" max="9" width="13.42578125" style="22" customWidth="1"/>
    <col min="10" max="10" width="13" style="22" customWidth="1"/>
    <col min="11" max="11" width="10" style="22" customWidth="1"/>
    <col min="12" max="12" width="9" style="22" customWidth="1"/>
    <col min="13" max="14" width="9.28515625" style="22" customWidth="1"/>
    <col min="15" max="15" width="8.85546875" style="22" customWidth="1"/>
    <col min="16" max="16" width="9" style="22" customWidth="1"/>
    <col min="17" max="17" width="9.28515625" style="22" customWidth="1"/>
    <col min="18" max="18" width="8.5703125" style="22" customWidth="1"/>
    <col min="19" max="19" width="21.140625" style="22" customWidth="1"/>
    <col min="20" max="20" width="5.140625" style="22" customWidth="1"/>
    <col min="21" max="21" width="59.7109375" style="66" customWidth="1"/>
    <col min="22" max="28" width="4.5703125" style="66" customWidth="1"/>
    <col min="29" max="29" width="2.140625" style="66" customWidth="1"/>
    <col min="30" max="30" width="5.5703125" style="66" customWidth="1"/>
    <col min="31" max="39" width="4.42578125" style="66" customWidth="1"/>
    <col min="40" max="40" width="5.28515625" style="66" customWidth="1"/>
    <col min="41" max="41" width="5.140625" style="66" customWidth="1"/>
    <col min="42" max="49" width="4.42578125" style="66" customWidth="1"/>
    <col min="50" max="16384" width="9.140625" style="22"/>
  </cols>
  <sheetData>
    <row r="1" spans="1:49" ht="45" x14ac:dyDescent="0.25">
      <c r="A1" s="508" t="s">
        <v>59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</row>
    <row r="2" spans="1:49" ht="15.75" thickBot="1" x14ac:dyDescent="0.3"/>
    <row r="3" spans="1:49" s="66" customFormat="1" ht="20.25" x14ac:dyDescent="0.25">
      <c r="A3" s="509" t="s">
        <v>60</v>
      </c>
      <c r="B3" s="502" t="s">
        <v>322</v>
      </c>
      <c r="C3" s="512" t="s">
        <v>61</v>
      </c>
      <c r="D3" s="514" t="s">
        <v>62</v>
      </c>
      <c r="E3" s="517" t="s">
        <v>63</v>
      </c>
      <c r="F3" s="517"/>
      <c r="G3" s="517"/>
      <c r="H3" s="517"/>
      <c r="I3" s="517"/>
      <c r="J3" s="512"/>
      <c r="K3" s="518" t="s">
        <v>64</v>
      </c>
      <c r="L3" s="519"/>
      <c r="M3" s="519"/>
      <c r="N3" s="519"/>
      <c r="O3" s="519"/>
      <c r="P3" s="519"/>
      <c r="Q3" s="519"/>
      <c r="R3" s="520"/>
      <c r="S3" s="521" t="s">
        <v>65</v>
      </c>
    </row>
    <row r="4" spans="1:49" s="66" customFormat="1" ht="16.5" x14ac:dyDescent="0.25">
      <c r="A4" s="510"/>
      <c r="B4" s="503"/>
      <c r="C4" s="500"/>
      <c r="D4" s="515"/>
      <c r="E4" s="506" t="s">
        <v>67</v>
      </c>
      <c r="F4" s="499" t="s">
        <v>68</v>
      </c>
      <c r="G4" s="499"/>
      <c r="H4" s="499"/>
      <c r="I4" s="499"/>
      <c r="J4" s="528" t="s">
        <v>69</v>
      </c>
      <c r="K4" s="530" t="s">
        <v>70</v>
      </c>
      <c r="L4" s="505"/>
      <c r="M4" s="505" t="s">
        <v>71</v>
      </c>
      <c r="N4" s="505"/>
      <c r="O4" s="505" t="s">
        <v>72</v>
      </c>
      <c r="P4" s="505"/>
      <c r="Q4" s="505" t="s">
        <v>73</v>
      </c>
      <c r="R4" s="527"/>
      <c r="S4" s="522"/>
    </row>
    <row r="5" spans="1:49" s="66" customFormat="1" ht="16.5" x14ac:dyDescent="0.25">
      <c r="A5" s="510"/>
      <c r="B5" s="503"/>
      <c r="C5" s="500"/>
      <c r="D5" s="515"/>
      <c r="E5" s="506"/>
      <c r="F5" s="506" t="s">
        <v>74</v>
      </c>
      <c r="G5" s="497" t="s">
        <v>75</v>
      </c>
      <c r="H5" s="497"/>
      <c r="I5" s="497"/>
      <c r="J5" s="528"/>
      <c r="K5" s="498" t="s">
        <v>76</v>
      </c>
      <c r="L5" s="499"/>
      <c r="M5" s="499"/>
      <c r="N5" s="499"/>
      <c r="O5" s="499"/>
      <c r="P5" s="499"/>
      <c r="Q5" s="499"/>
      <c r="R5" s="500"/>
      <c r="S5" s="522"/>
    </row>
    <row r="6" spans="1:49" s="66" customFormat="1" ht="20.25" x14ac:dyDescent="0.3">
      <c r="A6" s="510"/>
      <c r="B6" s="503"/>
      <c r="C6" s="500"/>
      <c r="D6" s="515"/>
      <c r="E6" s="506"/>
      <c r="F6" s="506"/>
      <c r="G6" s="497" t="s">
        <v>77</v>
      </c>
      <c r="H6" s="497" t="s">
        <v>78</v>
      </c>
      <c r="I6" s="497" t="s">
        <v>178</v>
      </c>
      <c r="J6" s="528"/>
      <c r="K6" s="376">
        <v>1</v>
      </c>
      <c r="L6" s="377">
        <v>2</v>
      </c>
      <c r="M6" s="377">
        <v>3</v>
      </c>
      <c r="N6" s="377">
        <v>4</v>
      </c>
      <c r="O6" s="377">
        <v>5</v>
      </c>
      <c r="P6" s="377">
        <v>6</v>
      </c>
      <c r="Q6" s="377">
        <v>7</v>
      </c>
      <c r="R6" s="378">
        <v>8</v>
      </c>
      <c r="S6" s="522"/>
      <c r="AG6" s="531"/>
      <c r="AH6" s="531"/>
      <c r="AI6" s="531"/>
      <c r="AJ6" s="531"/>
      <c r="AK6" s="531"/>
      <c r="AL6" s="531"/>
      <c r="AQ6" s="531"/>
      <c r="AR6" s="531"/>
      <c r="AS6" s="531"/>
    </row>
    <row r="7" spans="1:49" s="66" customFormat="1" ht="16.5" x14ac:dyDescent="0.25">
      <c r="A7" s="510"/>
      <c r="B7" s="503"/>
      <c r="C7" s="500"/>
      <c r="D7" s="515"/>
      <c r="E7" s="506"/>
      <c r="F7" s="506"/>
      <c r="G7" s="497"/>
      <c r="H7" s="497"/>
      <c r="I7" s="497"/>
      <c r="J7" s="528"/>
      <c r="K7" s="498" t="s">
        <v>79</v>
      </c>
      <c r="L7" s="499"/>
      <c r="M7" s="499"/>
      <c r="N7" s="499"/>
      <c r="O7" s="499"/>
      <c r="P7" s="499"/>
      <c r="Q7" s="499"/>
      <c r="R7" s="500"/>
      <c r="S7" s="522"/>
    </row>
    <row r="8" spans="1:49" s="66" customFormat="1" ht="17.25" thickBot="1" x14ac:dyDescent="0.3">
      <c r="A8" s="511"/>
      <c r="B8" s="504"/>
      <c r="C8" s="513"/>
      <c r="D8" s="516"/>
      <c r="E8" s="507"/>
      <c r="F8" s="507"/>
      <c r="G8" s="501"/>
      <c r="H8" s="501"/>
      <c r="I8" s="501"/>
      <c r="J8" s="529"/>
      <c r="K8" s="365">
        <v>16</v>
      </c>
      <c r="L8" s="366">
        <v>16</v>
      </c>
      <c r="M8" s="366">
        <f>COUNTBLANK(титул!B21:W21)</f>
        <v>16</v>
      </c>
      <c r="N8" s="366">
        <v>17</v>
      </c>
      <c r="O8" s="366">
        <v>17</v>
      </c>
      <c r="P8" s="366">
        <v>15</v>
      </c>
      <c r="Q8" s="366">
        <f>COUNTBLANK(титул!B23:W23)</f>
        <v>17</v>
      </c>
      <c r="R8" s="73"/>
      <c r="S8" s="523"/>
      <c r="U8" s="229"/>
      <c r="V8" s="229"/>
      <c r="W8" s="229"/>
      <c r="X8" s="229"/>
      <c r="Y8" s="229"/>
      <c r="Z8" s="229"/>
      <c r="AA8" s="229"/>
      <c r="AB8" s="229"/>
      <c r="AF8" s="229"/>
      <c r="AG8" s="229"/>
      <c r="AH8" s="229"/>
      <c r="AI8" s="229"/>
      <c r="AJ8" s="229"/>
      <c r="AK8" s="229"/>
      <c r="AL8" s="229"/>
      <c r="AM8" s="229"/>
      <c r="AP8" s="229"/>
      <c r="AQ8" s="229"/>
      <c r="AR8" s="229"/>
      <c r="AS8" s="229"/>
      <c r="AT8" s="229"/>
      <c r="AU8" s="229"/>
      <c r="AV8" s="229"/>
      <c r="AW8" s="229"/>
    </row>
    <row r="9" spans="1:49" s="74" customFormat="1" ht="34.5" x14ac:dyDescent="0.25">
      <c r="A9" s="537" t="s">
        <v>347</v>
      </c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537"/>
      <c r="N9" s="537"/>
      <c r="O9" s="537"/>
      <c r="P9" s="537"/>
      <c r="Q9" s="537"/>
      <c r="R9" s="537"/>
      <c r="S9" s="537"/>
    </row>
    <row r="10" spans="1:49" s="79" customFormat="1" ht="26.25" thickBot="1" x14ac:dyDescent="0.3">
      <c r="A10" s="77"/>
      <c r="B10" s="77"/>
      <c r="C10" s="78" t="s">
        <v>80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</row>
    <row r="11" spans="1:49" ht="16.5" x14ac:dyDescent="0.25">
      <c r="A11" s="213" t="s">
        <v>104</v>
      </c>
      <c r="B11" s="56"/>
      <c r="C11" s="124" t="s">
        <v>96</v>
      </c>
      <c r="D11" s="213">
        <v>5</v>
      </c>
      <c r="E11" s="56">
        <f>D11*30</f>
        <v>150</v>
      </c>
      <c r="F11" s="258">
        <f t="shared" ref="F11:F14" si="0">SUM(G11:I11)</f>
        <v>64</v>
      </c>
      <c r="G11" s="71">
        <v>4</v>
      </c>
      <c r="H11" s="71"/>
      <c r="I11" s="71">
        <v>60</v>
      </c>
      <c r="J11" s="72">
        <f t="shared" ref="J11:J14" si="1">E11-F11</f>
        <v>86</v>
      </c>
      <c r="K11" s="278">
        <v>5</v>
      </c>
      <c r="L11" s="166"/>
      <c r="M11" s="166"/>
      <c r="N11" s="166"/>
      <c r="O11" s="166"/>
      <c r="P11" s="166"/>
      <c r="Q11" s="166"/>
      <c r="R11" s="167"/>
      <c r="S11" s="56" t="s">
        <v>81</v>
      </c>
      <c r="T11" s="80"/>
      <c r="U11" s="104"/>
      <c r="V11" s="104"/>
      <c r="W11" s="104"/>
      <c r="X11" s="104"/>
      <c r="Y11" s="104"/>
      <c r="Z11" s="104"/>
      <c r="AA11" s="104"/>
      <c r="AB11" s="104"/>
      <c r="AD11" s="157"/>
      <c r="AE11" s="157"/>
      <c r="AF11" s="104"/>
      <c r="AG11" s="104"/>
      <c r="AH11" s="104"/>
      <c r="AI11" s="104"/>
      <c r="AJ11" s="104"/>
      <c r="AK11" s="104"/>
      <c r="AL11" s="104"/>
      <c r="AM11" s="104"/>
      <c r="AO11" s="157"/>
      <c r="AP11" s="104"/>
      <c r="AQ11" s="104"/>
      <c r="AR11" s="104"/>
      <c r="AS11" s="104"/>
      <c r="AT11" s="104"/>
      <c r="AU11" s="104"/>
      <c r="AV11" s="104"/>
      <c r="AW11" s="104"/>
    </row>
    <row r="12" spans="1:49" ht="16.5" x14ac:dyDescent="0.25">
      <c r="A12" s="214" t="s">
        <v>105</v>
      </c>
      <c r="B12" s="57"/>
      <c r="C12" s="126" t="s">
        <v>210</v>
      </c>
      <c r="D12" s="214">
        <v>9</v>
      </c>
      <c r="E12" s="57">
        <f t="shared" ref="E12:E14" si="2">D12*30</f>
        <v>270</v>
      </c>
      <c r="F12" s="259">
        <f t="shared" si="0"/>
        <v>124</v>
      </c>
      <c r="G12" s="59"/>
      <c r="H12" s="59"/>
      <c r="I12" s="59">
        <v>124</v>
      </c>
      <c r="J12" s="61">
        <f t="shared" si="1"/>
        <v>146</v>
      </c>
      <c r="K12" s="168">
        <v>4</v>
      </c>
      <c r="L12" s="192">
        <v>5</v>
      </c>
      <c r="M12" s="169"/>
      <c r="N12" s="169"/>
      <c r="O12" s="169"/>
      <c r="P12" s="169"/>
      <c r="Q12" s="169"/>
      <c r="R12" s="170"/>
      <c r="S12" s="57" t="s">
        <v>92</v>
      </c>
      <c r="T12" s="80"/>
      <c r="U12" s="104"/>
      <c r="V12" s="104"/>
      <c r="W12" s="104"/>
      <c r="X12" s="104"/>
      <c r="Y12" s="104"/>
      <c r="Z12" s="104"/>
      <c r="AA12" s="104"/>
      <c r="AB12" s="104"/>
      <c r="AD12" s="157"/>
      <c r="AE12" s="157"/>
      <c r="AF12" s="104"/>
      <c r="AG12" s="104"/>
      <c r="AH12" s="104"/>
      <c r="AI12" s="104"/>
      <c r="AJ12" s="104"/>
      <c r="AK12" s="104"/>
      <c r="AL12" s="104"/>
      <c r="AM12" s="104"/>
      <c r="AO12" s="157"/>
      <c r="AP12" s="104"/>
      <c r="AQ12" s="104"/>
      <c r="AR12" s="104"/>
      <c r="AS12" s="104"/>
      <c r="AT12" s="104"/>
      <c r="AU12" s="104"/>
      <c r="AV12" s="104"/>
      <c r="AW12" s="104"/>
    </row>
    <row r="13" spans="1:49" ht="16.5" x14ac:dyDescent="0.25">
      <c r="A13" s="214" t="s">
        <v>106</v>
      </c>
      <c r="B13" s="216"/>
      <c r="C13" s="222" t="s">
        <v>321</v>
      </c>
      <c r="D13" s="214">
        <v>5</v>
      </c>
      <c r="E13" s="57">
        <f t="shared" si="2"/>
        <v>150</v>
      </c>
      <c r="F13" s="259">
        <f t="shared" si="0"/>
        <v>64</v>
      </c>
      <c r="G13" s="59">
        <v>32</v>
      </c>
      <c r="H13" s="59"/>
      <c r="I13" s="59">
        <v>32</v>
      </c>
      <c r="J13" s="61">
        <f t="shared" si="1"/>
        <v>86</v>
      </c>
      <c r="K13" s="168"/>
      <c r="L13" s="192">
        <v>5</v>
      </c>
      <c r="M13" s="169"/>
      <c r="N13" s="169"/>
      <c r="O13" s="169"/>
      <c r="P13" s="169"/>
      <c r="Q13" s="169"/>
      <c r="R13" s="170"/>
      <c r="S13" s="57" t="s">
        <v>81</v>
      </c>
      <c r="T13" s="80"/>
      <c r="U13" s="104"/>
      <c r="V13" s="104"/>
      <c r="W13" s="104"/>
      <c r="X13" s="104"/>
      <c r="Y13" s="104"/>
      <c r="Z13" s="104"/>
      <c r="AA13" s="104"/>
      <c r="AB13" s="104"/>
      <c r="AD13" s="157"/>
      <c r="AE13" s="157"/>
      <c r="AF13" s="104"/>
      <c r="AG13" s="104"/>
      <c r="AH13" s="104"/>
      <c r="AI13" s="104"/>
      <c r="AJ13" s="104"/>
      <c r="AK13" s="104"/>
      <c r="AL13" s="104"/>
      <c r="AM13" s="104"/>
      <c r="AO13" s="157"/>
      <c r="AP13" s="104"/>
      <c r="AQ13" s="104"/>
      <c r="AR13" s="104"/>
      <c r="AS13" s="104"/>
      <c r="AT13" s="104"/>
      <c r="AU13" s="104"/>
      <c r="AV13" s="104"/>
      <c r="AW13" s="104"/>
    </row>
    <row r="14" spans="1:49" ht="17.25" thickBot="1" x14ac:dyDescent="0.3">
      <c r="A14" s="215" t="s">
        <v>107</v>
      </c>
      <c r="B14" s="58"/>
      <c r="C14" s="226" t="s">
        <v>97</v>
      </c>
      <c r="D14" s="215">
        <v>5</v>
      </c>
      <c r="E14" s="58">
        <f t="shared" si="2"/>
        <v>150</v>
      </c>
      <c r="F14" s="260">
        <f t="shared" si="0"/>
        <v>64</v>
      </c>
      <c r="G14" s="68">
        <v>32</v>
      </c>
      <c r="H14" s="68"/>
      <c r="I14" s="68">
        <v>32</v>
      </c>
      <c r="J14" s="69">
        <f t="shared" si="1"/>
        <v>86</v>
      </c>
      <c r="K14" s="171"/>
      <c r="L14" s="279">
        <v>5</v>
      </c>
      <c r="M14" s="172"/>
      <c r="N14" s="172"/>
      <c r="O14" s="172"/>
      <c r="P14" s="172"/>
      <c r="Q14" s="172"/>
      <c r="R14" s="173"/>
      <c r="S14" s="58" t="s">
        <v>81</v>
      </c>
      <c r="T14" s="80"/>
      <c r="U14" s="104"/>
      <c r="V14" s="104"/>
      <c r="W14" s="104"/>
      <c r="X14" s="104"/>
      <c r="Y14" s="104"/>
      <c r="Z14" s="104"/>
      <c r="AA14" s="104"/>
      <c r="AB14" s="104"/>
      <c r="AD14" s="157"/>
      <c r="AE14" s="157"/>
      <c r="AF14" s="104"/>
      <c r="AG14" s="104"/>
      <c r="AH14" s="104"/>
      <c r="AI14" s="104"/>
      <c r="AJ14" s="104"/>
      <c r="AK14" s="104"/>
      <c r="AL14" s="104"/>
      <c r="AM14" s="104"/>
      <c r="AO14" s="157"/>
      <c r="AP14" s="104"/>
      <c r="AQ14" s="104"/>
      <c r="AR14" s="104"/>
      <c r="AS14" s="104"/>
      <c r="AT14" s="104"/>
      <c r="AU14" s="104"/>
      <c r="AV14" s="104"/>
      <c r="AW14" s="104"/>
    </row>
    <row r="15" spans="1:49" s="85" customFormat="1" ht="17.25" thickBot="1" x14ac:dyDescent="0.3">
      <c r="A15" s="485" t="s">
        <v>82</v>
      </c>
      <c r="B15" s="486"/>
      <c r="C15" s="542"/>
      <c r="D15" s="81">
        <f>SUM(D11:D14)</f>
        <v>24</v>
      </c>
      <c r="E15" s="81">
        <f t="shared" ref="E15:L15" si="3">SUM(E11:E14)</f>
        <v>720</v>
      </c>
      <c r="F15" s="81">
        <f t="shared" si="3"/>
        <v>316</v>
      </c>
      <c r="G15" s="81">
        <f t="shared" si="3"/>
        <v>68</v>
      </c>
      <c r="H15" s="81">
        <f t="shared" si="3"/>
        <v>0</v>
      </c>
      <c r="I15" s="81">
        <f t="shared" si="3"/>
        <v>248</v>
      </c>
      <c r="J15" s="81">
        <f t="shared" si="3"/>
        <v>404</v>
      </c>
      <c r="K15" s="81">
        <f t="shared" si="3"/>
        <v>9</v>
      </c>
      <c r="L15" s="81">
        <f t="shared" si="3"/>
        <v>15</v>
      </c>
      <c r="M15" s="81"/>
      <c r="N15" s="81"/>
      <c r="O15" s="81"/>
      <c r="P15" s="81"/>
      <c r="Q15" s="81"/>
      <c r="R15" s="253"/>
      <c r="S15" s="84"/>
      <c r="U15" s="230"/>
      <c r="V15" s="230"/>
      <c r="W15" s="230"/>
      <c r="X15" s="230"/>
      <c r="Y15" s="230"/>
      <c r="Z15" s="230"/>
      <c r="AA15" s="230"/>
      <c r="AB15" s="230"/>
      <c r="AC15" s="158"/>
      <c r="AD15" s="158"/>
      <c r="AE15" s="158"/>
      <c r="AF15" s="230"/>
      <c r="AG15" s="230"/>
      <c r="AH15" s="230"/>
      <c r="AI15" s="230"/>
      <c r="AJ15" s="230"/>
      <c r="AK15" s="230"/>
      <c r="AL15" s="230"/>
      <c r="AM15" s="230"/>
      <c r="AN15" s="158"/>
      <c r="AO15" s="158"/>
      <c r="AP15" s="230"/>
      <c r="AQ15" s="230"/>
      <c r="AR15" s="230"/>
      <c r="AS15" s="230"/>
      <c r="AT15" s="230"/>
      <c r="AU15" s="230"/>
      <c r="AV15" s="230"/>
      <c r="AW15" s="230"/>
    </row>
    <row r="16" spans="1:49" x14ac:dyDescent="0.25">
      <c r="A16" s="75"/>
      <c r="B16" s="75"/>
      <c r="C16" s="75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</row>
    <row r="17" spans="1:49" s="79" customFormat="1" ht="25.5" x14ac:dyDescent="0.25">
      <c r="C17" s="86" t="s">
        <v>100</v>
      </c>
      <c r="V17" s="66"/>
      <c r="AG17" s="66"/>
      <c r="AQ17" s="66"/>
    </row>
    <row r="18" spans="1:49" s="87" customFormat="1" ht="19.5" thickBot="1" x14ac:dyDescent="0.35">
      <c r="A18" s="533" t="s">
        <v>181</v>
      </c>
      <c r="B18" s="533"/>
      <c r="C18" s="533"/>
      <c r="D18" s="533"/>
      <c r="E18" s="533"/>
      <c r="F18" s="533"/>
      <c r="G18" s="533"/>
      <c r="H18" s="533"/>
      <c r="I18" s="533"/>
      <c r="J18" s="533"/>
      <c r="K18" s="533"/>
      <c r="L18" s="533"/>
      <c r="M18" s="533"/>
      <c r="N18" s="533"/>
      <c r="O18" s="533"/>
      <c r="P18" s="533"/>
      <c r="Q18" s="533"/>
      <c r="R18" s="533"/>
      <c r="S18" s="533"/>
    </row>
    <row r="19" spans="1:49" s="66" customFormat="1" ht="33" x14ac:dyDescent="0.25">
      <c r="A19" s="213" t="s">
        <v>108</v>
      </c>
      <c r="B19" s="56"/>
      <c r="C19" s="124" t="s">
        <v>101</v>
      </c>
      <c r="D19" s="213">
        <v>5</v>
      </c>
      <c r="E19" s="56">
        <f>D19*30</f>
        <v>150</v>
      </c>
      <c r="F19" s="258">
        <f t="shared" ref="F19:F21" si="4">SUM(G19:I19)</f>
        <v>64</v>
      </c>
      <c r="G19" s="71">
        <v>32</v>
      </c>
      <c r="H19" s="71"/>
      <c r="I19" s="71">
        <v>32</v>
      </c>
      <c r="J19" s="72">
        <f t="shared" ref="J19:J21" si="5">E19-F19</f>
        <v>86</v>
      </c>
      <c r="K19" s="165"/>
      <c r="L19" s="166"/>
      <c r="M19" s="166">
        <v>5</v>
      </c>
      <c r="N19" s="166"/>
      <c r="O19" s="166"/>
      <c r="P19" s="166"/>
      <c r="Q19" s="166"/>
      <c r="R19" s="167"/>
      <c r="S19" s="56" t="s">
        <v>83</v>
      </c>
      <c r="T19" s="80"/>
      <c r="U19" s="104"/>
      <c r="V19" s="104"/>
      <c r="W19" s="104"/>
      <c r="X19" s="104"/>
      <c r="Y19" s="104"/>
      <c r="Z19" s="104"/>
      <c r="AA19" s="104"/>
      <c r="AB19" s="104"/>
      <c r="AD19" s="157"/>
      <c r="AE19" s="157"/>
      <c r="AF19" s="104"/>
      <c r="AG19" s="104"/>
      <c r="AH19" s="104"/>
      <c r="AI19" s="104"/>
      <c r="AJ19" s="104"/>
      <c r="AK19" s="104"/>
      <c r="AL19" s="104"/>
      <c r="AM19" s="104"/>
      <c r="AO19" s="157"/>
      <c r="AP19" s="104"/>
      <c r="AQ19" s="104"/>
      <c r="AR19" s="104"/>
      <c r="AS19" s="104"/>
      <c r="AT19" s="104"/>
      <c r="AU19" s="104"/>
      <c r="AV19" s="104"/>
      <c r="AW19" s="104"/>
    </row>
    <row r="20" spans="1:49" s="66" customFormat="1" ht="33" x14ac:dyDescent="0.25">
      <c r="A20" s="217" t="s">
        <v>109</v>
      </c>
      <c r="B20" s="216"/>
      <c r="C20" s="125" t="s">
        <v>102</v>
      </c>
      <c r="D20" s="214">
        <v>5</v>
      </c>
      <c r="E20" s="57">
        <f t="shared" ref="E20:E21" si="6">D20*30</f>
        <v>150</v>
      </c>
      <c r="F20" s="259">
        <f t="shared" si="4"/>
        <v>64</v>
      </c>
      <c r="G20" s="59">
        <v>32</v>
      </c>
      <c r="H20" s="59"/>
      <c r="I20" s="59">
        <v>32</v>
      </c>
      <c r="J20" s="61">
        <f t="shared" si="5"/>
        <v>86</v>
      </c>
      <c r="K20" s="168">
        <v>5</v>
      </c>
      <c r="L20" s="169"/>
      <c r="M20" s="169"/>
      <c r="N20" s="169"/>
      <c r="O20" s="169"/>
      <c r="P20" s="169"/>
      <c r="Q20" s="169"/>
      <c r="R20" s="170"/>
      <c r="S20" s="57" t="s">
        <v>83</v>
      </c>
      <c r="T20" s="80"/>
      <c r="U20" s="104"/>
      <c r="V20" s="104"/>
      <c r="W20" s="104"/>
      <c r="X20" s="104"/>
      <c r="Y20" s="104"/>
      <c r="Z20" s="104"/>
      <c r="AA20" s="104"/>
      <c r="AB20" s="104"/>
      <c r="AD20" s="157"/>
      <c r="AE20" s="157"/>
      <c r="AF20" s="104"/>
      <c r="AG20" s="104"/>
      <c r="AH20" s="104"/>
      <c r="AI20" s="104"/>
      <c r="AJ20" s="104"/>
      <c r="AK20" s="104"/>
      <c r="AL20" s="104"/>
      <c r="AM20" s="104"/>
      <c r="AO20" s="157"/>
      <c r="AP20" s="104"/>
      <c r="AQ20" s="104"/>
      <c r="AR20" s="104"/>
      <c r="AS20" s="104"/>
      <c r="AT20" s="104"/>
      <c r="AU20" s="104"/>
      <c r="AV20" s="104"/>
      <c r="AW20" s="104"/>
    </row>
    <row r="21" spans="1:49" s="66" customFormat="1" ht="33.75" thickBot="1" x14ac:dyDescent="0.3">
      <c r="A21" s="218" t="s">
        <v>180</v>
      </c>
      <c r="B21" s="219"/>
      <c r="C21" s="223" t="s">
        <v>110</v>
      </c>
      <c r="D21" s="218">
        <v>5</v>
      </c>
      <c r="E21" s="219">
        <f t="shared" si="6"/>
        <v>150</v>
      </c>
      <c r="F21" s="261">
        <f t="shared" si="4"/>
        <v>64</v>
      </c>
      <c r="G21" s="89">
        <v>32</v>
      </c>
      <c r="H21" s="89"/>
      <c r="I21" s="89">
        <v>32</v>
      </c>
      <c r="J21" s="90">
        <f t="shared" si="5"/>
        <v>86</v>
      </c>
      <c r="K21" s="174"/>
      <c r="L21" s="175"/>
      <c r="M21" s="175"/>
      <c r="N21" s="175"/>
      <c r="O21" s="192">
        <v>5</v>
      </c>
      <c r="P21" s="175"/>
      <c r="Q21" s="175"/>
      <c r="R21" s="176"/>
      <c r="S21" s="219" t="s">
        <v>81</v>
      </c>
      <c r="T21" s="80"/>
      <c r="U21" s="104"/>
      <c r="V21" s="104"/>
      <c r="W21" s="104"/>
      <c r="X21" s="104"/>
      <c r="Y21" s="104"/>
      <c r="Z21" s="104"/>
      <c r="AA21" s="104"/>
      <c r="AB21" s="104"/>
      <c r="AD21" s="157"/>
      <c r="AE21" s="157"/>
      <c r="AF21" s="104"/>
      <c r="AG21" s="104"/>
      <c r="AH21" s="104"/>
      <c r="AI21" s="104"/>
      <c r="AJ21" s="104"/>
      <c r="AK21" s="104"/>
      <c r="AL21" s="104"/>
      <c r="AM21" s="104"/>
      <c r="AO21" s="157"/>
      <c r="AP21" s="104"/>
      <c r="AQ21" s="104"/>
      <c r="AR21" s="104"/>
      <c r="AS21" s="104"/>
      <c r="AT21" s="104"/>
      <c r="AU21" s="104"/>
      <c r="AV21" s="104"/>
      <c r="AW21" s="104"/>
    </row>
    <row r="22" spans="1:49" s="85" customFormat="1" ht="23.25" thickBot="1" x14ac:dyDescent="0.3">
      <c r="A22" s="534" t="s">
        <v>103</v>
      </c>
      <c r="B22" s="535"/>
      <c r="C22" s="536"/>
      <c r="D22" s="54">
        <f>SUM(D19:D21)</f>
        <v>15</v>
      </c>
      <c r="E22" s="54">
        <f t="shared" ref="E22:O22" si="7">SUM(E19:E21)</f>
        <v>450</v>
      </c>
      <c r="F22" s="54">
        <f t="shared" si="7"/>
        <v>192</v>
      </c>
      <c r="G22" s="54">
        <f t="shared" si="7"/>
        <v>96</v>
      </c>
      <c r="H22" s="54">
        <f t="shared" si="7"/>
        <v>0</v>
      </c>
      <c r="I22" s="54">
        <f t="shared" si="7"/>
        <v>96</v>
      </c>
      <c r="J22" s="54">
        <f t="shared" si="7"/>
        <v>258</v>
      </c>
      <c r="K22" s="54">
        <f t="shared" si="7"/>
        <v>5</v>
      </c>
      <c r="L22" s="54"/>
      <c r="M22" s="54">
        <f t="shared" si="7"/>
        <v>5</v>
      </c>
      <c r="N22" s="54"/>
      <c r="O22" s="54">
        <f t="shared" si="7"/>
        <v>5</v>
      </c>
      <c r="P22" s="54"/>
      <c r="Q22" s="54"/>
      <c r="R22" s="253"/>
      <c r="S22" s="84"/>
      <c r="U22" s="79"/>
      <c r="V22" s="66"/>
      <c r="W22" s="79"/>
      <c r="X22" s="79"/>
      <c r="Y22" s="79"/>
      <c r="Z22" s="79"/>
      <c r="AA22" s="79"/>
      <c r="AB22" s="79"/>
      <c r="AC22" s="158"/>
      <c r="AD22" s="158"/>
      <c r="AE22" s="158"/>
      <c r="AF22" s="79"/>
      <c r="AG22" s="66"/>
      <c r="AH22" s="79"/>
      <c r="AI22" s="79"/>
      <c r="AJ22" s="79"/>
      <c r="AK22" s="79"/>
      <c r="AL22" s="79"/>
      <c r="AM22" s="79"/>
      <c r="AN22" s="158"/>
      <c r="AO22" s="158"/>
      <c r="AP22" s="79"/>
      <c r="AQ22" s="66"/>
      <c r="AR22" s="79"/>
      <c r="AS22" s="79"/>
      <c r="AT22" s="79"/>
      <c r="AU22" s="79"/>
      <c r="AV22" s="79"/>
      <c r="AW22" s="79"/>
    </row>
    <row r="23" spans="1:49" s="85" customFormat="1" ht="6" customHeight="1" thickBot="1" x14ac:dyDescent="0.3">
      <c r="A23" s="91"/>
      <c r="B23" s="91"/>
      <c r="C23" s="91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84"/>
      <c r="U23" s="66"/>
      <c r="V23" s="66"/>
      <c r="W23" s="66"/>
      <c r="X23" s="66"/>
      <c r="Y23" s="66"/>
      <c r="Z23" s="66"/>
      <c r="AA23" s="66"/>
      <c r="AB23" s="66"/>
      <c r="AC23" s="158"/>
      <c r="AD23" s="158"/>
      <c r="AE23" s="158"/>
      <c r="AF23" s="66"/>
      <c r="AG23" s="66"/>
      <c r="AH23" s="66"/>
      <c r="AI23" s="66"/>
      <c r="AJ23" s="66"/>
      <c r="AK23" s="66"/>
      <c r="AL23" s="66"/>
      <c r="AM23" s="66"/>
      <c r="AN23" s="158"/>
      <c r="AO23" s="158"/>
      <c r="AP23" s="66"/>
      <c r="AQ23" s="66"/>
      <c r="AR23" s="66"/>
      <c r="AS23" s="66"/>
      <c r="AT23" s="66"/>
      <c r="AU23" s="66"/>
      <c r="AV23" s="66"/>
      <c r="AW23" s="66"/>
    </row>
    <row r="24" spans="1:49" s="88" customFormat="1" ht="23.25" thickBot="1" x14ac:dyDescent="0.35">
      <c r="A24" s="485" t="s">
        <v>368</v>
      </c>
      <c r="B24" s="486"/>
      <c r="C24" s="487"/>
      <c r="D24" s="81">
        <f>D15+D22</f>
        <v>39</v>
      </c>
      <c r="E24" s="81">
        <f t="shared" ref="E24:O24" si="8">E15+E22</f>
        <v>1170</v>
      </c>
      <c r="F24" s="81">
        <f t="shared" si="8"/>
        <v>508</v>
      </c>
      <c r="G24" s="81">
        <f t="shared" si="8"/>
        <v>164</v>
      </c>
      <c r="H24" s="81">
        <f t="shared" si="8"/>
        <v>0</v>
      </c>
      <c r="I24" s="81">
        <f t="shared" si="8"/>
        <v>344</v>
      </c>
      <c r="J24" s="81">
        <f t="shared" si="8"/>
        <v>662</v>
      </c>
      <c r="K24" s="81">
        <f t="shared" si="8"/>
        <v>14</v>
      </c>
      <c r="L24" s="81">
        <f t="shared" si="8"/>
        <v>15</v>
      </c>
      <c r="M24" s="81">
        <f t="shared" si="8"/>
        <v>5</v>
      </c>
      <c r="N24" s="81"/>
      <c r="O24" s="81">
        <f t="shared" si="8"/>
        <v>5</v>
      </c>
      <c r="P24" s="81"/>
      <c r="Q24" s="81"/>
      <c r="R24" s="253"/>
      <c r="S24" s="93"/>
      <c r="T24" s="22"/>
      <c r="U24" s="79"/>
      <c r="V24" s="66"/>
      <c r="W24" s="79"/>
      <c r="X24" s="79"/>
      <c r="Y24" s="79"/>
      <c r="Z24" s="79"/>
      <c r="AA24" s="79"/>
      <c r="AB24" s="79"/>
      <c r="AC24" s="87"/>
      <c r="AD24" s="87"/>
      <c r="AE24" s="66"/>
      <c r="AF24" s="79"/>
      <c r="AG24" s="66"/>
      <c r="AH24" s="79"/>
      <c r="AI24" s="79"/>
      <c r="AJ24" s="79"/>
      <c r="AK24" s="79"/>
      <c r="AL24" s="79"/>
      <c r="AM24" s="79"/>
      <c r="AN24" s="87"/>
      <c r="AO24" s="66"/>
      <c r="AP24" s="79"/>
      <c r="AQ24" s="66"/>
      <c r="AR24" s="79"/>
      <c r="AS24" s="79"/>
      <c r="AT24" s="79"/>
      <c r="AU24" s="79"/>
      <c r="AV24" s="79"/>
      <c r="AW24" s="79"/>
    </row>
    <row r="25" spans="1:49" s="74" customFormat="1" ht="35.25" x14ac:dyDescent="0.5">
      <c r="A25" s="537" t="s">
        <v>367</v>
      </c>
      <c r="B25" s="537"/>
      <c r="C25" s="537"/>
      <c r="D25" s="537"/>
      <c r="E25" s="537"/>
      <c r="F25" s="537"/>
      <c r="G25" s="537"/>
      <c r="H25" s="537"/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48"/>
      <c r="U25" s="94"/>
      <c r="V25" s="94"/>
      <c r="W25" s="94"/>
      <c r="X25" s="94"/>
      <c r="Y25" s="94"/>
      <c r="Z25" s="94"/>
      <c r="AA25" s="94"/>
      <c r="AB25" s="94"/>
      <c r="AF25" s="94"/>
      <c r="AG25" s="94"/>
      <c r="AH25" s="94"/>
      <c r="AI25" s="94"/>
      <c r="AJ25" s="94"/>
      <c r="AK25" s="94"/>
      <c r="AL25" s="94"/>
      <c r="AM25" s="94"/>
      <c r="AP25" s="94"/>
      <c r="AQ25" s="94"/>
      <c r="AR25" s="94"/>
      <c r="AS25" s="94"/>
      <c r="AT25" s="94"/>
      <c r="AU25" s="94"/>
      <c r="AV25" s="94"/>
      <c r="AW25" s="94"/>
    </row>
    <row r="26" spans="1:49" s="79" customFormat="1" ht="26.25" thickBot="1" x14ac:dyDescent="0.3">
      <c r="A26" s="77"/>
      <c r="B26" s="77"/>
      <c r="C26" s="78" t="s">
        <v>80</v>
      </c>
      <c r="K26" s="77"/>
      <c r="L26" s="77"/>
      <c r="M26" s="77"/>
      <c r="N26" s="77"/>
      <c r="O26" s="77"/>
      <c r="P26" s="77"/>
      <c r="Q26" s="77"/>
      <c r="R26" s="77"/>
      <c r="S26" s="77"/>
      <c r="U26" s="66"/>
      <c r="V26" s="66"/>
      <c r="W26" s="66"/>
      <c r="X26" s="66"/>
      <c r="Y26" s="66"/>
      <c r="Z26" s="66"/>
      <c r="AA26" s="66"/>
      <c r="AB26" s="66"/>
      <c r="AF26" s="66"/>
      <c r="AG26" s="66"/>
      <c r="AH26" s="66"/>
      <c r="AI26" s="66"/>
      <c r="AJ26" s="66"/>
      <c r="AK26" s="66"/>
      <c r="AL26" s="66"/>
      <c r="AM26" s="66"/>
      <c r="AP26" s="66"/>
      <c r="AQ26" s="66"/>
      <c r="AR26" s="66"/>
      <c r="AS26" s="66"/>
      <c r="AT26" s="66"/>
      <c r="AU26" s="66"/>
      <c r="AV26" s="66"/>
      <c r="AW26" s="66"/>
    </row>
    <row r="27" spans="1:49" ht="16.5" x14ac:dyDescent="0.25">
      <c r="A27" s="213" t="s">
        <v>155</v>
      </c>
      <c r="B27" s="56"/>
      <c r="C27" s="262" t="s">
        <v>214</v>
      </c>
      <c r="D27" s="213">
        <v>5</v>
      </c>
      <c r="E27" s="56">
        <f t="shared" ref="E27:E44" si="9">D27*30</f>
        <v>150</v>
      </c>
      <c r="F27" s="258">
        <f t="shared" ref="F27:F38" si="10">SUM(G27:I27)</f>
        <v>64</v>
      </c>
      <c r="G27" s="71">
        <v>32</v>
      </c>
      <c r="H27" s="71">
        <v>16</v>
      </c>
      <c r="I27" s="71">
        <v>16</v>
      </c>
      <c r="J27" s="72">
        <f t="shared" ref="J27:J44" si="11">E27-F27</f>
        <v>86</v>
      </c>
      <c r="K27" s="280">
        <v>5</v>
      </c>
      <c r="L27" s="281"/>
      <c r="M27" s="281"/>
      <c r="N27" s="281"/>
      <c r="O27" s="166"/>
      <c r="P27" s="166"/>
      <c r="Q27" s="166"/>
      <c r="R27" s="167"/>
      <c r="S27" s="251" t="s">
        <v>81</v>
      </c>
      <c r="T27" s="80"/>
      <c r="U27" s="104"/>
      <c r="V27" s="104"/>
      <c r="W27" s="104"/>
      <c r="X27" s="104"/>
      <c r="Y27" s="104"/>
      <c r="Z27" s="104"/>
      <c r="AA27" s="104"/>
      <c r="AB27" s="104"/>
      <c r="AD27" s="157"/>
      <c r="AE27" s="157"/>
      <c r="AF27" s="104"/>
      <c r="AG27" s="104"/>
      <c r="AH27" s="104"/>
      <c r="AI27" s="104"/>
      <c r="AJ27" s="104"/>
      <c r="AK27" s="104"/>
      <c r="AL27" s="104"/>
      <c r="AM27" s="104"/>
      <c r="AO27" s="157"/>
      <c r="AP27" s="104"/>
      <c r="AQ27" s="104"/>
      <c r="AR27" s="104"/>
      <c r="AS27" s="104"/>
      <c r="AT27" s="104"/>
      <c r="AU27" s="104"/>
      <c r="AV27" s="104"/>
      <c r="AW27" s="104"/>
    </row>
    <row r="28" spans="1:49" ht="33" x14ac:dyDescent="0.25">
      <c r="A28" s="214" t="s">
        <v>156</v>
      </c>
      <c r="B28" s="216"/>
      <c r="C28" s="263" t="s">
        <v>338</v>
      </c>
      <c r="D28" s="214">
        <v>5</v>
      </c>
      <c r="E28" s="57">
        <f t="shared" si="9"/>
        <v>150</v>
      </c>
      <c r="F28" s="259">
        <f t="shared" si="10"/>
        <v>64</v>
      </c>
      <c r="G28" s="59">
        <v>32</v>
      </c>
      <c r="H28" s="59">
        <v>16</v>
      </c>
      <c r="I28" s="59">
        <v>16</v>
      </c>
      <c r="J28" s="61">
        <f t="shared" si="11"/>
        <v>86</v>
      </c>
      <c r="K28" s="282"/>
      <c r="L28" s="283">
        <v>5</v>
      </c>
      <c r="M28" s="283"/>
      <c r="N28" s="283"/>
      <c r="O28" s="178"/>
      <c r="P28" s="178"/>
      <c r="Q28" s="178"/>
      <c r="R28" s="179"/>
      <c r="S28" s="252" t="s">
        <v>81</v>
      </c>
      <c r="T28" s="80"/>
      <c r="U28" s="104"/>
      <c r="V28" s="104"/>
      <c r="W28" s="104"/>
      <c r="X28" s="104"/>
      <c r="Y28" s="104"/>
      <c r="Z28" s="104"/>
      <c r="AA28" s="104"/>
      <c r="AB28" s="104"/>
      <c r="AD28" s="157"/>
      <c r="AE28" s="157"/>
      <c r="AF28" s="104"/>
      <c r="AG28" s="104"/>
      <c r="AH28" s="104"/>
      <c r="AI28" s="104"/>
      <c r="AJ28" s="104"/>
      <c r="AK28" s="104"/>
      <c r="AL28" s="104"/>
      <c r="AM28" s="104"/>
      <c r="AO28" s="157"/>
      <c r="AP28" s="104"/>
      <c r="AQ28" s="104"/>
      <c r="AR28" s="104"/>
      <c r="AS28" s="104"/>
      <c r="AT28" s="104"/>
      <c r="AU28" s="104"/>
      <c r="AV28" s="104"/>
      <c r="AW28" s="104"/>
    </row>
    <row r="29" spans="1:49" ht="16.5" x14ac:dyDescent="0.25">
      <c r="A29" s="214" t="s">
        <v>157</v>
      </c>
      <c r="B29" s="216"/>
      <c r="C29" s="263" t="s">
        <v>320</v>
      </c>
      <c r="D29" s="214">
        <v>5</v>
      </c>
      <c r="E29" s="57">
        <f t="shared" si="9"/>
        <v>150</v>
      </c>
      <c r="F29" s="259">
        <f t="shared" si="10"/>
        <v>64</v>
      </c>
      <c r="G29" s="59">
        <v>32</v>
      </c>
      <c r="H29" s="59">
        <v>16</v>
      </c>
      <c r="I29" s="59">
        <v>16</v>
      </c>
      <c r="J29" s="61">
        <f t="shared" si="11"/>
        <v>86</v>
      </c>
      <c r="K29" s="282"/>
      <c r="L29" s="283"/>
      <c r="M29" s="283">
        <v>5</v>
      </c>
      <c r="N29" s="283"/>
      <c r="O29" s="178"/>
      <c r="P29" s="178"/>
      <c r="Q29" s="178"/>
      <c r="R29" s="179"/>
      <c r="S29" s="252" t="s">
        <v>81</v>
      </c>
      <c r="T29" s="80"/>
      <c r="U29" s="104"/>
      <c r="V29" s="104"/>
      <c r="W29" s="104"/>
      <c r="X29" s="104"/>
      <c r="Y29" s="104"/>
      <c r="Z29" s="104"/>
      <c r="AA29" s="104"/>
      <c r="AB29" s="104"/>
      <c r="AD29" s="157"/>
      <c r="AE29" s="157"/>
      <c r="AF29" s="104"/>
      <c r="AG29" s="104"/>
      <c r="AH29" s="104"/>
      <c r="AI29" s="104"/>
      <c r="AJ29" s="104"/>
      <c r="AK29" s="104"/>
      <c r="AL29" s="104"/>
      <c r="AM29" s="104"/>
      <c r="AO29" s="157"/>
      <c r="AP29" s="104"/>
      <c r="AQ29" s="104"/>
      <c r="AR29" s="104"/>
      <c r="AS29" s="104"/>
      <c r="AT29" s="104"/>
      <c r="AU29" s="104"/>
      <c r="AV29" s="104"/>
      <c r="AW29" s="104"/>
    </row>
    <row r="30" spans="1:49" ht="16.5" x14ac:dyDescent="0.25">
      <c r="A30" s="214" t="s">
        <v>158</v>
      </c>
      <c r="B30" s="216"/>
      <c r="C30" s="263" t="s">
        <v>219</v>
      </c>
      <c r="D30" s="214">
        <v>5</v>
      </c>
      <c r="E30" s="57">
        <f t="shared" si="9"/>
        <v>150</v>
      </c>
      <c r="F30" s="259">
        <f t="shared" si="10"/>
        <v>64</v>
      </c>
      <c r="G30" s="59">
        <v>32</v>
      </c>
      <c r="H30" s="59">
        <v>16</v>
      </c>
      <c r="I30" s="59">
        <v>16</v>
      </c>
      <c r="J30" s="61">
        <f t="shared" si="11"/>
        <v>86</v>
      </c>
      <c r="K30" s="282"/>
      <c r="L30" s="283"/>
      <c r="M30" s="283"/>
      <c r="N30" s="283">
        <v>5</v>
      </c>
      <c r="O30" s="178"/>
      <c r="P30" s="178"/>
      <c r="Q30" s="178"/>
      <c r="R30" s="179"/>
      <c r="S30" s="252" t="s">
        <v>81</v>
      </c>
      <c r="T30" s="80"/>
      <c r="U30" s="104"/>
      <c r="V30" s="104"/>
      <c r="W30" s="104"/>
      <c r="X30" s="104"/>
      <c r="Y30" s="104"/>
      <c r="Z30" s="104"/>
      <c r="AA30" s="104"/>
      <c r="AB30" s="104"/>
      <c r="AD30" s="157"/>
      <c r="AE30" s="157"/>
      <c r="AF30" s="104"/>
      <c r="AG30" s="104"/>
      <c r="AH30" s="104"/>
      <c r="AI30" s="104"/>
      <c r="AJ30" s="104"/>
      <c r="AK30" s="104"/>
      <c r="AL30" s="104"/>
      <c r="AM30" s="104"/>
      <c r="AO30" s="157"/>
      <c r="AP30" s="104"/>
      <c r="AQ30" s="104"/>
      <c r="AR30" s="104"/>
      <c r="AS30" s="104"/>
      <c r="AT30" s="104"/>
      <c r="AU30" s="104"/>
      <c r="AV30" s="104"/>
      <c r="AW30" s="104"/>
    </row>
    <row r="31" spans="1:49" ht="16.5" x14ac:dyDescent="0.25">
      <c r="A31" s="214" t="s">
        <v>159</v>
      </c>
      <c r="B31" s="57"/>
      <c r="C31" s="264" t="s">
        <v>134</v>
      </c>
      <c r="D31" s="214">
        <v>5</v>
      </c>
      <c r="E31" s="57">
        <f t="shared" si="9"/>
        <v>150</v>
      </c>
      <c r="F31" s="259">
        <f t="shared" si="10"/>
        <v>74</v>
      </c>
      <c r="G31" s="59">
        <v>8</v>
      </c>
      <c r="H31" s="59">
        <v>66</v>
      </c>
      <c r="I31" s="59"/>
      <c r="J31" s="61">
        <f t="shared" si="11"/>
        <v>76</v>
      </c>
      <c r="K31" s="180">
        <v>5</v>
      </c>
      <c r="L31" s="169"/>
      <c r="M31" s="169"/>
      <c r="N31" s="169"/>
      <c r="O31" s="169"/>
      <c r="P31" s="169"/>
      <c r="Q31" s="169"/>
      <c r="R31" s="170"/>
      <c r="S31" s="57" t="s">
        <v>83</v>
      </c>
      <c r="T31" s="80"/>
      <c r="U31" s="104"/>
      <c r="V31" s="104"/>
      <c r="W31" s="104"/>
      <c r="X31" s="104"/>
      <c r="Y31" s="104"/>
      <c r="Z31" s="104"/>
      <c r="AA31" s="104"/>
      <c r="AB31" s="104"/>
      <c r="AD31" s="157"/>
      <c r="AE31" s="157"/>
      <c r="AF31" s="104"/>
      <c r="AG31" s="104"/>
      <c r="AH31" s="104"/>
      <c r="AI31" s="104"/>
      <c r="AJ31" s="104"/>
      <c r="AK31" s="104"/>
      <c r="AL31" s="104"/>
      <c r="AM31" s="104"/>
      <c r="AO31" s="157"/>
      <c r="AP31" s="104"/>
      <c r="AQ31" s="104"/>
      <c r="AR31" s="104"/>
      <c r="AS31" s="104"/>
      <c r="AT31" s="104"/>
      <c r="AU31" s="104"/>
      <c r="AV31" s="104"/>
      <c r="AW31" s="104"/>
    </row>
    <row r="32" spans="1:49" ht="16.5" x14ac:dyDescent="0.25">
      <c r="A32" s="214" t="s">
        <v>160</v>
      </c>
      <c r="B32" s="57"/>
      <c r="C32" s="264" t="s">
        <v>136</v>
      </c>
      <c r="D32" s="214">
        <v>5</v>
      </c>
      <c r="E32" s="57">
        <f t="shared" si="9"/>
        <v>150</v>
      </c>
      <c r="F32" s="259">
        <f t="shared" si="10"/>
        <v>64</v>
      </c>
      <c r="G32" s="59">
        <v>32</v>
      </c>
      <c r="H32" s="59"/>
      <c r="I32" s="59">
        <v>32</v>
      </c>
      <c r="J32" s="61">
        <f t="shared" si="11"/>
        <v>86</v>
      </c>
      <c r="K32" s="284">
        <v>5</v>
      </c>
      <c r="L32" s="169"/>
      <c r="M32" s="169"/>
      <c r="N32" s="169"/>
      <c r="O32" s="169"/>
      <c r="P32" s="169"/>
      <c r="Q32" s="169"/>
      <c r="R32" s="170"/>
      <c r="S32" s="57" t="s">
        <v>81</v>
      </c>
      <c r="T32" s="80"/>
      <c r="U32" s="104"/>
      <c r="V32" s="104"/>
      <c r="W32" s="104"/>
      <c r="X32" s="104"/>
      <c r="Y32" s="104"/>
      <c r="Z32" s="104"/>
      <c r="AA32" s="104"/>
      <c r="AB32" s="104"/>
      <c r="AD32" s="157"/>
      <c r="AE32" s="157"/>
      <c r="AF32" s="104"/>
      <c r="AG32" s="104"/>
      <c r="AH32" s="104"/>
      <c r="AI32" s="104"/>
      <c r="AJ32" s="104"/>
      <c r="AK32" s="104"/>
      <c r="AL32" s="104"/>
      <c r="AM32" s="104"/>
      <c r="AO32" s="157"/>
      <c r="AP32" s="104"/>
      <c r="AQ32" s="104"/>
      <c r="AR32" s="104"/>
      <c r="AS32" s="104"/>
      <c r="AT32" s="104"/>
      <c r="AU32" s="104"/>
      <c r="AV32" s="104"/>
      <c r="AW32" s="104"/>
    </row>
    <row r="33" spans="1:49" ht="16.5" x14ac:dyDescent="0.25">
      <c r="A33" s="214" t="s">
        <v>161</v>
      </c>
      <c r="B33" s="57"/>
      <c r="C33" s="264" t="s">
        <v>137</v>
      </c>
      <c r="D33" s="214">
        <v>4</v>
      </c>
      <c r="E33" s="57">
        <f t="shared" si="9"/>
        <v>120</v>
      </c>
      <c r="F33" s="259">
        <f t="shared" si="10"/>
        <v>60</v>
      </c>
      <c r="G33" s="59">
        <v>30</v>
      </c>
      <c r="H33" s="59"/>
      <c r="I33" s="59">
        <v>30</v>
      </c>
      <c r="J33" s="61">
        <f t="shared" si="11"/>
        <v>60</v>
      </c>
      <c r="K33" s="180"/>
      <c r="L33" s="169">
        <v>4</v>
      </c>
      <c r="M33" s="169"/>
      <c r="N33" s="169"/>
      <c r="O33" s="169"/>
      <c r="P33" s="169"/>
      <c r="Q33" s="169"/>
      <c r="R33" s="170"/>
      <c r="S33" s="57" t="s">
        <v>83</v>
      </c>
      <c r="T33" s="80"/>
      <c r="U33" s="104"/>
      <c r="V33" s="104"/>
      <c r="W33" s="104"/>
      <c r="X33" s="104"/>
      <c r="Y33" s="104"/>
      <c r="Z33" s="104"/>
      <c r="AA33" s="104"/>
      <c r="AB33" s="104"/>
      <c r="AD33" s="157"/>
      <c r="AE33" s="157"/>
      <c r="AF33" s="104"/>
      <c r="AG33" s="104"/>
      <c r="AH33" s="104"/>
      <c r="AI33" s="104"/>
      <c r="AJ33" s="104"/>
      <c r="AK33" s="104"/>
      <c r="AL33" s="104"/>
      <c r="AM33" s="104"/>
      <c r="AO33" s="157"/>
      <c r="AP33" s="104"/>
      <c r="AQ33" s="104"/>
      <c r="AR33" s="104"/>
      <c r="AS33" s="104"/>
      <c r="AT33" s="104"/>
      <c r="AU33" s="104"/>
      <c r="AV33" s="104"/>
      <c r="AW33" s="104"/>
    </row>
    <row r="34" spans="1:49" ht="16.5" x14ac:dyDescent="0.25">
      <c r="A34" s="214" t="s">
        <v>162</v>
      </c>
      <c r="B34" s="57"/>
      <c r="C34" s="264" t="s">
        <v>138</v>
      </c>
      <c r="D34" s="214">
        <v>4</v>
      </c>
      <c r="E34" s="57">
        <f t="shared" si="9"/>
        <v>120</v>
      </c>
      <c r="F34" s="259">
        <f t="shared" si="10"/>
        <v>60</v>
      </c>
      <c r="G34" s="59">
        <v>30</v>
      </c>
      <c r="H34" s="59"/>
      <c r="I34" s="59">
        <v>30</v>
      </c>
      <c r="J34" s="61">
        <f t="shared" si="11"/>
        <v>60</v>
      </c>
      <c r="K34" s="180"/>
      <c r="L34" s="169">
        <v>4</v>
      </c>
      <c r="M34" s="169"/>
      <c r="N34" s="169"/>
      <c r="O34" s="169"/>
      <c r="P34" s="169"/>
      <c r="Q34" s="169"/>
      <c r="R34" s="170"/>
      <c r="S34" s="57" t="s">
        <v>83</v>
      </c>
      <c r="T34" s="80"/>
      <c r="U34" s="104"/>
      <c r="V34" s="104"/>
      <c r="W34" s="104"/>
      <c r="X34" s="104"/>
      <c r="Y34" s="104"/>
      <c r="Z34" s="104"/>
      <c r="AA34" s="104"/>
      <c r="AB34" s="104"/>
      <c r="AD34" s="157"/>
      <c r="AE34" s="157"/>
      <c r="AF34" s="104"/>
      <c r="AG34" s="104"/>
      <c r="AH34" s="104"/>
      <c r="AI34" s="104"/>
      <c r="AJ34" s="104"/>
      <c r="AK34" s="104"/>
      <c r="AL34" s="104"/>
      <c r="AM34" s="104"/>
      <c r="AO34" s="157"/>
      <c r="AP34" s="104"/>
      <c r="AQ34" s="104"/>
      <c r="AR34" s="104"/>
      <c r="AS34" s="104"/>
      <c r="AT34" s="104"/>
      <c r="AU34" s="104"/>
      <c r="AV34" s="104"/>
      <c r="AW34" s="104"/>
    </row>
    <row r="35" spans="1:49" ht="16.5" x14ac:dyDescent="0.25">
      <c r="A35" s="214" t="s">
        <v>163</v>
      </c>
      <c r="B35" s="57"/>
      <c r="C35" s="264" t="s">
        <v>135</v>
      </c>
      <c r="D35" s="214">
        <v>5</v>
      </c>
      <c r="E35" s="57">
        <f t="shared" si="9"/>
        <v>150</v>
      </c>
      <c r="F35" s="259">
        <f t="shared" si="10"/>
        <v>64</v>
      </c>
      <c r="G35" s="59">
        <v>32</v>
      </c>
      <c r="H35" s="59">
        <v>32</v>
      </c>
      <c r="I35" s="59"/>
      <c r="J35" s="61">
        <f t="shared" si="11"/>
        <v>86</v>
      </c>
      <c r="K35" s="180"/>
      <c r="L35" s="169"/>
      <c r="M35" s="192">
        <v>5</v>
      </c>
      <c r="N35" s="169"/>
      <c r="O35" s="169"/>
      <c r="P35" s="169"/>
      <c r="Q35" s="169"/>
      <c r="R35" s="170"/>
      <c r="S35" s="57" t="s">
        <v>81</v>
      </c>
      <c r="T35" s="80"/>
      <c r="U35" s="104"/>
      <c r="V35" s="104"/>
      <c r="W35" s="104"/>
      <c r="X35" s="104"/>
      <c r="Y35" s="104"/>
      <c r="Z35" s="104"/>
      <c r="AA35" s="104"/>
      <c r="AB35" s="104"/>
      <c r="AD35" s="157"/>
      <c r="AE35" s="157"/>
      <c r="AF35" s="104"/>
      <c r="AG35" s="104"/>
      <c r="AH35" s="104"/>
      <c r="AI35" s="104"/>
      <c r="AJ35" s="104"/>
      <c r="AK35" s="104"/>
      <c r="AL35" s="104"/>
      <c r="AM35" s="104"/>
      <c r="AO35" s="157"/>
      <c r="AP35" s="104"/>
      <c r="AQ35" s="104"/>
      <c r="AR35" s="104"/>
      <c r="AS35" s="104"/>
      <c r="AT35" s="104"/>
      <c r="AU35" s="104"/>
      <c r="AV35" s="104"/>
      <c r="AW35" s="104"/>
    </row>
    <row r="36" spans="1:49" ht="16.5" x14ac:dyDescent="0.25">
      <c r="A36" s="214" t="s">
        <v>164</v>
      </c>
      <c r="B36" s="57"/>
      <c r="C36" s="264" t="s">
        <v>187</v>
      </c>
      <c r="D36" s="214">
        <v>4</v>
      </c>
      <c r="E36" s="57">
        <f t="shared" si="9"/>
        <v>120</v>
      </c>
      <c r="F36" s="259">
        <f t="shared" si="10"/>
        <v>60</v>
      </c>
      <c r="G36" s="59">
        <v>30</v>
      </c>
      <c r="H36" s="59"/>
      <c r="I36" s="59">
        <v>30</v>
      </c>
      <c r="J36" s="61">
        <f t="shared" si="11"/>
        <v>60</v>
      </c>
      <c r="K36" s="180"/>
      <c r="L36" s="169"/>
      <c r="M36" s="169">
        <v>4</v>
      </c>
      <c r="N36" s="169"/>
      <c r="O36" s="169"/>
      <c r="P36" s="169"/>
      <c r="Q36" s="169"/>
      <c r="R36" s="170"/>
      <c r="S36" s="57" t="s">
        <v>83</v>
      </c>
      <c r="T36" s="80"/>
      <c r="U36" s="104"/>
      <c r="V36" s="104"/>
      <c r="W36" s="104"/>
      <c r="X36" s="104"/>
      <c r="Y36" s="104"/>
      <c r="Z36" s="104"/>
      <c r="AA36" s="104"/>
      <c r="AB36" s="104"/>
      <c r="AD36" s="157"/>
      <c r="AE36" s="157"/>
      <c r="AF36" s="104"/>
      <c r="AG36" s="104"/>
      <c r="AH36" s="104"/>
      <c r="AI36" s="104"/>
      <c r="AJ36" s="104"/>
      <c r="AK36" s="104"/>
      <c r="AL36" s="104"/>
      <c r="AM36" s="104"/>
      <c r="AO36" s="157"/>
      <c r="AP36" s="104"/>
      <c r="AQ36" s="104"/>
      <c r="AR36" s="104"/>
      <c r="AS36" s="104"/>
      <c r="AT36" s="104"/>
      <c r="AU36" s="104"/>
      <c r="AV36" s="104"/>
      <c r="AW36" s="104"/>
    </row>
    <row r="37" spans="1:49" ht="16.5" x14ac:dyDescent="0.25">
      <c r="A37" s="214" t="s">
        <v>165</v>
      </c>
      <c r="B37" s="57"/>
      <c r="C37" s="264" t="s">
        <v>140</v>
      </c>
      <c r="D37" s="214">
        <v>5</v>
      </c>
      <c r="E37" s="57">
        <f t="shared" si="9"/>
        <v>150</v>
      </c>
      <c r="F37" s="259">
        <f t="shared" si="10"/>
        <v>64</v>
      </c>
      <c r="G37" s="59">
        <v>32</v>
      </c>
      <c r="H37" s="59"/>
      <c r="I37" s="59">
        <v>32</v>
      </c>
      <c r="J37" s="61">
        <f t="shared" si="11"/>
        <v>86</v>
      </c>
      <c r="K37" s="180"/>
      <c r="L37" s="169"/>
      <c r="M37" s="192">
        <v>5</v>
      </c>
      <c r="N37" s="169"/>
      <c r="O37" s="169"/>
      <c r="P37" s="169"/>
      <c r="Q37" s="169"/>
      <c r="R37" s="170"/>
      <c r="S37" s="57" t="s">
        <v>81</v>
      </c>
      <c r="T37" s="80"/>
      <c r="U37" s="104"/>
      <c r="V37" s="104"/>
      <c r="W37" s="104"/>
      <c r="X37" s="104"/>
      <c r="Y37" s="104"/>
      <c r="Z37" s="104"/>
      <c r="AA37" s="104"/>
      <c r="AB37" s="104"/>
      <c r="AD37" s="157"/>
      <c r="AE37" s="157"/>
      <c r="AF37" s="104"/>
      <c r="AG37" s="104"/>
      <c r="AH37" s="104"/>
      <c r="AI37" s="104"/>
      <c r="AJ37" s="104"/>
      <c r="AK37" s="104"/>
      <c r="AL37" s="104"/>
      <c r="AM37" s="104"/>
      <c r="AO37" s="157"/>
      <c r="AP37" s="104"/>
      <c r="AQ37" s="104"/>
      <c r="AR37" s="104"/>
      <c r="AS37" s="104"/>
      <c r="AT37" s="104"/>
      <c r="AU37" s="104"/>
      <c r="AV37" s="104"/>
      <c r="AW37" s="104"/>
    </row>
    <row r="38" spans="1:49" ht="16.5" x14ac:dyDescent="0.25">
      <c r="A38" s="214" t="s">
        <v>212</v>
      </c>
      <c r="B38" s="57"/>
      <c r="C38" s="264" t="s">
        <v>142</v>
      </c>
      <c r="D38" s="214">
        <v>4</v>
      </c>
      <c r="E38" s="57">
        <f t="shared" si="9"/>
        <v>120</v>
      </c>
      <c r="F38" s="259">
        <f t="shared" si="10"/>
        <v>60</v>
      </c>
      <c r="G38" s="59">
        <v>30</v>
      </c>
      <c r="H38" s="59"/>
      <c r="I38" s="59">
        <v>30</v>
      </c>
      <c r="J38" s="61">
        <f t="shared" si="11"/>
        <v>60</v>
      </c>
      <c r="K38" s="180"/>
      <c r="L38" s="169"/>
      <c r="M38" s="169"/>
      <c r="N38" s="169">
        <v>4</v>
      </c>
      <c r="O38" s="169"/>
      <c r="P38" s="169"/>
      <c r="Q38" s="169"/>
      <c r="R38" s="170"/>
      <c r="S38" s="57" t="s">
        <v>83</v>
      </c>
      <c r="T38" s="80"/>
      <c r="U38" s="104"/>
      <c r="V38" s="104"/>
      <c r="W38" s="104"/>
      <c r="X38" s="104"/>
      <c r="Y38" s="104"/>
      <c r="Z38" s="104"/>
      <c r="AA38" s="104"/>
      <c r="AB38" s="104"/>
      <c r="AD38" s="157"/>
      <c r="AE38" s="157"/>
      <c r="AF38" s="104"/>
      <c r="AG38" s="104"/>
      <c r="AH38" s="104"/>
      <c r="AI38" s="104"/>
      <c r="AJ38" s="104"/>
      <c r="AK38" s="104"/>
      <c r="AL38" s="104"/>
      <c r="AM38" s="104"/>
      <c r="AO38" s="157"/>
      <c r="AP38" s="104"/>
      <c r="AQ38" s="104"/>
      <c r="AR38" s="104"/>
      <c r="AS38" s="104"/>
      <c r="AT38" s="104"/>
      <c r="AU38" s="104"/>
      <c r="AV38" s="104"/>
      <c r="AW38" s="104"/>
    </row>
    <row r="39" spans="1:49" ht="33" x14ac:dyDescent="0.25">
      <c r="A39" s="214" t="s">
        <v>166</v>
      </c>
      <c r="B39" s="57"/>
      <c r="C39" s="264" t="s">
        <v>139</v>
      </c>
      <c r="D39" s="214">
        <v>5</v>
      </c>
      <c r="E39" s="57">
        <f t="shared" si="9"/>
        <v>150</v>
      </c>
      <c r="F39" s="259">
        <f>SUM(G39:I39)</f>
        <v>64</v>
      </c>
      <c r="G39" s="59">
        <v>32</v>
      </c>
      <c r="H39" s="59"/>
      <c r="I39" s="59">
        <v>32</v>
      </c>
      <c r="J39" s="61">
        <f t="shared" si="11"/>
        <v>86</v>
      </c>
      <c r="K39" s="180"/>
      <c r="L39" s="169"/>
      <c r="M39" s="169"/>
      <c r="N39" s="192">
        <v>5</v>
      </c>
      <c r="O39" s="169"/>
      <c r="P39" s="169"/>
      <c r="Q39" s="169"/>
      <c r="R39" s="170"/>
      <c r="S39" s="57" t="s">
        <v>81</v>
      </c>
      <c r="T39" s="80"/>
      <c r="U39" s="104"/>
      <c r="V39" s="104"/>
      <c r="W39" s="104"/>
      <c r="X39" s="104"/>
      <c r="Y39" s="104"/>
      <c r="Z39" s="104"/>
      <c r="AA39" s="104"/>
      <c r="AB39" s="104"/>
      <c r="AD39" s="157"/>
      <c r="AE39" s="157"/>
      <c r="AF39" s="104"/>
      <c r="AG39" s="104"/>
      <c r="AH39" s="104"/>
      <c r="AI39" s="104"/>
      <c r="AJ39" s="104"/>
      <c r="AK39" s="104"/>
      <c r="AL39" s="104"/>
      <c r="AM39" s="104"/>
      <c r="AO39" s="157"/>
      <c r="AP39" s="104"/>
      <c r="AQ39" s="104"/>
      <c r="AR39" s="104"/>
      <c r="AS39" s="104"/>
      <c r="AT39" s="104"/>
      <c r="AU39" s="104"/>
      <c r="AV39" s="104"/>
      <c r="AW39" s="104"/>
    </row>
    <row r="40" spans="1:49" ht="16.5" x14ac:dyDescent="0.25">
      <c r="A40" s="214" t="s">
        <v>167</v>
      </c>
      <c r="B40" s="57"/>
      <c r="C40" s="264" t="s">
        <v>188</v>
      </c>
      <c r="D40" s="214">
        <v>1</v>
      </c>
      <c r="E40" s="57">
        <f t="shared" si="9"/>
        <v>30</v>
      </c>
      <c r="F40" s="259">
        <f t="shared" ref="F40:F41" si="12">SUM(G40:I40)</f>
        <v>0</v>
      </c>
      <c r="G40" s="59"/>
      <c r="H40" s="59"/>
      <c r="I40" s="59"/>
      <c r="J40" s="61">
        <f t="shared" si="11"/>
        <v>30</v>
      </c>
      <c r="K40" s="180"/>
      <c r="L40" s="169"/>
      <c r="M40" s="169"/>
      <c r="N40" s="169">
        <v>1</v>
      </c>
      <c r="O40" s="169"/>
      <c r="P40" s="169"/>
      <c r="Q40" s="169"/>
      <c r="R40" s="170"/>
      <c r="S40" s="57" t="s">
        <v>145</v>
      </c>
      <c r="T40" s="80"/>
      <c r="U40" s="104"/>
      <c r="V40" s="104"/>
      <c r="W40" s="104"/>
      <c r="X40" s="104"/>
      <c r="Y40" s="104"/>
      <c r="Z40" s="104"/>
      <c r="AA40" s="104"/>
      <c r="AB40" s="104"/>
      <c r="AD40" s="157"/>
      <c r="AE40" s="157"/>
      <c r="AF40" s="104"/>
      <c r="AG40" s="104"/>
      <c r="AH40" s="104"/>
      <c r="AI40" s="104"/>
      <c r="AJ40" s="104"/>
      <c r="AK40" s="104"/>
      <c r="AL40" s="104"/>
      <c r="AM40" s="104"/>
      <c r="AO40" s="157"/>
      <c r="AP40" s="104"/>
      <c r="AQ40" s="104"/>
      <c r="AR40" s="104"/>
      <c r="AS40" s="104"/>
      <c r="AT40" s="104"/>
      <c r="AU40" s="104"/>
      <c r="AV40" s="104"/>
      <c r="AW40" s="104"/>
    </row>
    <row r="41" spans="1:49" ht="16.5" x14ac:dyDescent="0.25">
      <c r="A41" s="214" t="s">
        <v>168</v>
      </c>
      <c r="B41" s="220"/>
      <c r="C41" s="265" t="s">
        <v>209</v>
      </c>
      <c r="D41" s="214">
        <v>5</v>
      </c>
      <c r="E41" s="57">
        <f t="shared" si="9"/>
        <v>150</v>
      </c>
      <c r="F41" s="259">
        <f t="shared" si="12"/>
        <v>64</v>
      </c>
      <c r="G41" s="59">
        <v>32</v>
      </c>
      <c r="H41" s="59"/>
      <c r="I41" s="59">
        <v>32</v>
      </c>
      <c r="J41" s="61">
        <f t="shared" si="11"/>
        <v>86</v>
      </c>
      <c r="K41" s="181"/>
      <c r="L41" s="182"/>
      <c r="M41" s="182"/>
      <c r="N41" s="285">
        <v>5</v>
      </c>
      <c r="O41" s="182"/>
      <c r="P41" s="182"/>
      <c r="Q41" s="182"/>
      <c r="R41" s="183"/>
      <c r="S41" s="57" t="s">
        <v>81</v>
      </c>
      <c r="T41" s="80"/>
      <c r="U41" s="104"/>
      <c r="V41" s="104"/>
      <c r="W41" s="104"/>
      <c r="X41" s="231"/>
      <c r="Y41" s="104"/>
      <c r="Z41" s="104"/>
      <c r="AA41" s="104"/>
      <c r="AB41" s="104"/>
      <c r="AD41" s="157"/>
      <c r="AE41" s="157"/>
      <c r="AF41" s="104"/>
      <c r="AG41" s="104"/>
      <c r="AH41" s="104"/>
      <c r="AI41" s="231"/>
      <c r="AJ41" s="104"/>
      <c r="AK41" s="104"/>
      <c r="AL41" s="104"/>
      <c r="AM41" s="104"/>
      <c r="AO41" s="157"/>
      <c r="AP41" s="104"/>
      <c r="AQ41" s="104"/>
      <c r="AR41" s="104"/>
      <c r="AS41" s="231"/>
      <c r="AT41" s="104"/>
      <c r="AU41" s="104"/>
      <c r="AV41" s="104"/>
      <c r="AW41" s="104"/>
    </row>
    <row r="42" spans="1:49" ht="16.5" x14ac:dyDescent="0.25">
      <c r="A42" s="214" t="s">
        <v>169</v>
      </c>
      <c r="B42" s="57"/>
      <c r="C42" s="264" t="s">
        <v>211</v>
      </c>
      <c r="D42" s="214">
        <v>5</v>
      </c>
      <c r="E42" s="57">
        <f t="shared" si="9"/>
        <v>150</v>
      </c>
      <c r="F42" s="259">
        <f>SUM(G42:I42)</f>
        <v>64</v>
      </c>
      <c r="G42" s="59">
        <v>32</v>
      </c>
      <c r="H42" s="59"/>
      <c r="I42" s="59">
        <v>32</v>
      </c>
      <c r="J42" s="61">
        <f t="shared" si="11"/>
        <v>86</v>
      </c>
      <c r="K42" s="180"/>
      <c r="L42" s="169"/>
      <c r="M42" s="169"/>
      <c r="N42" s="169"/>
      <c r="O42" s="192">
        <v>5</v>
      </c>
      <c r="P42" s="169"/>
      <c r="Q42" s="169"/>
      <c r="R42" s="170"/>
      <c r="S42" s="57" t="s">
        <v>81</v>
      </c>
      <c r="T42" s="80"/>
      <c r="U42" s="104"/>
      <c r="V42" s="104"/>
      <c r="W42" s="231"/>
      <c r="X42" s="231"/>
      <c r="Y42" s="104"/>
      <c r="Z42" s="104"/>
      <c r="AA42" s="104"/>
      <c r="AB42" s="104"/>
      <c r="AD42" s="157"/>
      <c r="AE42" s="157"/>
      <c r="AF42" s="104"/>
      <c r="AG42" s="104"/>
      <c r="AH42" s="231"/>
      <c r="AI42" s="231"/>
      <c r="AJ42" s="104"/>
      <c r="AK42" s="104"/>
      <c r="AL42" s="104"/>
      <c r="AM42" s="104"/>
      <c r="AO42" s="157"/>
      <c r="AP42" s="104"/>
      <c r="AQ42" s="104"/>
      <c r="AR42" s="231"/>
      <c r="AS42" s="231"/>
      <c r="AT42" s="104"/>
      <c r="AU42" s="104"/>
      <c r="AV42" s="104"/>
      <c r="AW42" s="104"/>
    </row>
    <row r="43" spans="1:49" ht="16.5" x14ac:dyDescent="0.25">
      <c r="A43" s="214" t="s">
        <v>217</v>
      </c>
      <c r="B43" s="57"/>
      <c r="C43" s="264" t="s">
        <v>141</v>
      </c>
      <c r="D43" s="214">
        <v>5</v>
      </c>
      <c r="E43" s="57">
        <f t="shared" si="9"/>
        <v>150</v>
      </c>
      <c r="F43" s="259">
        <f>SUM(G43:I43)</f>
        <v>64</v>
      </c>
      <c r="G43" s="59">
        <v>32</v>
      </c>
      <c r="H43" s="59"/>
      <c r="I43" s="59">
        <v>32</v>
      </c>
      <c r="J43" s="61">
        <f t="shared" si="11"/>
        <v>86</v>
      </c>
      <c r="K43" s="180"/>
      <c r="L43" s="169"/>
      <c r="M43" s="169"/>
      <c r="N43" s="169"/>
      <c r="O43" s="192">
        <v>5</v>
      </c>
      <c r="P43" s="169"/>
      <c r="Q43" s="169"/>
      <c r="R43" s="170"/>
      <c r="S43" s="57" t="s">
        <v>81</v>
      </c>
      <c r="T43" s="80"/>
      <c r="U43" s="104"/>
      <c r="V43" s="104"/>
      <c r="W43" s="231"/>
      <c r="X43" s="231"/>
      <c r="Y43" s="104"/>
      <c r="Z43" s="104"/>
      <c r="AA43" s="104"/>
      <c r="AB43" s="104"/>
      <c r="AD43" s="157"/>
      <c r="AE43" s="157"/>
      <c r="AF43" s="104"/>
      <c r="AG43" s="104"/>
      <c r="AH43" s="231"/>
      <c r="AI43" s="231"/>
      <c r="AJ43" s="104"/>
      <c r="AK43" s="104"/>
      <c r="AL43" s="104"/>
      <c r="AM43" s="104"/>
      <c r="AO43" s="157"/>
      <c r="AP43" s="104"/>
      <c r="AQ43" s="104"/>
      <c r="AR43" s="231"/>
      <c r="AS43" s="231"/>
      <c r="AT43" s="104"/>
      <c r="AU43" s="104"/>
      <c r="AV43" s="104"/>
      <c r="AW43" s="104"/>
    </row>
    <row r="44" spans="1:49" ht="16.5" x14ac:dyDescent="0.25">
      <c r="A44" s="214" t="s">
        <v>218</v>
      </c>
      <c r="B44" s="57"/>
      <c r="C44" s="264" t="s">
        <v>143</v>
      </c>
      <c r="D44" s="214">
        <v>5</v>
      </c>
      <c r="E44" s="57">
        <f t="shared" si="9"/>
        <v>150</v>
      </c>
      <c r="F44" s="259">
        <f>SUM(G44:I44)</f>
        <v>64</v>
      </c>
      <c r="G44" s="59">
        <v>32</v>
      </c>
      <c r="H44" s="59"/>
      <c r="I44" s="59">
        <v>32</v>
      </c>
      <c r="J44" s="61">
        <f t="shared" si="11"/>
        <v>86</v>
      </c>
      <c r="K44" s="180"/>
      <c r="L44" s="169"/>
      <c r="M44" s="169"/>
      <c r="N44" s="169"/>
      <c r="O44" s="169"/>
      <c r="P44" s="192">
        <v>5</v>
      </c>
      <c r="Q44" s="169"/>
      <c r="R44" s="170"/>
      <c r="S44" s="57" t="s">
        <v>81</v>
      </c>
      <c r="T44" s="80"/>
      <c r="U44" s="104"/>
      <c r="V44" s="104"/>
      <c r="W44" s="231"/>
      <c r="X44" s="231"/>
      <c r="Y44" s="104"/>
      <c r="Z44" s="104"/>
      <c r="AA44" s="104"/>
      <c r="AB44" s="104"/>
      <c r="AD44" s="157"/>
      <c r="AE44" s="157"/>
      <c r="AF44" s="104"/>
      <c r="AG44" s="104"/>
      <c r="AH44" s="231"/>
      <c r="AI44" s="231"/>
      <c r="AJ44" s="104"/>
      <c r="AK44" s="104"/>
      <c r="AL44" s="104"/>
      <c r="AM44" s="104"/>
      <c r="AO44" s="157"/>
      <c r="AP44" s="104"/>
      <c r="AQ44" s="104"/>
      <c r="AR44" s="231"/>
      <c r="AS44" s="231"/>
      <c r="AT44" s="104"/>
      <c r="AU44" s="104"/>
      <c r="AV44" s="104"/>
      <c r="AW44" s="104"/>
    </row>
    <row r="45" spans="1:49" ht="33.75" thickBot="1" x14ac:dyDescent="0.3">
      <c r="A45" s="55" t="s">
        <v>323</v>
      </c>
      <c r="B45" s="221"/>
      <c r="C45" s="266" t="s">
        <v>273</v>
      </c>
      <c r="D45" s="215">
        <v>4</v>
      </c>
      <c r="E45" s="58">
        <f>D45*30</f>
        <v>120</v>
      </c>
      <c r="F45" s="260">
        <f>SUM(G45:I45)</f>
        <v>60</v>
      </c>
      <c r="G45" s="267"/>
      <c r="H45" s="267"/>
      <c r="I45" s="67">
        <v>60</v>
      </c>
      <c r="J45" s="69">
        <f>E45-F45</f>
        <v>60</v>
      </c>
      <c r="K45" s="391"/>
      <c r="L45" s="392"/>
      <c r="M45" s="392"/>
      <c r="N45" s="392"/>
      <c r="O45" s="392"/>
      <c r="P45" s="182"/>
      <c r="Q45" s="182">
        <v>4</v>
      </c>
      <c r="R45" s="393"/>
      <c r="S45" s="58" t="s">
        <v>83</v>
      </c>
      <c r="T45" s="80"/>
      <c r="U45" s="104"/>
      <c r="V45" s="104"/>
      <c r="W45" s="104"/>
      <c r="X45" s="104"/>
      <c r="Y45" s="104"/>
      <c r="Z45" s="104"/>
      <c r="AA45" s="104"/>
      <c r="AB45" s="104"/>
      <c r="AD45" s="157"/>
      <c r="AE45" s="157"/>
      <c r="AF45" s="104"/>
      <c r="AG45" s="104"/>
      <c r="AH45" s="104"/>
      <c r="AI45" s="104"/>
      <c r="AJ45" s="104"/>
      <c r="AK45" s="104"/>
      <c r="AL45" s="104"/>
      <c r="AM45" s="104"/>
      <c r="AO45" s="157"/>
      <c r="AP45" s="104"/>
      <c r="AQ45" s="104"/>
      <c r="AR45" s="104"/>
      <c r="AS45" s="104"/>
      <c r="AT45" s="104"/>
      <c r="AU45" s="104"/>
      <c r="AV45" s="104"/>
      <c r="AW45" s="104"/>
    </row>
    <row r="46" spans="1:49" ht="17.25" thickBot="1" x14ac:dyDescent="0.3">
      <c r="A46" s="485" t="s">
        <v>82</v>
      </c>
      <c r="B46" s="486"/>
      <c r="C46" s="542"/>
      <c r="D46" s="54">
        <f>SUM(D27:D45)</f>
        <v>86</v>
      </c>
      <c r="E46" s="54">
        <f t="shared" ref="E46:Q46" si="13">SUM(E27:E45)</f>
        <v>2580</v>
      </c>
      <c r="F46" s="54">
        <f t="shared" si="13"/>
        <v>1142</v>
      </c>
      <c r="G46" s="54">
        <f t="shared" si="13"/>
        <v>512</v>
      </c>
      <c r="H46" s="54">
        <f t="shared" si="13"/>
        <v>162</v>
      </c>
      <c r="I46" s="54">
        <f t="shared" si="13"/>
        <v>468</v>
      </c>
      <c r="J46" s="54">
        <f t="shared" si="13"/>
        <v>1438</v>
      </c>
      <c r="K46" s="81">
        <f t="shared" si="13"/>
        <v>15</v>
      </c>
      <c r="L46" s="81">
        <f t="shared" si="13"/>
        <v>13</v>
      </c>
      <c r="M46" s="81">
        <f t="shared" si="13"/>
        <v>19</v>
      </c>
      <c r="N46" s="81">
        <f t="shared" si="13"/>
        <v>20</v>
      </c>
      <c r="O46" s="81">
        <f t="shared" si="13"/>
        <v>10</v>
      </c>
      <c r="P46" s="81">
        <f t="shared" si="13"/>
        <v>5</v>
      </c>
      <c r="Q46" s="81">
        <f t="shared" si="13"/>
        <v>4</v>
      </c>
      <c r="R46" s="253"/>
      <c r="S46" s="84"/>
    </row>
    <row r="47" spans="1:49" s="66" customFormat="1" x14ac:dyDescent="0.25">
      <c r="A47" s="75"/>
      <c r="B47" s="75"/>
      <c r="C47" s="75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</row>
    <row r="48" spans="1:49" s="79" customFormat="1" ht="25.5" x14ac:dyDescent="0.25">
      <c r="C48" s="86" t="s">
        <v>100</v>
      </c>
    </row>
    <row r="49" spans="1:49" s="87" customFormat="1" ht="19.5" thickBot="1" x14ac:dyDescent="0.35">
      <c r="A49" s="533" t="s">
        <v>181</v>
      </c>
      <c r="B49" s="538"/>
      <c r="C49" s="533"/>
      <c r="D49" s="533"/>
      <c r="E49" s="533"/>
      <c r="F49" s="533"/>
      <c r="G49" s="533"/>
      <c r="H49" s="533"/>
      <c r="I49" s="533"/>
      <c r="J49" s="533"/>
      <c r="K49" s="533"/>
      <c r="L49" s="533"/>
      <c r="M49" s="533"/>
      <c r="N49" s="533"/>
      <c r="O49" s="533"/>
      <c r="P49" s="533"/>
      <c r="Q49" s="533"/>
      <c r="R49" s="533"/>
      <c r="S49" s="533"/>
    </row>
    <row r="50" spans="1:49" s="66" customFormat="1" ht="16.5" x14ac:dyDescent="0.25">
      <c r="A50" s="213" t="s">
        <v>112</v>
      </c>
      <c r="B50" s="56"/>
      <c r="C50" s="124" t="s">
        <v>182</v>
      </c>
      <c r="D50" s="213">
        <v>5</v>
      </c>
      <c r="E50" s="56">
        <f t="shared" ref="E50:E53" si="14">D50*30</f>
        <v>150</v>
      </c>
      <c r="F50" s="258">
        <f t="shared" ref="F50:F53" si="15">SUM(G50:I50)</f>
        <v>64</v>
      </c>
      <c r="G50" s="71">
        <v>32</v>
      </c>
      <c r="H50" s="71"/>
      <c r="I50" s="71">
        <v>32</v>
      </c>
      <c r="J50" s="72">
        <f t="shared" ref="J50:J53" si="16">E50-F50</f>
        <v>86</v>
      </c>
      <c r="K50" s="165"/>
      <c r="L50" s="166"/>
      <c r="M50" s="166">
        <v>5</v>
      </c>
      <c r="N50" s="166"/>
      <c r="O50" s="166"/>
      <c r="P50" s="166"/>
      <c r="Q50" s="166"/>
      <c r="R50" s="167"/>
      <c r="S50" s="56" t="s">
        <v>83</v>
      </c>
      <c r="T50" s="80"/>
      <c r="U50" s="104"/>
      <c r="V50" s="104"/>
      <c r="W50" s="104"/>
      <c r="X50" s="104"/>
      <c r="Y50" s="104"/>
      <c r="Z50" s="104"/>
      <c r="AA50" s="104"/>
      <c r="AB50" s="104"/>
      <c r="AD50" s="157"/>
      <c r="AE50" s="157"/>
      <c r="AF50" s="104"/>
      <c r="AG50" s="104"/>
      <c r="AH50" s="104"/>
      <c r="AI50" s="104"/>
      <c r="AJ50" s="104"/>
      <c r="AK50" s="104"/>
      <c r="AL50" s="104"/>
      <c r="AM50" s="104"/>
      <c r="AO50" s="157"/>
      <c r="AP50" s="104"/>
      <c r="AQ50" s="104"/>
      <c r="AR50" s="104"/>
      <c r="AS50" s="104"/>
      <c r="AT50" s="104"/>
      <c r="AU50" s="104"/>
      <c r="AV50" s="104"/>
      <c r="AW50" s="104"/>
    </row>
    <row r="51" spans="1:49" s="66" customFormat="1" ht="16.5" x14ac:dyDescent="0.25">
      <c r="A51" s="214" t="s">
        <v>113</v>
      </c>
      <c r="B51" s="57"/>
      <c r="C51" s="125" t="s">
        <v>111</v>
      </c>
      <c r="D51" s="214">
        <v>5</v>
      </c>
      <c r="E51" s="57">
        <f t="shared" si="14"/>
        <v>150</v>
      </c>
      <c r="F51" s="259">
        <f t="shared" si="15"/>
        <v>64</v>
      </c>
      <c r="G51" s="59">
        <v>32</v>
      </c>
      <c r="H51" s="59"/>
      <c r="I51" s="59">
        <v>32</v>
      </c>
      <c r="J51" s="61">
        <f t="shared" si="16"/>
        <v>86</v>
      </c>
      <c r="K51" s="168"/>
      <c r="L51" s="169"/>
      <c r="M51" s="169"/>
      <c r="N51" s="169">
        <v>5</v>
      </c>
      <c r="O51" s="169"/>
      <c r="P51" s="169"/>
      <c r="Q51" s="169"/>
      <c r="R51" s="170"/>
      <c r="S51" s="57" t="s">
        <v>83</v>
      </c>
      <c r="T51" s="80"/>
      <c r="U51" s="104"/>
      <c r="V51" s="104"/>
      <c r="W51" s="104"/>
      <c r="X51" s="104"/>
      <c r="Y51" s="104"/>
      <c r="Z51" s="104"/>
      <c r="AA51" s="104"/>
      <c r="AB51" s="104"/>
      <c r="AD51" s="157"/>
      <c r="AE51" s="157"/>
      <c r="AF51" s="104"/>
      <c r="AG51" s="104"/>
      <c r="AH51" s="104"/>
      <c r="AI51" s="104"/>
      <c r="AJ51" s="104"/>
      <c r="AK51" s="104"/>
      <c r="AL51" s="104"/>
      <c r="AM51" s="104"/>
      <c r="AO51" s="157"/>
      <c r="AP51" s="104"/>
      <c r="AQ51" s="104"/>
      <c r="AR51" s="104"/>
      <c r="AS51" s="104"/>
      <c r="AT51" s="104"/>
      <c r="AU51" s="104"/>
      <c r="AV51" s="104"/>
      <c r="AW51" s="104"/>
    </row>
    <row r="52" spans="1:49" s="66" customFormat="1" ht="16.5" x14ac:dyDescent="0.25">
      <c r="A52" s="214" t="s">
        <v>114</v>
      </c>
      <c r="B52" s="57"/>
      <c r="C52" s="125" t="s">
        <v>111</v>
      </c>
      <c r="D52" s="214">
        <v>5</v>
      </c>
      <c r="E52" s="57">
        <f t="shared" si="14"/>
        <v>150</v>
      </c>
      <c r="F52" s="259">
        <f t="shared" si="15"/>
        <v>64</v>
      </c>
      <c r="G52" s="59">
        <v>32</v>
      </c>
      <c r="H52" s="59"/>
      <c r="I52" s="59">
        <v>32</v>
      </c>
      <c r="J52" s="61">
        <f t="shared" si="16"/>
        <v>86</v>
      </c>
      <c r="K52" s="168"/>
      <c r="L52" s="169"/>
      <c r="M52" s="169"/>
      <c r="N52" s="169"/>
      <c r="O52" s="169">
        <v>5</v>
      </c>
      <c r="P52" s="169"/>
      <c r="Q52" s="169"/>
      <c r="R52" s="170"/>
      <c r="S52" s="57" t="s">
        <v>83</v>
      </c>
      <c r="T52" s="80"/>
      <c r="U52" s="104"/>
      <c r="V52" s="104"/>
      <c r="W52" s="104"/>
      <c r="X52" s="104"/>
      <c r="Y52" s="104"/>
      <c r="Z52" s="104"/>
      <c r="AA52" s="104"/>
      <c r="AB52" s="104"/>
      <c r="AD52" s="157"/>
      <c r="AE52" s="157"/>
      <c r="AF52" s="104"/>
      <c r="AG52" s="104"/>
      <c r="AH52" s="104"/>
      <c r="AI52" s="104"/>
      <c r="AJ52" s="104"/>
      <c r="AK52" s="104"/>
      <c r="AL52" s="104"/>
      <c r="AM52" s="104"/>
      <c r="AO52" s="157"/>
      <c r="AP52" s="104"/>
      <c r="AQ52" s="104"/>
      <c r="AR52" s="104"/>
      <c r="AS52" s="104"/>
      <c r="AT52" s="104"/>
      <c r="AU52" s="104"/>
      <c r="AV52" s="104"/>
      <c r="AW52" s="104"/>
    </row>
    <row r="53" spans="1:49" s="66" customFormat="1" ht="17.25" thickBot="1" x14ac:dyDescent="0.3">
      <c r="A53" s="215" t="s">
        <v>115</v>
      </c>
      <c r="B53" s="219"/>
      <c r="C53" s="223" t="s">
        <v>111</v>
      </c>
      <c r="D53" s="218">
        <v>5</v>
      </c>
      <c r="E53" s="58">
        <f t="shared" si="14"/>
        <v>150</v>
      </c>
      <c r="F53" s="260">
        <f t="shared" si="15"/>
        <v>64</v>
      </c>
      <c r="G53" s="68">
        <v>32</v>
      </c>
      <c r="H53" s="68"/>
      <c r="I53" s="68">
        <v>32</v>
      </c>
      <c r="J53" s="69">
        <f t="shared" si="16"/>
        <v>86</v>
      </c>
      <c r="K53" s="174"/>
      <c r="L53" s="175"/>
      <c r="M53" s="175"/>
      <c r="N53" s="175"/>
      <c r="O53" s="175"/>
      <c r="P53" s="175">
        <v>5</v>
      </c>
      <c r="Q53" s="175"/>
      <c r="R53" s="176"/>
      <c r="S53" s="58" t="s">
        <v>83</v>
      </c>
      <c r="T53" s="80"/>
      <c r="U53" s="104"/>
      <c r="V53" s="104"/>
      <c r="W53" s="104"/>
      <c r="X53" s="104"/>
      <c r="Y53" s="104"/>
      <c r="Z53" s="104"/>
      <c r="AA53" s="104"/>
      <c r="AB53" s="104"/>
      <c r="AD53" s="157"/>
      <c r="AE53" s="157"/>
      <c r="AF53" s="104"/>
      <c r="AG53" s="104"/>
      <c r="AH53" s="104"/>
      <c r="AI53" s="104"/>
      <c r="AJ53" s="104"/>
      <c r="AK53" s="104"/>
      <c r="AL53" s="104"/>
      <c r="AM53" s="104"/>
      <c r="AO53" s="157"/>
      <c r="AP53" s="104"/>
      <c r="AQ53" s="104"/>
      <c r="AR53" s="104"/>
      <c r="AS53" s="104"/>
      <c r="AT53" s="104"/>
      <c r="AU53" s="104"/>
      <c r="AV53" s="104"/>
      <c r="AW53" s="104"/>
    </row>
    <row r="54" spans="1:49" s="66" customFormat="1" ht="24" thickBot="1" x14ac:dyDescent="0.3">
      <c r="A54" s="116"/>
      <c r="B54" s="116"/>
      <c r="C54" s="302" t="s">
        <v>401</v>
      </c>
      <c r="D54" s="303"/>
      <c r="E54" s="303"/>
      <c r="F54" s="303"/>
      <c r="G54" s="303"/>
      <c r="H54" s="303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</row>
    <row r="55" spans="1:49" s="66" customFormat="1" ht="22.5" x14ac:dyDescent="0.3">
      <c r="A55" s="56" t="s">
        <v>282</v>
      </c>
      <c r="B55" s="209"/>
      <c r="C55" s="385" t="s">
        <v>435</v>
      </c>
      <c r="D55" s="128">
        <v>5</v>
      </c>
      <c r="E55" s="56">
        <f t="shared" ref="E55:E62" si="17">D55*30</f>
        <v>150</v>
      </c>
      <c r="F55" s="258">
        <f>SUM(G55:I55)</f>
        <v>64</v>
      </c>
      <c r="G55" s="147">
        <v>32</v>
      </c>
      <c r="H55" s="151"/>
      <c r="I55" s="147">
        <v>32</v>
      </c>
      <c r="J55" s="72">
        <f t="shared" ref="J55:J62" si="18">E55-F55</f>
        <v>86</v>
      </c>
      <c r="K55" s="165"/>
      <c r="L55" s="166"/>
      <c r="M55" s="166"/>
      <c r="N55" s="281">
        <v>5</v>
      </c>
      <c r="O55" s="166"/>
      <c r="P55" s="166"/>
      <c r="Q55" s="166"/>
      <c r="R55" s="167"/>
      <c r="S55" s="56" t="s">
        <v>81</v>
      </c>
    </row>
    <row r="56" spans="1:49" s="66" customFormat="1" ht="18.75" x14ac:dyDescent="0.25">
      <c r="A56" s="57" t="s">
        <v>283</v>
      </c>
      <c r="B56" s="211"/>
      <c r="C56" s="386" t="s">
        <v>261</v>
      </c>
      <c r="D56" s="129">
        <v>5</v>
      </c>
      <c r="E56" s="57">
        <f t="shared" si="17"/>
        <v>150</v>
      </c>
      <c r="F56" s="259">
        <f>SUM(G56:I56)</f>
        <v>64</v>
      </c>
      <c r="G56" s="148">
        <v>30</v>
      </c>
      <c r="H56" s="148"/>
      <c r="I56" s="148">
        <v>34</v>
      </c>
      <c r="J56" s="61">
        <f t="shared" si="18"/>
        <v>86</v>
      </c>
      <c r="K56" s="168"/>
      <c r="L56" s="169"/>
      <c r="M56" s="169"/>
      <c r="N56" s="169"/>
      <c r="O56" s="192">
        <v>5</v>
      </c>
      <c r="P56" s="169"/>
      <c r="Q56" s="169"/>
      <c r="R56" s="170"/>
      <c r="S56" s="57" t="s">
        <v>81</v>
      </c>
    </row>
    <row r="57" spans="1:49" s="66" customFormat="1" ht="37.5" x14ac:dyDescent="0.25">
      <c r="A57" s="57" t="s">
        <v>284</v>
      </c>
      <c r="B57" s="211"/>
      <c r="C57" s="387" t="s">
        <v>436</v>
      </c>
      <c r="D57" s="129">
        <v>5</v>
      </c>
      <c r="E57" s="57">
        <f t="shared" si="17"/>
        <v>150</v>
      </c>
      <c r="F57" s="259">
        <f>SUM(G57:I57)</f>
        <v>74</v>
      </c>
      <c r="G57" s="148">
        <v>32</v>
      </c>
      <c r="H57" s="148"/>
      <c r="I57" s="148">
        <v>42</v>
      </c>
      <c r="J57" s="61">
        <f t="shared" si="18"/>
        <v>76</v>
      </c>
      <c r="K57" s="168"/>
      <c r="L57" s="169"/>
      <c r="M57" s="169"/>
      <c r="N57" s="169"/>
      <c r="O57" s="169">
        <v>5</v>
      </c>
      <c r="P57" s="169"/>
      <c r="Q57" s="169"/>
      <c r="R57" s="170"/>
      <c r="S57" s="57" t="s">
        <v>83</v>
      </c>
      <c r="T57" s="232"/>
    </row>
    <row r="58" spans="1:49" s="66" customFormat="1" ht="18.75" x14ac:dyDescent="0.25">
      <c r="A58" s="57" t="s">
        <v>285</v>
      </c>
      <c r="B58" s="211"/>
      <c r="C58" s="387" t="s">
        <v>262</v>
      </c>
      <c r="D58" s="129">
        <v>1</v>
      </c>
      <c r="E58" s="57">
        <f t="shared" si="17"/>
        <v>30</v>
      </c>
      <c r="F58" s="259">
        <f t="shared" ref="F58:F62" si="19">SUM(G58:I58)</f>
        <v>0</v>
      </c>
      <c r="G58" s="148"/>
      <c r="H58" s="148"/>
      <c r="I58" s="148"/>
      <c r="J58" s="61">
        <f t="shared" si="18"/>
        <v>30</v>
      </c>
      <c r="K58" s="168"/>
      <c r="L58" s="169"/>
      <c r="M58" s="169"/>
      <c r="N58" s="169"/>
      <c r="O58" s="169"/>
      <c r="P58" s="169">
        <v>1</v>
      </c>
      <c r="Q58" s="169"/>
      <c r="R58" s="170"/>
      <c r="S58" s="57" t="s">
        <v>145</v>
      </c>
    </row>
    <row r="59" spans="1:49" s="66" customFormat="1" ht="17.25" x14ac:dyDescent="0.25">
      <c r="A59" s="57" t="s">
        <v>286</v>
      </c>
      <c r="B59" s="211"/>
      <c r="C59" s="388" t="s">
        <v>263</v>
      </c>
      <c r="D59" s="129">
        <v>6</v>
      </c>
      <c r="E59" s="57">
        <f t="shared" si="17"/>
        <v>180</v>
      </c>
      <c r="F59" s="259">
        <f t="shared" si="19"/>
        <v>80</v>
      </c>
      <c r="G59" s="149">
        <v>34</v>
      </c>
      <c r="H59" s="149"/>
      <c r="I59" s="149">
        <v>46</v>
      </c>
      <c r="J59" s="61">
        <f t="shared" si="18"/>
        <v>100</v>
      </c>
      <c r="K59" s="187"/>
      <c r="L59" s="184"/>
      <c r="M59" s="184"/>
      <c r="N59" s="184"/>
      <c r="O59" s="184"/>
      <c r="P59" s="192">
        <v>6</v>
      </c>
      <c r="Q59" s="184"/>
      <c r="R59" s="185"/>
      <c r="S59" s="57" t="s">
        <v>81</v>
      </c>
    </row>
    <row r="60" spans="1:49" s="66" customFormat="1" ht="18.75" x14ac:dyDescent="0.25">
      <c r="A60" s="57" t="s">
        <v>287</v>
      </c>
      <c r="B60" s="211"/>
      <c r="C60" s="386" t="s">
        <v>264</v>
      </c>
      <c r="D60" s="129">
        <v>5</v>
      </c>
      <c r="E60" s="57">
        <f t="shared" si="17"/>
        <v>150</v>
      </c>
      <c r="F60" s="259">
        <f t="shared" si="19"/>
        <v>64</v>
      </c>
      <c r="G60" s="148">
        <v>30</v>
      </c>
      <c r="H60" s="148"/>
      <c r="I60" s="148">
        <v>34</v>
      </c>
      <c r="J60" s="61">
        <f t="shared" si="18"/>
        <v>86</v>
      </c>
      <c r="K60" s="168"/>
      <c r="L60" s="169"/>
      <c r="M60" s="169"/>
      <c r="N60" s="169"/>
      <c r="O60" s="169"/>
      <c r="P60" s="192">
        <v>5</v>
      </c>
      <c r="Q60" s="169"/>
      <c r="R60" s="170"/>
      <c r="S60" s="57" t="s">
        <v>81</v>
      </c>
    </row>
    <row r="61" spans="1:49" s="66" customFormat="1" ht="18.75" x14ac:dyDescent="0.25">
      <c r="A61" s="57" t="s">
        <v>288</v>
      </c>
      <c r="B61" s="211"/>
      <c r="C61" s="198" t="s">
        <v>268</v>
      </c>
      <c r="D61" s="129">
        <v>5</v>
      </c>
      <c r="E61" s="57">
        <f t="shared" si="17"/>
        <v>150</v>
      </c>
      <c r="F61" s="259">
        <f t="shared" si="19"/>
        <v>74</v>
      </c>
      <c r="G61" s="149">
        <v>32</v>
      </c>
      <c r="H61" s="149"/>
      <c r="I61" s="149">
        <v>42</v>
      </c>
      <c r="J61" s="61">
        <f t="shared" si="18"/>
        <v>76</v>
      </c>
      <c r="K61" s="187"/>
      <c r="L61" s="184"/>
      <c r="M61" s="184"/>
      <c r="N61" s="184"/>
      <c r="O61" s="184"/>
      <c r="P61" s="169"/>
      <c r="Q61" s="169">
        <v>5</v>
      </c>
      <c r="R61" s="185"/>
      <c r="S61" s="57" t="s">
        <v>83</v>
      </c>
    </row>
    <row r="62" spans="1:49" s="66" customFormat="1" ht="38.25" thickBot="1" x14ac:dyDescent="0.3">
      <c r="A62" s="58" t="s">
        <v>289</v>
      </c>
      <c r="B62" s="212"/>
      <c r="C62" s="394" t="s">
        <v>445</v>
      </c>
      <c r="D62" s="130">
        <v>1</v>
      </c>
      <c r="E62" s="58">
        <f t="shared" si="17"/>
        <v>30</v>
      </c>
      <c r="F62" s="260">
        <f t="shared" si="19"/>
        <v>0</v>
      </c>
      <c r="G62" s="150"/>
      <c r="H62" s="150"/>
      <c r="I62" s="150"/>
      <c r="J62" s="69">
        <f t="shared" si="18"/>
        <v>30</v>
      </c>
      <c r="K62" s="171"/>
      <c r="L62" s="172"/>
      <c r="M62" s="172"/>
      <c r="N62" s="172"/>
      <c r="O62" s="172"/>
      <c r="P62" s="172"/>
      <c r="Q62" s="172">
        <v>1</v>
      </c>
      <c r="R62" s="173"/>
      <c r="S62" s="58" t="s">
        <v>145</v>
      </c>
    </row>
    <row r="63" spans="1:49" s="66" customFormat="1" ht="20.25" x14ac:dyDescent="0.25">
      <c r="A63" s="65"/>
      <c r="B63" s="114"/>
      <c r="C63" s="477" t="s">
        <v>392</v>
      </c>
      <c r="D63" s="477"/>
      <c r="E63" s="477"/>
      <c r="F63" s="477"/>
      <c r="G63" s="477"/>
      <c r="H63" s="477"/>
      <c r="I63" s="477"/>
      <c r="J63" s="477"/>
      <c r="K63" s="477"/>
      <c r="L63" s="477"/>
      <c r="M63" s="477"/>
      <c r="N63" s="477"/>
      <c r="O63" s="477"/>
      <c r="P63" s="477"/>
      <c r="Q63" s="477"/>
      <c r="R63" s="477"/>
      <c r="S63" s="477"/>
      <c r="T63" s="477"/>
    </row>
    <row r="64" spans="1:49" s="66" customFormat="1" ht="25.5" customHeight="1" thickBot="1" x14ac:dyDescent="0.3">
      <c r="A64" s="22"/>
      <c r="B64" s="114"/>
      <c r="C64" s="371" t="s">
        <v>437</v>
      </c>
      <c r="D64" s="65"/>
      <c r="E64" s="65"/>
      <c r="F64" s="114"/>
      <c r="G64" s="255"/>
      <c r="H64" s="255"/>
      <c r="I64" s="255"/>
      <c r="J64" s="114"/>
      <c r="K64" s="65"/>
      <c r="L64" s="65"/>
      <c r="M64" s="65"/>
      <c r="N64" s="65"/>
      <c r="O64" s="65"/>
      <c r="P64" s="65"/>
      <c r="Q64" s="374"/>
      <c r="R64" s="65"/>
      <c r="S64" s="65"/>
    </row>
    <row r="65" spans="1:19" s="66" customFormat="1" ht="33" x14ac:dyDescent="0.25">
      <c r="A65" s="56" t="s">
        <v>446</v>
      </c>
      <c r="B65" s="121"/>
      <c r="C65" s="395" t="s">
        <v>438</v>
      </c>
      <c r="D65" s="213">
        <v>5</v>
      </c>
      <c r="E65" s="56">
        <f t="shared" ref="E65" si="20">D65*30</f>
        <v>150</v>
      </c>
      <c r="F65" s="258">
        <f t="shared" ref="F65" si="21">SUM(G65:I65)</f>
        <v>74</v>
      </c>
      <c r="G65" s="71">
        <v>32</v>
      </c>
      <c r="H65" s="71"/>
      <c r="I65" s="71">
        <v>42</v>
      </c>
      <c r="J65" s="72">
        <f t="shared" ref="J65" si="22">E65-F65</f>
        <v>76</v>
      </c>
      <c r="K65" s="165"/>
      <c r="L65" s="166"/>
      <c r="M65" s="166"/>
      <c r="N65" s="166"/>
      <c r="O65" s="166"/>
      <c r="P65" s="166">
        <v>5</v>
      </c>
      <c r="Q65" s="166"/>
      <c r="R65" s="167"/>
      <c r="S65" s="56" t="s">
        <v>83</v>
      </c>
    </row>
    <row r="66" spans="1:19" s="66" customFormat="1" ht="33" x14ac:dyDescent="0.25">
      <c r="A66" s="57" t="s">
        <v>448</v>
      </c>
      <c r="B66" s="122"/>
      <c r="C66" s="389" t="s">
        <v>269</v>
      </c>
      <c r="D66" s="214">
        <v>5</v>
      </c>
      <c r="E66" s="57">
        <f>D66*30</f>
        <v>150</v>
      </c>
      <c r="F66" s="259">
        <f>SUM(G66:I66)</f>
        <v>64</v>
      </c>
      <c r="G66" s="59">
        <v>32</v>
      </c>
      <c r="H66" s="59"/>
      <c r="I66" s="59">
        <v>32</v>
      </c>
      <c r="J66" s="61">
        <f>E66-F66</f>
        <v>86</v>
      </c>
      <c r="K66" s="168"/>
      <c r="L66" s="169"/>
      <c r="M66" s="169"/>
      <c r="N66" s="169"/>
      <c r="O66" s="169"/>
      <c r="P66" s="169"/>
      <c r="Q66" s="192">
        <v>5</v>
      </c>
      <c r="R66" s="170"/>
      <c r="S66" s="57" t="s">
        <v>81</v>
      </c>
    </row>
    <row r="67" spans="1:19" s="66" customFormat="1" ht="18.75" x14ac:dyDescent="0.25">
      <c r="A67" s="57" t="s">
        <v>449</v>
      </c>
      <c r="B67" s="122"/>
      <c r="C67" s="386" t="s">
        <v>267</v>
      </c>
      <c r="D67" s="214">
        <v>5</v>
      </c>
      <c r="E67" s="57">
        <f>D67*30</f>
        <v>150</v>
      </c>
      <c r="F67" s="259">
        <f>SUM(G67:I67)</f>
        <v>64</v>
      </c>
      <c r="G67" s="59">
        <v>32</v>
      </c>
      <c r="H67" s="59"/>
      <c r="I67" s="59">
        <v>32</v>
      </c>
      <c r="J67" s="61">
        <f>E67-F67</f>
        <v>86</v>
      </c>
      <c r="K67" s="168"/>
      <c r="L67" s="169"/>
      <c r="M67" s="169"/>
      <c r="N67" s="169"/>
      <c r="O67" s="169"/>
      <c r="P67" s="169"/>
      <c r="Q67" s="192">
        <v>5</v>
      </c>
      <c r="R67" s="170"/>
      <c r="S67" s="57" t="s">
        <v>81</v>
      </c>
    </row>
    <row r="68" spans="1:19" s="66" customFormat="1" ht="16.5" x14ac:dyDescent="0.25">
      <c r="A68" s="57" t="s">
        <v>450</v>
      </c>
      <c r="B68" s="122"/>
      <c r="C68" s="388" t="s">
        <v>266</v>
      </c>
      <c r="D68" s="214">
        <v>5</v>
      </c>
      <c r="E68" s="57">
        <f>D68*30</f>
        <v>150</v>
      </c>
      <c r="F68" s="259">
        <f>SUM(G68:I68)</f>
        <v>64</v>
      </c>
      <c r="G68" s="59">
        <v>32</v>
      </c>
      <c r="H68" s="59"/>
      <c r="I68" s="59">
        <v>32</v>
      </c>
      <c r="J68" s="61">
        <f>E68-F68</f>
        <v>86</v>
      </c>
      <c r="K68" s="168"/>
      <c r="L68" s="169"/>
      <c r="M68" s="169"/>
      <c r="N68" s="169"/>
      <c r="O68" s="169"/>
      <c r="P68" s="169"/>
      <c r="Q68" s="192">
        <v>5</v>
      </c>
      <c r="R68" s="170"/>
      <c r="S68" s="57" t="s">
        <v>81</v>
      </c>
    </row>
    <row r="69" spans="1:19" s="66" customFormat="1" ht="19.5" thickBot="1" x14ac:dyDescent="0.3">
      <c r="A69" s="58" t="s">
        <v>451</v>
      </c>
      <c r="B69" s="123"/>
      <c r="C69" s="396" t="s">
        <v>265</v>
      </c>
      <c r="D69" s="215">
        <v>5</v>
      </c>
      <c r="E69" s="58">
        <f>D69*30</f>
        <v>150</v>
      </c>
      <c r="F69" s="260">
        <f>SUM(G69:I69)</f>
        <v>64</v>
      </c>
      <c r="G69" s="68">
        <v>32</v>
      </c>
      <c r="H69" s="68"/>
      <c r="I69" s="68">
        <v>32</v>
      </c>
      <c r="J69" s="69">
        <f>E69-F69</f>
        <v>86</v>
      </c>
      <c r="K69" s="171"/>
      <c r="L69" s="172"/>
      <c r="M69" s="172"/>
      <c r="N69" s="172"/>
      <c r="O69" s="172"/>
      <c r="P69" s="172"/>
      <c r="Q69" s="279">
        <v>5</v>
      </c>
      <c r="R69" s="173"/>
      <c r="S69" s="58" t="s">
        <v>81</v>
      </c>
    </row>
    <row r="70" spans="1:19" s="66" customFormat="1" ht="24.75" customHeight="1" thickBot="1" x14ac:dyDescent="0.3">
      <c r="A70" s="65"/>
      <c r="B70" s="114"/>
      <c r="C70" s="371" t="s">
        <v>439</v>
      </c>
      <c r="D70" s="65"/>
      <c r="E70" s="65"/>
      <c r="F70" s="114"/>
      <c r="G70" s="255"/>
      <c r="H70" s="255"/>
      <c r="I70" s="255"/>
      <c r="J70" s="114"/>
      <c r="K70" s="368"/>
      <c r="L70" s="368"/>
      <c r="M70" s="368"/>
      <c r="N70" s="368"/>
      <c r="O70" s="368"/>
      <c r="P70" s="368"/>
      <c r="Q70" s="369"/>
      <c r="R70" s="368"/>
      <c r="S70" s="65"/>
    </row>
    <row r="71" spans="1:19" s="66" customFormat="1" ht="16.5" x14ac:dyDescent="0.25">
      <c r="A71" s="56" t="s">
        <v>447</v>
      </c>
      <c r="B71" s="121"/>
      <c r="C71" s="395" t="s">
        <v>440</v>
      </c>
      <c r="D71" s="213">
        <v>5</v>
      </c>
      <c r="E71" s="56">
        <f t="shared" ref="E71:E75" si="23">D71*30</f>
        <v>150</v>
      </c>
      <c r="F71" s="258">
        <f t="shared" ref="F71:F75" si="24">SUM(G71:I71)</f>
        <v>74</v>
      </c>
      <c r="G71" s="71">
        <v>32</v>
      </c>
      <c r="H71" s="71"/>
      <c r="I71" s="71">
        <v>42</v>
      </c>
      <c r="J71" s="72">
        <f t="shared" ref="J71:J75" si="25">E71-F71</f>
        <v>76</v>
      </c>
      <c r="K71" s="165"/>
      <c r="L71" s="166"/>
      <c r="M71" s="166"/>
      <c r="N71" s="166"/>
      <c r="O71" s="166"/>
      <c r="P71" s="166">
        <v>5</v>
      </c>
      <c r="Q71" s="166"/>
      <c r="R71" s="167"/>
      <c r="S71" s="56" t="s">
        <v>83</v>
      </c>
    </row>
    <row r="72" spans="1:19" s="66" customFormat="1" ht="16.5" x14ac:dyDescent="0.25">
      <c r="A72" s="57" t="s">
        <v>452</v>
      </c>
      <c r="B72" s="122"/>
      <c r="C72" s="370" t="s">
        <v>441</v>
      </c>
      <c r="D72" s="214">
        <v>5</v>
      </c>
      <c r="E72" s="57">
        <f t="shared" si="23"/>
        <v>150</v>
      </c>
      <c r="F72" s="259">
        <f t="shared" si="24"/>
        <v>64</v>
      </c>
      <c r="G72" s="59">
        <v>32</v>
      </c>
      <c r="H72" s="59"/>
      <c r="I72" s="59">
        <v>32</v>
      </c>
      <c r="J72" s="61">
        <f t="shared" si="25"/>
        <v>86</v>
      </c>
      <c r="K72" s="168"/>
      <c r="L72" s="169"/>
      <c r="M72" s="169"/>
      <c r="N72" s="169"/>
      <c r="O72" s="169"/>
      <c r="P72" s="169"/>
      <c r="Q72" s="192">
        <v>5</v>
      </c>
      <c r="R72" s="170"/>
      <c r="S72" s="57" t="s">
        <v>81</v>
      </c>
    </row>
    <row r="73" spans="1:19" s="66" customFormat="1" ht="16.5" x14ac:dyDescent="0.25">
      <c r="A73" s="57" t="s">
        <v>453</v>
      </c>
      <c r="B73" s="122"/>
      <c r="C73" s="125" t="s">
        <v>442</v>
      </c>
      <c r="D73" s="214">
        <v>5</v>
      </c>
      <c r="E73" s="57">
        <f t="shared" si="23"/>
        <v>150</v>
      </c>
      <c r="F73" s="259">
        <f t="shared" si="24"/>
        <v>64</v>
      </c>
      <c r="G73" s="59">
        <v>32</v>
      </c>
      <c r="H73" s="59"/>
      <c r="I73" s="59">
        <v>32</v>
      </c>
      <c r="J73" s="61">
        <f t="shared" si="25"/>
        <v>86</v>
      </c>
      <c r="K73" s="168"/>
      <c r="L73" s="169"/>
      <c r="M73" s="169"/>
      <c r="N73" s="169"/>
      <c r="O73" s="169"/>
      <c r="P73" s="169"/>
      <c r="Q73" s="192">
        <v>5</v>
      </c>
      <c r="R73" s="170"/>
      <c r="S73" s="57" t="s">
        <v>81</v>
      </c>
    </row>
    <row r="74" spans="1:19" s="66" customFormat="1" ht="33" x14ac:dyDescent="0.25">
      <c r="A74" s="57" t="s">
        <v>454</v>
      </c>
      <c r="B74" s="122"/>
      <c r="C74" s="125" t="s">
        <v>443</v>
      </c>
      <c r="D74" s="214">
        <v>5</v>
      </c>
      <c r="E74" s="57">
        <f t="shared" si="23"/>
        <v>150</v>
      </c>
      <c r="F74" s="259">
        <f t="shared" si="24"/>
        <v>64</v>
      </c>
      <c r="G74" s="59">
        <v>32</v>
      </c>
      <c r="H74" s="59"/>
      <c r="I74" s="59">
        <v>32</v>
      </c>
      <c r="J74" s="61">
        <f t="shared" si="25"/>
        <v>86</v>
      </c>
      <c r="K74" s="168"/>
      <c r="L74" s="169"/>
      <c r="M74" s="169"/>
      <c r="N74" s="169"/>
      <c r="O74" s="169"/>
      <c r="P74" s="169"/>
      <c r="Q74" s="192">
        <v>5</v>
      </c>
      <c r="R74" s="170"/>
      <c r="S74" s="57" t="s">
        <v>81</v>
      </c>
    </row>
    <row r="75" spans="1:19" s="66" customFormat="1" ht="33.75" thickBot="1" x14ac:dyDescent="0.3">
      <c r="A75" s="58" t="s">
        <v>455</v>
      </c>
      <c r="B75" s="123"/>
      <c r="C75" s="127" t="s">
        <v>444</v>
      </c>
      <c r="D75" s="215">
        <v>5</v>
      </c>
      <c r="E75" s="58">
        <f t="shared" si="23"/>
        <v>150</v>
      </c>
      <c r="F75" s="260">
        <f t="shared" si="24"/>
        <v>64</v>
      </c>
      <c r="G75" s="68">
        <v>18</v>
      </c>
      <c r="H75" s="68"/>
      <c r="I75" s="68">
        <v>46</v>
      </c>
      <c r="J75" s="69">
        <f t="shared" si="25"/>
        <v>86</v>
      </c>
      <c r="K75" s="171"/>
      <c r="L75" s="172"/>
      <c r="M75" s="172"/>
      <c r="N75" s="172"/>
      <c r="O75" s="172"/>
      <c r="P75" s="172"/>
      <c r="Q75" s="279">
        <v>5</v>
      </c>
      <c r="R75" s="173"/>
      <c r="S75" s="58" t="s">
        <v>81</v>
      </c>
    </row>
    <row r="76" spans="1:19" s="66" customFormat="1" ht="24" hidden="1" thickBot="1" x14ac:dyDescent="0.3">
      <c r="A76" s="116"/>
      <c r="B76" s="116"/>
      <c r="C76" s="302" t="s">
        <v>379</v>
      </c>
      <c r="D76" s="303"/>
      <c r="E76" s="303"/>
      <c r="F76" s="303"/>
      <c r="G76" s="303"/>
      <c r="H76" s="303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</row>
    <row r="77" spans="1:19" s="66" customFormat="1" ht="17.25" hidden="1" thickBot="1" x14ac:dyDescent="0.3">
      <c r="A77" s="56" t="s">
        <v>290</v>
      </c>
      <c r="B77" s="133"/>
      <c r="C77" s="145" t="s">
        <v>410</v>
      </c>
      <c r="D77" s="268">
        <v>4</v>
      </c>
      <c r="E77" s="274">
        <f t="shared" ref="E77:E85" si="26">D77*30</f>
        <v>120</v>
      </c>
      <c r="F77" s="271">
        <f>SUM(G77:I77)</f>
        <v>60</v>
      </c>
      <c r="G77" s="138">
        <v>30</v>
      </c>
      <c r="H77" s="138"/>
      <c r="I77" s="138">
        <v>30</v>
      </c>
      <c r="J77" s="142">
        <f t="shared" ref="J77:J85" si="27">E77-F77</f>
        <v>60</v>
      </c>
      <c r="K77" s="165"/>
      <c r="L77" s="166"/>
      <c r="M77" s="166"/>
      <c r="N77" s="166"/>
      <c r="O77" s="166">
        <v>4</v>
      </c>
      <c r="P77" s="166"/>
      <c r="Q77" s="166"/>
      <c r="R77" s="167"/>
      <c r="S77" s="162" t="s">
        <v>83</v>
      </c>
    </row>
    <row r="78" spans="1:19" s="66" customFormat="1" ht="17.25" hidden="1" thickBot="1" x14ac:dyDescent="0.3">
      <c r="A78" s="57" t="s">
        <v>291</v>
      </c>
      <c r="B78" s="134"/>
      <c r="C78" s="146" t="s">
        <v>252</v>
      </c>
      <c r="D78" s="269">
        <v>4</v>
      </c>
      <c r="E78" s="275">
        <f t="shared" si="26"/>
        <v>120</v>
      </c>
      <c r="F78" s="272">
        <f>SUM(G78:I78)</f>
        <v>48</v>
      </c>
      <c r="G78" s="132">
        <v>18</v>
      </c>
      <c r="H78" s="132"/>
      <c r="I78" s="132">
        <v>30</v>
      </c>
      <c r="J78" s="143">
        <f t="shared" si="27"/>
        <v>72</v>
      </c>
      <c r="K78" s="168"/>
      <c r="L78" s="169"/>
      <c r="M78" s="169"/>
      <c r="N78" s="169">
        <v>4</v>
      </c>
      <c r="O78" s="169"/>
      <c r="P78" s="169"/>
      <c r="Q78" s="169"/>
      <c r="R78" s="170"/>
      <c r="S78" s="163" t="s">
        <v>81</v>
      </c>
    </row>
    <row r="79" spans="1:19" s="66" customFormat="1" ht="17.25" hidden="1" thickBot="1" x14ac:dyDescent="0.3">
      <c r="A79" s="57" t="s">
        <v>292</v>
      </c>
      <c r="B79" s="134"/>
      <c r="C79" s="146" t="s">
        <v>277</v>
      </c>
      <c r="D79" s="269">
        <v>1</v>
      </c>
      <c r="E79" s="275">
        <f t="shared" si="26"/>
        <v>30</v>
      </c>
      <c r="F79" s="272">
        <f>SUM(G79:I79)</f>
        <v>0</v>
      </c>
      <c r="G79" s="132"/>
      <c r="H79" s="132"/>
      <c r="I79" s="132"/>
      <c r="J79" s="143">
        <f t="shared" si="27"/>
        <v>30</v>
      </c>
      <c r="K79" s="168"/>
      <c r="L79" s="169"/>
      <c r="M79" s="169"/>
      <c r="N79" s="169">
        <v>1</v>
      </c>
      <c r="O79" s="169"/>
      <c r="P79" s="169"/>
      <c r="Q79" s="169"/>
      <c r="R79" s="170"/>
      <c r="S79" s="163" t="s">
        <v>145</v>
      </c>
    </row>
    <row r="80" spans="1:19" s="66" customFormat="1" ht="17.25" hidden="1" thickBot="1" x14ac:dyDescent="0.3">
      <c r="A80" s="57" t="s">
        <v>293</v>
      </c>
      <c r="B80" s="134"/>
      <c r="C80" s="146" t="s">
        <v>253</v>
      </c>
      <c r="D80" s="269">
        <v>5</v>
      </c>
      <c r="E80" s="275">
        <f t="shared" si="26"/>
        <v>150</v>
      </c>
      <c r="F80" s="272">
        <f t="shared" ref="F80:F85" si="28">SUM(G80:I80)</f>
        <v>64</v>
      </c>
      <c r="G80" s="132">
        <v>30</v>
      </c>
      <c r="H80" s="132"/>
      <c r="I80" s="132">
        <v>34</v>
      </c>
      <c r="J80" s="143">
        <f t="shared" si="27"/>
        <v>86</v>
      </c>
      <c r="K80" s="168"/>
      <c r="L80" s="169"/>
      <c r="M80" s="169"/>
      <c r="N80" s="169"/>
      <c r="O80" s="169">
        <v>5</v>
      </c>
      <c r="P80" s="169"/>
      <c r="Q80" s="169"/>
      <c r="R80" s="170"/>
      <c r="S80" s="163" t="s">
        <v>81</v>
      </c>
    </row>
    <row r="81" spans="1:20" s="66" customFormat="1" ht="18" hidden="1" thickBot="1" x14ac:dyDescent="0.3">
      <c r="A81" s="57" t="s">
        <v>294</v>
      </c>
      <c r="B81" s="134"/>
      <c r="C81" s="146" t="s">
        <v>278</v>
      </c>
      <c r="D81" s="269">
        <v>1</v>
      </c>
      <c r="E81" s="275">
        <f t="shared" si="26"/>
        <v>30</v>
      </c>
      <c r="F81" s="272">
        <f t="shared" si="28"/>
        <v>0</v>
      </c>
      <c r="G81" s="139"/>
      <c r="H81" s="139"/>
      <c r="I81" s="139"/>
      <c r="J81" s="143">
        <f t="shared" si="27"/>
        <v>30</v>
      </c>
      <c r="K81" s="187"/>
      <c r="L81" s="184"/>
      <c r="M81" s="184"/>
      <c r="N81" s="184"/>
      <c r="O81" s="169">
        <v>1</v>
      </c>
      <c r="P81" s="169"/>
      <c r="Q81" s="184"/>
      <c r="R81" s="185"/>
      <c r="S81" s="163" t="s">
        <v>145</v>
      </c>
    </row>
    <row r="82" spans="1:20" s="66" customFormat="1" ht="17.25" hidden="1" thickBot="1" x14ac:dyDescent="0.3">
      <c r="A82" s="57" t="s">
        <v>295</v>
      </c>
      <c r="B82" s="134"/>
      <c r="C82" s="146" t="s">
        <v>254</v>
      </c>
      <c r="D82" s="269">
        <v>6</v>
      </c>
      <c r="E82" s="275">
        <f t="shared" si="26"/>
        <v>180</v>
      </c>
      <c r="F82" s="272">
        <f t="shared" si="28"/>
        <v>80</v>
      </c>
      <c r="G82" s="132">
        <v>40</v>
      </c>
      <c r="H82" s="132"/>
      <c r="I82" s="132">
        <v>40</v>
      </c>
      <c r="J82" s="143">
        <f t="shared" si="27"/>
        <v>100</v>
      </c>
      <c r="K82" s="168"/>
      <c r="L82" s="169"/>
      <c r="M82" s="169"/>
      <c r="N82" s="169"/>
      <c r="O82" s="169"/>
      <c r="P82" s="169"/>
      <c r="Q82" s="169">
        <v>6</v>
      </c>
      <c r="R82" s="170"/>
      <c r="S82" s="163" t="s">
        <v>81</v>
      </c>
    </row>
    <row r="83" spans="1:20" s="66" customFormat="1" ht="17.25" hidden="1" thickBot="1" x14ac:dyDescent="0.3">
      <c r="A83" s="57" t="s">
        <v>296</v>
      </c>
      <c r="B83" s="134"/>
      <c r="C83" s="146" t="s">
        <v>255</v>
      </c>
      <c r="D83" s="269">
        <v>6</v>
      </c>
      <c r="E83" s="275">
        <f t="shared" si="26"/>
        <v>180</v>
      </c>
      <c r="F83" s="272">
        <f t="shared" si="28"/>
        <v>80</v>
      </c>
      <c r="G83" s="132">
        <v>40</v>
      </c>
      <c r="H83" s="132"/>
      <c r="I83" s="132">
        <v>40</v>
      </c>
      <c r="J83" s="143">
        <f t="shared" si="27"/>
        <v>100</v>
      </c>
      <c r="K83" s="168"/>
      <c r="L83" s="169"/>
      <c r="M83" s="169"/>
      <c r="N83" s="169"/>
      <c r="O83" s="169"/>
      <c r="P83" s="169"/>
      <c r="Q83" s="169">
        <v>6</v>
      </c>
      <c r="R83" s="170"/>
      <c r="S83" s="163" t="s">
        <v>81</v>
      </c>
    </row>
    <row r="84" spans="1:20" s="66" customFormat="1" ht="18" hidden="1" thickBot="1" x14ac:dyDescent="0.3">
      <c r="A84" s="57" t="s">
        <v>297</v>
      </c>
      <c r="B84" s="134"/>
      <c r="C84" s="146" t="s">
        <v>279</v>
      </c>
      <c r="D84" s="269">
        <v>1</v>
      </c>
      <c r="E84" s="275">
        <f t="shared" si="26"/>
        <v>30</v>
      </c>
      <c r="F84" s="272">
        <f t="shared" si="28"/>
        <v>0</v>
      </c>
      <c r="G84" s="140"/>
      <c r="H84" s="140"/>
      <c r="I84" s="139"/>
      <c r="J84" s="143">
        <f t="shared" si="27"/>
        <v>30</v>
      </c>
      <c r="K84" s="187"/>
      <c r="L84" s="184"/>
      <c r="M84" s="184"/>
      <c r="N84" s="184"/>
      <c r="O84" s="184"/>
      <c r="P84" s="169"/>
      <c r="Q84" s="169">
        <v>1</v>
      </c>
      <c r="R84" s="185"/>
      <c r="S84" s="163" t="s">
        <v>145</v>
      </c>
    </row>
    <row r="85" spans="1:20" s="66" customFormat="1" ht="17.25" hidden="1" thickBot="1" x14ac:dyDescent="0.3">
      <c r="A85" s="57" t="s">
        <v>298</v>
      </c>
      <c r="B85" s="134"/>
      <c r="C85" s="146" t="s">
        <v>256</v>
      </c>
      <c r="D85" s="269">
        <v>5</v>
      </c>
      <c r="E85" s="275">
        <f t="shared" si="26"/>
        <v>150</v>
      </c>
      <c r="F85" s="272">
        <f t="shared" si="28"/>
        <v>64</v>
      </c>
      <c r="G85" s="132">
        <v>30</v>
      </c>
      <c r="H85" s="132"/>
      <c r="I85" s="132">
        <v>34</v>
      </c>
      <c r="J85" s="143">
        <f t="shared" si="27"/>
        <v>86</v>
      </c>
      <c r="K85" s="168"/>
      <c r="L85" s="169"/>
      <c r="M85" s="169"/>
      <c r="N85" s="169"/>
      <c r="O85" s="169"/>
      <c r="P85" s="169"/>
      <c r="Q85" s="186">
        <v>5</v>
      </c>
      <c r="R85" s="170"/>
      <c r="S85" s="163" t="s">
        <v>81</v>
      </c>
    </row>
    <row r="86" spans="1:20" s="66" customFormat="1" ht="21" hidden="1" thickBot="1" x14ac:dyDescent="0.3">
      <c r="A86" s="65"/>
      <c r="B86" s="114"/>
      <c r="C86" s="477" t="s">
        <v>392</v>
      </c>
      <c r="D86" s="477"/>
      <c r="E86" s="477"/>
      <c r="F86" s="477"/>
      <c r="G86" s="477"/>
      <c r="H86" s="477"/>
      <c r="I86" s="477"/>
      <c r="J86" s="477"/>
      <c r="K86" s="477"/>
      <c r="L86" s="477"/>
      <c r="M86" s="477"/>
      <c r="N86" s="477"/>
      <c r="O86" s="477"/>
      <c r="P86" s="477"/>
      <c r="Q86" s="477"/>
      <c r="R86" s="477"/>
      <c r="S86" s="477"/>
      <c r="T86" s="477"/>
    </row>
    <row r="87" spans="1:20" s="66" customFormat="1" ht="17.25" hidden="1" thickBot="1" x14ac:dyDescent="0.3">
      <c r="A87" s="22"/>
      <c r="B87" s="114"/>
      <c r="C87" s="371" t="s">
        <v>411</v>
      </c>
      <c r="D87" s="65"/>
      <c r="E87" s="65"/>
      <c r="F87" s="114"/>
      <c r="G87" s="255"/>
      <c r="H87" s="255"/>
      <c r="I87" s="255"/>
      <c r="J87" s="114"/>
      <c r="K87" s="65"/>
      <c r="L87" s="65"/>
      <c r="M87" s="65"/>
      <c r="N87" s="65"/>
      <c r="O87" s="65"/>
      <c r="P87" s="65"/>
      <c r="Q87" s="374"/>
      <c r="R87" s="65"/>
      <c r="S87" s="65"/>
    </row>
    <row r="88" spans="1:20" s="66" customFormat="1" ht="17.25" hidden="1" thickBot="1" x14ac:dyDescent="0.3">
      <c r="A88" s="56" t="s">
        <v>412</v>
      </c>
      <c r="B88" s="121"/>
      <c r="C88" s="145" t="s">
        <v>413</v>
      </c>
      <c r="D88" s="268">
        <v>4</v>
      </c>
      <c r="E88" s="274">
        <f t="shared" ref="E88:E93" si="29">D88*30</f>
        <v>120</v>
      </c>
      <c r="F88" s="271">
        <f t="shared" ref="F88:F93" si="30">SUM(G88:I88)</f>
        <v>60</v>
      </c>
      <c r="G88" s="138">
        <v>30</v>
      </c>
      <c r="H88" s="138"/>
      <c r="I88" s="138">
        <v>30</v>
      </c>
      <c r="J88" s="142">
        <f t="shared" ref="J88:J93" si="31">E88-F88</f>
        <v>60</v>
      </c>
      <c r="K88" s="165"/>
      <c r="L88" s="166"/>
      <c r="M88" s="166"/>
      <c r="N88" s="166"/>
      <c r="O88" s="166"/>
      <c r="P88" s="166">
        <v>4</v>
      </c>
      <c r="Q88" s="166"/>
      <c r="R88" s="167"/>
      <c r="S88" s="162" t="s">
        <v>83</v>
      </c>
    </row>
    <row r="89" spans="1:20" s="66" customFormat="1" ht="17.25" hidden="1" thickBot="1" x14ac:dyDescent="0.3">
      <c r="A89" s="57" t="s">
        <v>414</v>
      </c>
      <c r="B89" s="122"/>
      <c r="C89" s="146" t="s">
        <v>257</v>
      </c>
      <c r="D89" s="269">
        <v>4</v>
      </c>
      <c r="E89" s="275">
        <f t="shared" si="29"/>
        <v>120</v>
      </c>
      <c r="F89" s="272">
        <f t="shared" si="30"/>
        <v>44</v>
      </c>
      <c r="G89" s="132">
        <v>18</v>
      </c>
      <c r="H89" s="132"/>
      <c r="I89" s="132">
        <v>26</v>
      </c>
      <c r="J89" s="143">
        <f t="shared" si="31"/>
        <v>76</v>
      </c>
      <c r="K89" s="168"/>
      <c r="L89" s="169"/>
      <c r="M89" s="169"/>
      <c r="N89" s="169"/>
      <c r="O89" s="169"/>
      <c r="P89" s="169"/>
      <c r="Q89" s="169">
        <v>4</v>
      </c>
      <c r="R89" s="170"/>
      <c r="S89" s="163" t="s">
        <v>83</v>
      </c>
    </row>
    <row r="90" spans="1:20" s="66" customFormat="1" ht="17.25" hidden="1" thickBot="1" x14ac:dyDescent="0.3">
      <c r="A90" s="57" t="s">
        <v>415</v>
      </c>
      <c r="B90" s="122"/>
      <c r="C90" s="146" t="s">
        <v>258</v>
      </c>
      <c r="D90" s="269">
        <v>4</v>
      </c>
      <c r="E90" s="275">
        <f t="shared" si="29"/>
        <v>120</v>
      </c>
      <c r="F90" s="272">
        <f t="shared" si="30"/>
        <v>60</v>
      </c>
      <c r="G90" s="132">
        <v>30</v>
      </c>
      <c r="H90" s="132"/>
      <c r="I90" s="132">
        <v>30</v>
      </c>
      <c r="J90" s="143">
        <f t="shared" si="31"/>
        <v>60</v>
      </c>
      <c r="K90" s="168"/>
      <c r="L90" s="169"/>
      <c r="M90" s="169"/>
      <c r="N90" s="169"/>
      <c r="O90" s="169"/>
      <c r="P90" s="169"/>
      <c r="Q90" s="169">
        <v>4</v>
      </c>
      <c r="R90" s="170"/>
      <c r="S90" s="163" t="s">
        <v>83</v>
      </c>
    </row>
    <row r="91" spans="1:20" s="66" customFormat="1" ht="17.25" hidden="1" thickBot="1" x14ac:dyDescent="0.3">
      <c r="A91" s="57" t="s">
        <v>416</v>
      </c>
      <c r="B91" s="122"/>
      <c r="C91" s="146" t="s">
        <v>259</v>
      </c>
      <c r="D91" s="269">
        <v>5</v>
      </c>
      <c r="E91" s="275">
        <f t="shared" si="29"/>
        <v>150</v>
      </c>
      <c r="F91" s="272">
        <f t="shared" si="30"/>
        <v>64</v>
      </c>
      <c r="G91" s="132">
        <v>32</v>
      </c>
      <c r="H91" s="132"/>
      <c r="I91" s="132">
        <v>32</v>
      </c>
      <c r="J91" s="143">
        <f t="shared" si="31"/>
        <v>86</v>
      </c>
      <c r="K91" s="168"/>
      <c r="L91" s="169"/>
      <c r="M91" s="169"/>
      <c r="N91" s="169"/>
      <c r="O91" s="169"/>
      <c r="P91" s="169">
        <v>5</v>
      </c>
      <c r="Q91" s="169"/>
      <c r="R91" s="170"/>
      <c r="S91" s="163" t="s">
        <v>81</v>
      </c>
    </row>
    <row r="92" spans="1:20" s="66" customFormat="1" ht="17.25" hidden="1" thickBot="1" x14ac:dyDescent="0.3">
      <c r="A92" s="57" t="s">
        <v>417</v>
      </c>
      <c r="B92" s="375"/>
      <c r="C92" s="146" t="s">
        <v>260</v>
      </c>
      <c r="D92" s="269">
        <v>4</v>
      </c>
      <c r="E92" s="275">
        <f t="shared" si="29"/>
        <v>120</v>
      </c>
      <c r="F92" s="272">
        <f t="shared" si="30"/>
        <v>48</v>
      </c>
      <c r="G92" s="132">
        <v>24</v>
      </c>
      <c r="H92" s="132"/>
      <c r="I92" s="132">
        <v>24</v>
      </c>
      <c r="J92" s="143">
        <f t="shared" si="31"/>
        <v>72</v>
      </c>
      <c r="K92" s="168"/>
      <c r="L92" s="169"/>
      <c r="M92" s="169"/>
      <c r="N92" s="169"/>
      <c r="O92" s="169"/>
      <c r="P92" s="169">
        <v>4</v>
      </c>
      <c r="Q92" s="169"/>
      <c r="R92" s="170"/>
      <c r="S92" s="163" t="s">
        <v>81</v>
      </c>
    </row>
    <row r="93" spans="1:20" s="66" customFormat="1" ht="17.25" hidden="1" thickBot="1" x14ac:dyDescent="0.3">
      <c r="A93" s="58" t="s">
        <v>418</v>
      </c>
      <c r="B93" s="123"/>
      <c r="C93" s="224" t="s">
        <v>419</v>
      </c>
      <c r="D93" s="270">
        <v>4</v>
      </c>
      <c r="E93" s="276">
        <f t="shared" si="29"/>
        <v>120</v>
      </c>
      <c r="F93" s="273">
        <f t="shared" si="30"/>
        <v>60</v>
      </c>
      <c r="G93" s="141">
        <v>30</v>
      </c>
      <c r="H93" s="141"/>
      <c r="I93" s="141">
        <v>30</v>
      </c>
      <c r="J93" s="144">
        <f t="shared" si="31"/>
        <v>60</v>
      </c>
      <c r="K93" s="171"/>
      <c r="L93" s="172"/>
      <c r="M93" s="172"/>
      <c r="N93" s="172"/>
      <c r="O93" s="172"/>
      <c r="P93" s="172">
        <v>4</v>
      </c>
      <c r="Q93" s="172"/>
      <c r="R93" s="173"/>
      <c r="S93" s="164" t="s">
        <v>83</v>
      </c>
    </row>
    <row r="94" spans="1:20" s="66" customFormat="1" ht="17.25" hidden="1" thickBot="1" x14ac:dyDescent="0.3">
      <c r="A94" s="65"/>
      <c r="B94" s="114"/>
      <c r="C94" s="371" t="s">
        <v>420</v>
      </c>
      <c r="D94" s="65"/>
      <c r="E94" s="65"/>
      <c r="F94" s="114"/>
      <c r="G94" s="255"/>
      <c r="H94" s="255"/>
      <c r="I94" s="255"/>
      <c r="J94" s="114"/>
      <c r="K94" s="65"/>
      <c r="L94" s="65"/>
      <c r="M94" s="65"/>
      <c r="N94" s="65"/>
      <c r="O94" s="65"/>
      <c r="P94" s="65"/>
      <c r="Q94" s="374"/>
      <c r="R94" s="65"/>
      <c r="S94" s="65"/>
    </row>
    <row r="95" spans="1:20" s="66" customFormat="1" ht="17.25" hidden="1" thickBot="1" x14ac:dyDescent="0.3">
      <c r="A95" s="56" t="s">
        <v>412</v>
      </c>
      <c r="B95" s="121"/>
      <c r="C95" s="145" t="s">
        <v>421</v>
      </c>
      <c r="D95" s="268">
        <v>4</v>
      </c>
      <c r="E95" s="274">
        <f t="shared" ref="E95:E100" si="32">D95*30</f>
        <v>120</v>
      </c>
      <c r="F95" s="271">
        <f t="shared" ref="F95:F100" si="33">SUM(G95:I95)</f>
        <v>60</v>
      </c>
      <c r="G95" s="138">
        <v>30</v>
      </c>
      <c r="H95" s="138"/>
      <c r="I95" s="138">
        <v>30</v>
      </c>
      <c r="J95" s="142">
        <f t="shared" ref="J95:J100" si="34">E95-F95</f>
        <v>60</v>
      </c>
      <c r="K95" s="165"/>
      <c r="L95" s="166"/>
      <c r="M95" s="166"/>
      <c r="N95" s="166"/>
      <c r="O95" s="166"/>
      <c r="P95" s="166">
        <v>4</v>
      </c>
      <c r="Q95" s="166"/>
      <c r="R95" s="167"/>
      <c r="S95" s="162" t="s">
        <v>83</v>
      </c>
    </row>
    <row r="96" spans="1:20" s="66" customFormat="1" ht="17.25" hidden="1" thickBot="1" x14ac:dyDescent="0.3">
      <c r="A96" s="57" t="s">
        <v>414</v>
      </c>
      <c r="B96" s="122"/>
      <c r="C96" s="146" t="s">
        <v>422</v>
      </c>
      <c r="D96" s="269">
        <v>4</v>
      </c>
      <c r="E96" s="275">
        <f t="shared" si="32"/>
        <v>120</v>
      </c>
      <c r="F96" s="272">
        <f t="shared" si="33"/>
        <v>44</v>
      </c>
      <c r="G96" s="132">
        <v>18</v>
      </c>
      <c r="H96" s="132"/>
      <c r="I96" s="132">
        <v>26</v>
      </c>
      <c r="J96" s="143">
        <f t="shared" si="34"/>
        <v>76</v>
      </c>
      <c r="K96" s="168"/>
      <c r="L96" s="169"/>
      <c r="M96" s="169"/>
      <c r="N96" s="169"/>
      <c r="O96" s="169"/>
      <c r="P96" s="169"/>
      <c r="Q96" s="169">
        <v>4</v>
      </c>
      <c r="R96" s="170"/>
      <c r="S96" s="163" t="s">
        <v>83</v>
      </c>
    </row>
    <row r="97" spans="1:20" s="66" customFormat="1" ht="17.25" hidden="1" thickBot="1" x14ac:dyDescent="0.3">
      <c r="A97" s="57" t="s">
        <v>415</v>
      </c>
      <c r="B97" s="122"/>
      <c r="C97" s="146" t="s">
        <v>423</v>
      </c>
      <c r="D97" s="269">
        <v>4</v>
      </c>
      <c r="E97" s="275">
        <f t="shared" si="32"/>
        <v>120</v>
      </c>
      <c r="F97" s="272">
        <f t="shared" si="33"/>
        <v>60</v>
      </c>
      <c r="G97" s="132">
        <v>30</v>
      </c>
      <c r="H97" s="132"/>
      <c r="I97" s="132">
        <v>30</v>
      </c>
      <c r="J97" s="143">
        <f t="shared" si="34"/>
        <v>60</v>
      </c>
      <c r="K97" s="168"/>
      <c r="L97" s="169"/>
      <c r="M97" s="169"/>
      <c r="N97" s="169"/>
      <c r="O97" s="169"/>
      <c r="P97" s="169"/>
      <c r="Q97" s="169">
        <v>4</v>
      </c>
      <c r="R97" s="170"/>
      <c r="S97" s="163" t="s">
        <v>83</v>
      </c>
    </row>
    <row r="98" spans="1:20" s="66" customFormat="1" ht="33.75" hidden="1" thickBot="1" x14ac:dyDescent="0.3">
      <c r="A98" s="57" t="s">
        <v>416</v>
      </c>
      <c r="B98" s="122"/>
      <c r="C98" s="146" t="s">
        <v>425</v>
      </c>
      <c r="D98" s="269">
        <v>5</v>
      </c>
      <c r="E98" s="275">
        <f t="shared" si="32"/>
        <v>150</v>
      </c>
      <c r="F98" s="272">
        <f t="shared" si="33"/>
        <v>64</v>
      </c>
      <c r="G98" s="132">
        <v>32</v>
      </c>
      <c r="H98" s="132"/>
      <c r="I98" s="132">
        <v>32</v>
      </c>
      <c r="J98" s="143">
        <f t="shared" si="34"/>
        <v>86</v>
      </c>
      <c r="K98" s="168"/>
      <c r="L98" s="169"/>
      <c r="M98" s="169"/>
      <c r="N98" s="169"/>
      <c r="O98" s="169"/>
      <c r="P98" s="169">
        <v>5</v>
      </c>
      <c r="Q98" s="169"/>
      <c r="R98" s="170"/>
      <c r="S98" s="163" t="s">
        <v>81</v>
      </c>
    </row>
    <row r="99" spans="1:20" s="66" customFormat="1" ht="17.25" hidden="1" thickBot="1" x14ac:dyDescent="0.3">
      <c r="A99" s="57" t="s">
        <v>417</v>
      </c>
      <c r="B99" s="375"/>
      <c r="C99" s="146" t="s">
        <v>260</v>
      </c>
      <c r="D99" s="269">
        <v>4</v>
      </c>
      <c r="E99" s="275">
        <f t="shared" si="32"/>
        <v>120</v>
      </c>
      <c r="F99" s="272">
        <f t="shared" si="33"/>
        <v>48</v>
      </c>
      <c r="G99" s="132">
        <v>24</v>
      </c>
      <c r="H99" s="132"/>
      <c r="I99" s="132">
        <v>24</v>
      </c>
      <c r="J99" s="143">
        <f t="shared" si="34"/>
        <v>72</v>
      </c>
      <c r="K99" s="168"/>
      <c r="L99" s="169"/>
      <c r="M99" s="169"/>
      <c r="N99" s="169"/>
      <c r="O99" s="169"/>
      <c r="P99" s="169">
        <v>4</v>
      </c>
      <c r="Q99" s="169"/>
      <c r="R99" s="170"/>
      <c r="S99" s="163" t="s">
        <v>81</v>
      </c>
    </row>
    <row r="100" spans="1:20" s="66" customFormat="1" ht="33.75" hidden="1" thickBot="1" x14ac:dyDescent="0.3">
      <c r="A100" s="58" t="s">
        <v>418</v>
      </c>
      <c r="B100" s="123"/>
      <c r="C100" s="224" t="s">
        <v>426</v>
      </c>
      <c r="D100" s="270">
        <v>4</v>
      </c>
      <c r="E100" s="276">
        <f t="shared" si="32"/>
        <v>120</v>
      </c>
      <c r="F100" s="273">
        <f t="shared" si="33"/>
        <v>60</v>
      </c>
      <c r="G100" s="141">
        <v>30</v>
      </c>
      <c r="H100" s="141"/>
      <c r="I100" s="141">
        <v>30</v>
      </c>
      <c r="J100" s="144">
        <f t="shared" si="34"/>
        <v>60</v>
      </c>
      <c r="K100" s="171"/>
      <c r="L100" s="172"/>
      <c r="M100" s="172"/>
      <c r="N100" s="172"/>
      <c r="O100" s="172"/>
      <c r="P100" s="172">
        <v>4</v>
      </c>
      <c r="Q100" s="172"/>
      <c r="R100" s="173"/>
      <c r="S100" s="164" t="s">
        <v>83</v>
      </c>
    </row>
    <row r="101" spans="1:20" s="66" customFormat="1" ht="24" hidden="1" thickBot="1" x14ac:dyDescent="0.3">
      <c r="A101" s="303"/>
      <c r="B101" s="303"/>
      <c r="C101" s="302" t="s">
        <v>380</v>
      </c>
      <c r="D101" s="303"/>
      <c r="E101" s="303"/>
      <c r="F101" s="303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</row>
    <row r="102" spans="1:20" s="66" customFormat="1" ht="17.25" hidden="1" thickBot="1" x14ac:dyDescent="0.3">
      <c r="A102" s="56" t="s">
        <v>299</v>
      </c>
      <c r="B102" s="209"/>
      <c r="C102" s="199" t="s">
        <v>240</v>
      </c>
      <c r="D102" s="128">
        <v>5</v>
      </c>
      <c r="E102" s="56">
        <f t="shared" ref="E102:E110" si="35">D102*30</f>
        <v>150</v>
      </c>
      <c r="F102" s="258">
        <f>SUM(G102:I102)</f>
        <v>64</v>
      </c>
      <c r="G102" s="71">
        <v>32</v>
      </c>
      <c r="H102" s="71">
        <v>32</v>
      </c>
      <c r="I102" s="71"/>
      <c r="J102" s="72">
        <f t="shared" ref="J102:J105" si="36">E102-F102</f>
        <v>86</v>
      </c>
      <c r="K102" s="177"/>
      <c r="L102" s="166"/>
      <c r="M102" s="166"/>
      <c r="N102" s="166">
        <v>5</v>
      </c>
      <c r="O102" s="166"/>
      <c r="P102" s="166"/>
      <c r="Q102" s="166"/>
      <c r="R102" s="188"/>
      <c r="S102" s="56" t="s">
        <v>81</v>
      </c>
    </row>
    <row r="103" spans="1:20" s="66" customFormat="1" ht="17.25" hidden="1" thickBot="1" x14ac:dyDescent="0.3">
      <c r="A103" s="57" t="s">
        <v>300</v>
      </c>
      <c r="B103" s="211"/>
      <c r="C103" s="200" t="s">
        <v>241</v>
      </c>
      <c r="D103" s="129">
        <v>5</v>
      </c>
      <c r="E103" s="57">
        <f t="shared" si="35"/>
        <v>150</v>
      </c>
      <c r="F103" s="259">
        <f>SUM(G103:I103)</f>
        <v>64</v>
      </c>
      <c r="G103" s="59">
        <v>32</v>
      </c>
      <c r="H103" s="59">
        <v>32</v>
      </c>
      <c r="I103" s="59"/>
      <c r="J103" s="61">
        <f t="shared" si="36"/>
        <v>86</v>
      </c>
      <c r="K103" s="180"/>
      <c r="L103" s="169"/>
      <c r="M103" s="169"/>
      <c r="N103" s="169"/>
      <c r="O103" s="169">
        <v>5</v>
      </c>
      <c r="P103" s="169"/>
      <c r="Q103" s="169"/>
      <c r="R103" s="189"/>
      <c r="S103" s="57" t="s">
        <v>81</v>
      </c>
    </row>
    <row r="104" spans="1:20" s="66" customFormat="1" ht="17.25" hidden="1" thickBot="1" x14ac:dyDescent="0.3">
      <c r="A104" s="57" t="s">
        <v>301</v>
      </c>
      <c r="B104" s="211"/>
      <c r="C104" s="200" t="s">
        <v>280</v>
      </c>
      <c r="D104" s="129">
        <v>1</v>
      </c>
      <c r="E104" s="57">
        <f t="shared" si="35"/>
        <v>30</v>
      </c>
      <c r="F104" s="259">
        <f>SUM(G104:I104)</f>
        <v>0</v>
      </c>
      <c r="G104" s="59"/>
      <c r="H104" s="59"/>
      <c r="I104" s="59"/>
      <c r="J104" s="61">
        <f t="shared" si="36"/>
        <v>30</v>
      </c>
      <c r="K104" s="180"/>
      <c r="L104" s="169"/>
      <c r="M104" s="169"/>
      <c r="N104" s="169"/>
      <c r="O104" s="169">
        <v>1</v>
      </c>
      <c r="P104" s="169"/>
      <c r="Q104" s="169"/>
      <c r="R104" s="189"/>
      <c r="S104" s="57" t="s">
        <v>145</v>
      </c>
    </row>
    <row r="105" spans="1:20" s="66" customFormat="1" ht="32.25" hidden="1" thickBot="1" x14ac:dyDescent="0.3">
      <c r="A105" s="57" t="s">
        <v>302</v>
      </c>
      <c r="B105" s="211"/>
      <c r="C105" s="200" t="s">
        <v>242</v>
      </c>
      <c r="D105" s="129">
        <v>4</v>
      </c>
      <c r="E105" s="57">
        <f t="shared" si="35"/>
        <v>120</v>
      </c>
      <c r="F105" s="259">
        <f t="shared" ref="F105:F110" si="37">SUM(G105:I105)</f>
        <v>60</v>
      </c>
      <c r="G105" s="59">
        <v>30</v>
      </c>
      <c r="H105" s="59">
        <v>30</v>
      </c>
      <c r="I105" s="59"/>
      <c r="J105" s="61">
        <f t="shared" si="36"/>
        <v>60</v>
      </c>
      <c r="K105" s="180"/>
      <c r="L105" s="169"/>
      <c r="M105" s="169"/>
      <c r="N105" s="169"/>
      <c r="O105" s="169">
        <v>4</v>
      </c>
      <c r="P105" s="169"/>
      <c r="Q105" s="169"/>
      <c r="R105" s="189"/>
      <c r="S105" s="57" t="s">
        <v>83</v>
      </c>
    </row>
    <row r="106" spans="1:20" s="66" customFormat="1" ht="17.25" hidden="1" thickBot="1" x14ac:dyDescent="0.3">
      <c r="A106" s="57" t="s">
        <v>303</v>
      </c>
      <c r="B106" s="211"/>
    </row>
    <row r="107" spans="1:20" s="66" customFormat="1" ht="17.25" hidden="1" thickBot="1" x14ac:dyDescent="0.3">
      <c r="A107" s="57" t="s">
        <v>304</v>
      </c>
      <c r="B107" s="211"/>
      <c r="C107" s="200" t="s">
        <v>247</v>
      </c>
      <c r="D107" s="129">
        <v>8</v>
      </c>
      <c r="E107" s="57">
        <f t="shared" si="35"/>
        <v>240</v>
      </c>
      <c r="F107" s="259">
        <f t="shared" si="37"/>
        <v>112</v>
      </c>
      <c r="G107" s="59">
        <v>52</v>
      </c>
      <c r="H107" s="59">
        <v>60</v>
      </c>
      <c r="I107" s="59"/>
      <c r="J107" s="61">
        <f>E107-F107</f>
        <v>128</v>
      </c>
      <c r="K107" s="180"/>
      <c r="L107" s="169"/>
      <c r="M107" s="169"/>
      <c r="N107" s="169"/>
      <c r="O107" s="169"/>
      <c r="P107" s="169"/>
      <c r="Q107" s="186">
        <v>8</v>
      </c>
      <c r="R107" s="189"/>
      <c r="S107" s="57" t="s">
        <v>81</v>
      </c>
    </row>
    <row r="108" spans="1:20" s="66" customFormat="1" ht="32.25" hidden="1" thickBot="1" x14ac:dyDescent="0.3">
      <c r="A108" s="57" t="s">
        <v>305</v>
      </c>
      <c r="B108" s="211"/>
      <c r="C108" s="200" t="s">
        <v>281</v>
      </c>
      <c r="D108" s="129">
        <v>1</v>
      </c>
      <c r="E108" s="57">
        <f t="shared" si="35"/>
        <v>30</v>
      </c>
      <c r="F108" s="259">
        <f t="shared" si="37"/>
        <v>0</v>
      </c>
      <c r="G108" s="59"/>
      <c r="H108" s="59"/>
      <c r="I108" s="59"/>
      <c r="J108" s="61">
        <f>E108-F108</f>
        <v>30</v>
      </c>
      <c r="K108" s="180"/>
      <c r="L108" s="169"/>
      <c r="M108" s="169"/>
      <c r="N108" s="169"/>
      <c r="O108" s="169"/>
      <c r="P108" s="169"/>
      <c r="Q108" s="186">
        <v>1</v>
      </c>
      <c r="R108" s="189"/>
      <c r="S108" s="57" t="s">
        <v>145</v>
      </c>
    </row>
    <row r="109" spans="1:20" s="66" customFormat="1" ht="32.25" hidden="1" thickBot="1" x14ac:dyDescent="0.3">
      <c r="A109" s="57" t="s">
        <v>306</v>
      </c>
      <c r="B109" s="211"/>
      <c r="C109" s="200" t="s">
        <v>249</v>
      </c>
      <c r="D109" s="129">
        <v>4</v>
      </c>
      <c r="E109" s="57">
        <f t="shared" si="35"/>
        <v>120</v>
      </c>
      <c r="F109" s="259">
        <f t="shared" si="37"/>
        <v>60</v>
      </c>
      <c r="G109" s="59">
        <v>30</v>
      </c>
      <c r="H109" s="59">
        <v>30</v>
      </c>
      <c r="I109" s="59"/>
      <c r="J109" s="61">
        <f t="shared" ref="J109:J110" si="38">E109-F109</f>
        <v>60</v>
      </c>
      <c r="K109" s="180"/>
      <c r="L109" s="169"/>
      <c r="M109" s="169"/>
      <c r="N109" s="169"/>
      <c r="O109" s="169"/>
      <c r="P109" s="169"/>
      <c r="Q109" s="186">
        <v>4</v>
      </c>
      <c r="R109" s="189"/>
      <c r="S109" s="57" t="s">
        <v>83</v>
      </c>
    </row>
    <row r="110" spans="1:20" s="66" customFormat="1" ht="17.25" hidden="1" thickBot="1" x14ac:dyDescent="0.3">
      <c r="A110" s="216" t="s">
        <v>307</v>
      </c>
      <c r="B110" s="211"/>
      <c r="C110" s="202" t="s">
        <v>250</v>
      </c>
      <c r="D110" s="129">
        <v>5</v>
      </c>
      <c r="E110" s="57">
        <f t="shared" si="35"/>
        <v>150</v>
      </c>
      <c r="F110" s="259">
        <f t="shared" si="37"/>
        <v>64</v>
      </c>
      <c r="G110" s="59">
        <v>32</v>
      </c>
      <c r="H110" s="59">
        <v>32</v>
      </c>
      <c r="I110" s="59"/>
      <c r="J110" s="61">
        <f t="shared" si="38"/>
        <v>86</v>
      </c>
      <c r="K110" s="180"/>
      <c r="L110" s="169"/>
      <c r="M110" s="169"/>
      <c r="N110" s="169"/>
      <c r="O110" s="169"/>
      <c r="P110" s="169"/>
      <c r="Q110" s="186">
        <v>5</v>
      </c>
      <c r="R110" s="189"/>
      <c r="S110" s="57" t="s">
        <v>81</v>
      </c>
    </row>
    <row r="111" spans="1:20" s="66" customFormat="1" ht="21" hidden="1" thickBot="1" x14ac:dyDescent="0.3">
      <c r="A111" s="65"/>
      <c r="B111" s="114"/>
      <c r="C111" s="477" t="s">
        <v>392</v>
      </c>
      <c r="D111" s="477"/>
      <c r="E111" s="477"/>
      <c r="F111" s="477"/>
      <c r="G111" s="477"/>
      <c r="H111" s="477"/>
      <c r="I111" s="477"/>
      <c r="J111" s="477"/>
      <c r="K111" s="477"/>
      <c r="L111" s="477"/>
      <c r="M111" s="477"/>
      <c r="N111" s="477"/>
      <c r="O111" s="477"/>
      <c r="P111" s="477"/>
      <c r="Q111" s="477"/>
      <c r="R111" s="477"/>
      <c r="S111" s="477"/>
      <c r="T111" s="477"/>
    </row>
    <row r="112" spans="1:20" s="66" customFormat="1" ht="17.25" hidden="1" thickBot="1" x14ac:dyDescent="0.3">
      <c r="A112" s="22"/>
      <c r="B112" s="114"/>
      <c r="C112" s="371" t="s">
        <v>428</v>
      </c>
      <c r="D112" s="65"/>
      <c r="E112" s="65"/>
      <c r="F112" s="114"/>
      <c r="G112" s="255"/>
      <c r="H112" s="255"/>
      <c r="I112" s="255"/>
      <c r="J112" s="114"/>
      <c r="K112" s="65"/>
      <c r="L112" s="65"/>
      <c r="M112" s="65"/>
      <c r="N112" s="65"/>
      <c r="O112" s="65"/>
      <c r="P112" s="65"/>
      <c r="Q112" s="374"/>
      <c r="R112" s="65"/>
      <c r="S112" s="65"/>
    </row>
    <row r="113" spans="1:19" s="66" customFormat="1" ht="18" hidden="1" thickBot="1" x14ac:dyDescent="0.3">
      <c r="A113" s="57" t="s">
        <v>382</v>
      </c>
      <c r="B113" s="114"/>
      <c r="C113" s="201" t="s">
        <v>244</v>
      </c>
      <c r="D113" s="129">
        <v>5</v>
      </c>
      <c r="E113" s="57">
        <f>D113*30</f>
        <v>150</v>
      </c>
      <c r="F113" s="259">
        <f>SUM(G113:I113)</f>
        <v>64</v>
      </c>
      <c r="G113" s="60">
        <v>32</v>
      </c>
      <c r="H113" s="60">
        <v>32</v>
      </c>
      <c r="I113" s="60"/>
      <c r="J113" s="61">
        <f>E113-F113</f>
        <v>86</v>
      </c>
      <c r="K113" s="190"/>
      <c r="L113" s="184"/>
      <c r="M113" s="184"/>
      <c r="N113" s="184"/>
      <c r="O113" s="184"/>
      <c r="P113" s="192">
        <v>5</v>
      </c>
      <c r="Q113" s="184"/>
      <c r="R113" s="191"/>
      <c r="S113" s="57" t="s">
        <v>81</v>
      </c>
    </row>
    <row r="114" spans="1:19" s="66" customFormat="1" ht="32.25" hidden="1" thickBot="1" x14ac:dyDescent="0.3">
      <c r="A114" s="57" t="s">
        <v>383</v>
      </c>
      <c r="B114" s="122"/>
      <c r="C114" s="200" t="s">
        <v>243</v>
      </c>
      <c r="D114" s="214">
        <v>4</v>
      </c>
      <c r="E114" s="57">
        <f t="shared" ref="E114" si="39">D114*30</f>
        <v>120</v>
      </c>
      <c r="F114" s="259">
        <f t="shared" ref="F114" si="40">SUM(G114:I114)</f>
        <v>60</v>
      </c>
      <c r="G114" s="59">
        <v>30</v>
      </c>
      <c r="H114" s="59">
        <v>30</v>
      </c>
      <c r="I114" s="59"/>
      <c r="J114" s="61">
        <f t="shared" ref="J114" si="41">E114-F114</f>
        <v>60</v>
      </c>
      <c r="K114" s="168"/>
      <c r="L114" s="169"/>
      <c r="M114" s="169"/>
      <c r="N114" s="169"/>
      <c r="O114" s="169"/>
      <c r="P114" s="169">
        <v>4</v>
      </c>
      <c r="Q114" s="169"/>
      <c r="R114" s="170"/>
      <c r="S114" s="57" t="s">
        <v>83</v>
      </c>
    </row>
    <row r="115" spans="1:19" s="66" customFormat="1" ht="17.25" hidden="1" thickBot="1" x14ac:dyDescent="0.3">
      <c r="A115" s="57" t="s">
        <v>430</v>
      </c>
      <c r="B115" s="122"/>
      <c r="C115" s="200" t="s">
        <v>245</v>
      </c>
      <c r="D115" s="214">
        <v>4</v>
      </c>
      <c r="E115" s="57">
        <f>D115*30</f>
        <v>120</v>
      </c>
      <c r="F115" s="259">
        <f>SUM(G115:I115)</f>
        <v>60</v>
      </c>
      <c r="G115" s="59">
        <v>30</v>
      </c>
      <c r="H115" s="59">
        <v>30</v>
      </c>
      <c r="I115" s="59"/>
      <c r="J115" s="61">
        <f>E115-F115</f>
        <v>60</v>
      </c>
      <c r="K115" s="168"/>
      <c r="L115" s="169"/>
      <c r="M115" s="169"/>
      <c r="N115" s="169"/>
      <c r="O115" s="169"/>
      <c r="P115" s="169">
        <v>4</v>
      </c>
      <c r="Q115" s="169"/>
      <c r="R115" s="170"/>
      <c r="S115" s="57" t="s">
        <v>83</v>
      </c>
    </row>
    <row r="116" spans="1:19" s="66" customFormat="1" ht="32.25" hidden="1" thickBot="1" x14ac:dyDescent="0.3">
      <c r="A116" s="57" t="s">
        <v>431</v>
      </c>
      <c r="B116" s="122"/>
      <c r="C116" s="200" t="s">
        <v>248</v>
      </c>
      <c r="D116" s="214">
        <v>4</v>
      </c>
      <c r="E116" s="57">
        <f>D116*30</f>
        <v>120</v>
      </c>
      <c r="F116" s="259">
        <f>SUM(G116:I116)</f>
        <v>60</v>
      </c>
      <c r="G116" s="59">
        <v>30</v>
      </c>
      <c r="H116" s="59">
        <v>30</v>
      </c>
      <c r="I116" s="59"/>
      <c r="J116" s="61">
        <f>E116-F116</f>
        <v>60</v>
      </c>
      <c r="K116" s="168"/>
      <c r="L116" s="169"/>
      <c r="M116" s="169"/>
      <c r="N116" s="169"/>
      <c r="O116" s="169"/>
      <c r="P116" s="169"/>
      <c r="Q116" s="186">
        <v>4</v>
      </c>
      <c r="R116" s="170"/>
      <c r="S116" s="57" t="s">
        <v>83</v>
      </c>
    </row>
    <row r="117" spans="1:19" s="66" customFormat="1" ht="17.25" hidden="1" thickBot="1" x14ac:dyDescent="0.3">
      <c r="A117" s="57" t="s">
        <v>432</v>
      </c>
      <c r="B117" s="122"/>
      <c r="C117" s="203" t="s">
        <v>251</v>
      </c>
      <c r="D117" s="214">
        <v>4</v>
      </c>
      <c r="E117" s="57">
        <f>D117*30</f>
        <v>120</v>
      </c>
      <c r="F117" s="259">
        <f>SUM(G117:I117)</f>
        <v>60</v>
      </c>
      <c r="G117" s="59">
        <v>30</v>
      </c>
      <c r="H117" s="59">
        <v>30</v>
      </c>
      <c r="I117" s="59"/>
      <c r="J117" s="61">
        <f>E117-F117</f>
        <v>60</v>
      </c>
      <c r="K117" s="168"/>
      <c r="L117" s="169"/>
      <c r="M117" s="169"/>
      <c r="N117" s="169"/>
      <c r="O117" s="169"/>
      <c r="P117" s="169"/>
      <c r="Q117" s="186">
        <v>4</v>
      </c>
      <c r="R117" s="170"/>
      <c r="S117" s="57" t="s">
        <v>83</v>
      </c>
    </row>
    <row r="118" spans="1:19" s="66" customFormat="1" ht="32.25" hidden="1" thickBot="1" x14ac:dyDescent="0.3">
      <c r="A118" s="57" t="s">
        <v>433</v>
      </c>
      <c r="B118" s="123"/>
      <c r="C118" s="200" t="s">
        <v>246</v>
      </c>
      <c r="D118" s="215">
        <v>4</v>
      </c>
      <c r="E118" s="58">
        <f>D118*30</f>
        <v>120</v>
      </c>
      <c r="F118" s="260">
        <f>SUM(G118:I118)</f>
        <v>60</v>
      </c>
      <c r="G118" s="68">
        <v>30</v>
      </c>
      <c r="H118" s="68"/>
      <c r="I118" s="68">
        <v>30</v>
      </c>
      <c r="J118" s="69">
        <f>E118-F118</f>
        <v>60</v>
      </c>
      <c r="K118" s="171"/>
      <c r="L118" s="172"/>
      <c r="M118" s="172"/>
      <c r="N118" s="172"/>
      <c r="O118" s="172"/>
      <c r="P118" s="172">
        <v>4</v>
      </c>
      <c r="Q118" s="279"/>
      <c r="R118" s="173"/>
      <c r="S118" s="58" t="s">
        <v>83</v>
      </c>
    </row>
    <row r="119" spans="1:19" s="66" customFormat="1" ht="17.25" hidden="1" thickBot="1" x14ac:dyDescent="0.3">
      <c r="A119" s="65"/>
      <c r="B119" s="114"/>
      <c r="C119" s="371" t="s">
        <v>429</v>
      </c>
      <c r="D119" s="65"/>
      <c r="E119" s="65"/>
      <c r="F119" s="114"/>
      <c r="G119" s="255"/>
      <c r="H119" s="255"/>
      <c r="I119" s="255"/>
      <c r="J119" s="114"/>
      <c r="K119" s="368"/>
      <c r="L119" s="368"/>
      <c r="M119" s="368"/>
      <c r="N119" s="368"/>
      <c r="O119" s="368"/>
      <c r="P119" s="368"/>
      <c r="Q119" s="369"/>
      <c r="R119" s="368"/>
      <c r="S119" s="65"/>
    </row>
    <row r="120" spans="1:19" s="66" customFormat="1" ht="32.25" hidden="1" thickBot="1" x14ac:dyDescent="0.3">
      <c r="A120" s="383"/>
      <c r="B120" s="114"/>
      <c r="C120" s="384" t="s">
        <v>434</v>
      </c>
      <c r="D120" s="129">
        <v>5</v>
      </c>
      <c r="E120" s="57">
        <f>D120*30</f>
        <v>150</v>
      </c>
      <c r="F120" s="259">
        <f>SUM(G120:I120)</f>
        <v>64</v>
      </c>
      <c r="G120" s="60">
        <v>32</v>
      </c>
      <c r="H120" s="60">
        <v>32</v>
      </c>
      <c r="I120" s="60"/>
      <c r="J120" s="61">
        <f>E120-F120</f>
        <v>86</v>
      </c>
      <c r="K120" s="190"/>
      <c r="L120" s="184"/>
      <c r="M120" s="184"/>
      <c r="N120" s="184"/>
      <c r="O120" s="184"/>
      <c r="P120" s="192">
        <v>5</v>
      </c>
      <c r="Q120" s="184"/>
      <c r="R120" s="191"/>
      <c r="S120" s="57" t="s">
        <v>81</v>
      </c>
    </row>
    <row r="121" spans="1:19" s="66" customFormat="1" ht="17.25" hidden="1" thickBot="1" x14ac:dyDescent="0.3">
      <c r="A121" s="57" t="s">
        <v>383</v>
      </c>
      <c r="B121" s="122"/>
      <c r="C121" s="125" t="s">
        <v>405</v>
      </c>
      <c r="D121" s="214">
        <v>4</v>
      </c>
      <c r="E121" s="57">
        <f t="shared" ref="E121:E125" si="42">D121*30</f>
        <v>120</v>
      </c>
      <c r="F121" s="259">
        <f t="shared" ref="F121:F125" si="43">SUM(G121:I121)</f>
        <v>60</v>
      </c>
      <c r="G121" s="59">
        <v>30</v>
      </c>
      <c r="H121" s="59">
        <v>30</v>
      </c>
      <c r="I121" s="59"/>
      <c r="J121" s="61">
        <f t="shared" ref="J121:J125" si="44">E121-F121</f>
        <v>60</v>
      </c>
      <c r="K121" s="168"/>
      <c r="L121" s="169"/>
      <c r="M121" s="169"/>
      <c r="N121" s="169"/>
      <c r="O121" s="169"/>
      <c r="P121" s="169">
        <v>4</v>
      </c>
      <c r="Q121" s="169"/>
      <c r="R121" s="170"/>
      <c r="S121" s="57" t="s">
        <v>83</v>
      </c>
    </row>
    <row r="122" spans="1:19" s="66" customFormat="1" ht="17.25" hidden="1" thickBot="1" x14ac:dyDescent="0.3">
      <c r="A122" s="57" t="s">
        <v>388</v>
      </c>
      <c r="B122" s="122"/>
      <c r="C122" s="125" t="s">
        <v>406</v>
      </c>
      <c r="D122" s="214">
        <v>4</v>
      </c>
      <c r="E122" s="57">
        <f t="shared" si="42"/>
        <v>120</v>
      </c>
      <c r="F122" s="259">
        <f t="shared" si="43"/>
        <v>60</v>
      </c>
      <c r="G122" s="59">
        <v>30</v>
      </c>
      <c r="H122" s="59">
        <v>30</v>
      </c>
      <c r="I122" s="59"/>
      <c r="J122" s="61">
        <f t="shared" si="44"/>
        <v>60</v>
      </c>
      <c r="K122" s="168"/>
      <c r="L122" s="169"/>
      <c r="M122" s="169"/>
      <c r="N122" s="169"/>
      <c r="O122" s="169"/>
      <c r="P122" s="169">
        <v>4</v>
      </c>
      <c r="Q122" s="169"/>
      <c r="R122" s="170"/>
      <c r="S122" s="57" t="s">
        <v>83</v>
      </c>
    </row>
    <row r="123" spans="1:19" s="66" customFormat="1" ht="17.25" hidden="1" thickBot="1" x14ac:dyDescent="0.3">
      <c r="A123" s="57" t="s">
        <v>389</v>
      </c>
      <c r="B123" s="122"/>
      <c r="C123" s="125" t="s">
        <v>407</v>
      </c>
      <c r="D123" s="214">
        <v>4</v>
      </c>
      <c r="E123" s="57">
        <f t="shared" si="42"/>
        <v>120</v>
      </c>
      <c r="F123" s="259">
        <f t="shared" si="43"/>
        <v>60</v>
      </c>
      <c r="G123" s="59">
        <v>30</v>
      </c>
      <c r="H123" s="59">
        <v>30</v>
      </c>
      <c r="I123" s="59"/>
      <c r="J123" s="61">
        <f t="shared" si="44"/>
        <v>60</v>
      </c>
      <c r="K123" s="168"/>
      <c r="L123" s="169"/>
      <c r="M123" s="169"/>
      <c r="N123" s="169"/>
      <c r="O123" s="169"/>
      <c r="P123" s="169"/>
      <c r="Q123" s="186">
        <v>4</v>
      </c>
      <c r="R123" s="170"/>
      <c r="S123" s="57" t="s">
        <v>83</v>
      </c>
    </row>
    <row r="124" spans="1:19" s="66" customFormat="1" ht="33.75" hidden="1" thickBot="1" x14ac:dyDescent="0.3">
      <c r="A124" s="57" t="s">
        <v>390</v>
      </c>
      <c r="B124" s="122"/>
      <c r="C124" s="125" t="s">
        <v>408</v>
      </c>
      <c r="D124" s="214">
        <v>4</v>
      </c>
      <c r="E124" s="57">
        <f t="shared" si="42"/>
        <v>120</v>
      </c>
      <c r="F124" s="259">
        <f t="shared" si="43"/>
        <v>60</v>
      </c>
      <c r="G124" s="59">
        <v>30</v>
      </c>
      <c r="H124" s="59">
        <v>30</v>
      </c>
      <c r="I124" s="59"/>
      <c r="J124" s="61">
        <f t="shared" si="44"/>
        <v>60</v>
      </c>
      <c r="K124" s="168"/>
      <c r="L124" s="169"/>
      <c r="M124" s="169"/>
      <c r="N124" s="169"/>
      <c r="O124" s="169"/>
      <c r="P124" s="169"/>
      <c r="Q124" s="169">
        <v>4</v>
      </c>
      <c r="R124" s="170"/>
      <c r="S124" s="57" t="s">
        <v>83</v>
      </c>
    </row>
    <row r="125" spans="1:19" s="66" customFormat="1" ht="17.25" hidden="1" thickBot="1" x14ac:dyDescent="0.3">
      <c r="A125" s="58" t="s">
        <v>391</v>
      </c>
      <c r="B125" s="123"/>
      <c r="C125" s="127" t="s">
        <v>409</v>
      </c>
      <c r="D125" s="215">
        <v>4</v>
      </c>
      <c r="E125" s="58">
        <f t="shared" si="42"/>
        <v>120</v>
      </c>
      <c r="F125" s="260">
        <f t="shared" si="43"/>
        <v>60</v>
      </c>
      <c r="G125" s="68">
        <v>30</v>
      </c>
      <c r="H125" s="68">
        <v>30</v>
      </c>
      <c r="I125" s="68"/>
      <c r="J125" s="69">
        <f t="shared" si="44"/>
        <v>60</v>
      </c>
      <c r="K125" s="171"/>
      <c r="L125" s="172"/>
      <c r="M125" s="172"/>
      <c r="N125" s="172"/>
      <c r="O125" s="172"/>
      <c r="P125" s="172">
        <v>4</v>
      </c>
      <c r="Q125" s="279"/>
      <c r="R125" s="173"/>
      <c r="S125" s="58" t="s">
        <v>83</v>
      </c>
    </row>
    <row r="126" spans="1:19" s="95" customFormat="1" ht="24" hidden="1" thickBot="1" x14ac:dyDescent="0.35">
      <c r="A126" s="116"/>
      <c r="B126" s="116"/>
      <c r="C126" s="302" t="s">
        <v>381</v>
      </c>
      <c r="D126" s="303"/>
      <c r="E126" s="303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</row>
    <row r="127" spans="1:19" s="95" customFormat="1" ht="23.25" hidden="1" thickBot="1" x14ac:dyDescent="0.35">
      <c r="A127" s="56" t="s">
        <v>308</v>
      </c>
      <c r="B127" s="133"/>
      <c r="C127" s="204" t="s">
        <v>221</v>
      </c>
      <c r="D127" s="56">
        <v>5</v>
      </c>
      <c r="E127" s="291">
        <v>120</v>
      </c>
      <c r="F127" s="254">
        <f>SUM(G127:I127)</f>
        <v>64</v>
      </c>
      <c r="G127" s="71">
        <v>30</v>
      </c>
      <c r="H127" s="71"/>
      <c r="I127" s="71">
        <v>34</v>
      </c>
      <c r="J127" s="72">
        <f t="shared" ref="J127:J137" si="45">E127-F127</f>
        <v>56</v>
      </c>
      <c r="K127" s="165"/>
      <c r="L127" s="166"/>
      <c r="M127" s="166"/>
      <c r="N127" s="166">
        <v>5</v>
      </c>
      <c r="O127" s="166"/>
      <c r="P127" s="166"/>
      <c r="Q127" s="166"/>
      <c r="R127" s="167"/>
      <c r="S127" s="56" t="s">
        <v>81</v>
      </c>
    </row>
    <row r="128" spans="1:19" s="95" customFormat="1" ht="33.75" hidden="1" thickBot="1" x14ac:dyDescent="0.35">
      <c r="A128" s="57" t="s">
        <v>309</v>
      </c>
      <c r="B128" s="134"/>
      <c r="C128" s="205" t="s">
        <v>222</v>
      </c>
      <c r="D128" s="214">
        <v>5</v>
      </c>
      <c r="E128" s="57">
        <f t="shared" ref="E128:E137" si="46">D128*30</f>
        <v>150</v>
      </c>
      <c r="F128" s="259">
        <f t="shared" ref="F128:F130" si="47">SUM(G128:I128)</f>
        <v>64</v>
      </c>
      <c r="G128" s="59">
        <v>30</v>
      </c>
      <c r="H128" s="59"/>
      <c r="I128" s="59">
        <v>34</v>
      </c>
      <c r="J128" s="153">
        <f t="shared" si="45"/>
        <v>86</v>
      </c>
      <c r="K128" s="168"/>
      <c r="L128" s="169"/>
      <c r="M128" s="169"/>
      <c r="N128" s="169"/>
      <c r="O128" s="169"/>
      <c r="P128" s="169">
        <v>5</v>
      </c>
      <c r="Q128" s="169"/>
      <c r="R128" s="170"/>
      <c r="S128" s="57" t="s">
        <v>81</v>
      </c>
    </row>
    <row r="129" spans="1:49" s="95" customFormat="1" ht="23.25" hidden="1" thickBot="1" x14ac:dyDescent="0.35">
      <c r="A129" s="57" t="s">
        <v>310</v>
      </c>
      <c r="B129" s="134"/>
      <c r="C129" s="205" t="s">
        <v>223</v>
      </c>
      <c r="D129" s="214">
        <v>5</v>
      </c>
      <c r="E129" s="57">
        <f t="shared" si="46"/>
        <v>150</v>
      </c>
      <c r="F129" s="259">
        <f t="shared" si="47"/>
        <v>64</v>
      </c>
      <c r="G129" s="59">
        <v>30</v>
      </c>
      <c r="H129" s="59"/>
      <c r="I129" s="59">
        <v>34</v>
      </c>
      <c r="J129" s="153">
        <f t="shared" si="45"/>
        <v>86</v>
      </c>
      <c r="K129" s="168"/>
      <c r="L129" s="169"/>
      <c r="M129" s="169"/>
      <c r="N129" s="169"/>
      <c r="O129" s="169">
        <v>5</v>
      </c>
      <c r="P129" s="169"/>
      <c r="Q129" s="169"/>
      <c r="R129" s="170"/>
      <c r="S129" s="57" t="s">
        <v>81</v>
      </c>
    </row>
    <row r="130" spans="1:49" s="95" customFormat="1" ht="33.75" hidden="1" thickBot="1" x14ac:dyDescent="0.35">
      <c r="A130" s="57" t="s">
        <v>311</v>
      </c>
      <c r="B130" s="134"/>
      <c r="C130" s="307" t="s">
        <v>325</v>
      </c>
      <c r="D130" s="214">
        <v>1</v>
      </c>
      <c r="E130" s="57">
        <f t="shared" si="46"/>
        <v>30</v>
      </c>
      <c r="F130" s="259">
        <f t="shared" si="47"/>
        <v>0</v>
      </c>
      <c r="G130" s="59"/>
      <c r="H130" s="59"/>
      <c r="I130" s="59"/>
      <c r="J130" s="153">
        <f t="shared" si="45"/>
        <v>30</v>
      </c>
      <c r="K130" s="168"/>
      <c r="L130" s="169"/>
      <c r="M130" s="169"/>
      <c r="N130" s="169"/>
      <c r="O130" s="169">
        <v>1</v>
      </c>
      <c r="P130" s="169"/>
      <c r="Q130" s="169"/>
      <c r="R130" s="170"/>
      <c r="S130" s="57" t="s">
        <v>145</v>
      </c>
    </row>
    <row r="131" spans="1:49" s="95" customFormat="1" ht="23.25" hidden="1" thickBot="1" x14ac:dyDescent="0.35">
      <c r="A131" s="57" t="s">
        <v>312</v>
      </c>
      <c r="B131" s="134"/>
      <c r="C131" s="206" t="s">
        <v>326</v>
      </c>
      <c r="D131" s="214">
        <v>6</v>
      </c>
      <c r="E131" s="57">
        <v>150</v>
      </c>
      <c r="F131" s="322">
        <f>SUM(G131:I131)</f>
        <v>80</v>
      </c>
      <c r="G131" s="336">
        <v>40</v>
      </c>
      <c r="H131" s="336"/>
      <c r="I131" s="336">
        <v>40</v>
      </c>
      <c r="J131" s="324">
        <f t="shared" si="45"/>
        <v>70</v>
      </c>
      <c r="K131" s="187"/>
      <c r="L131" s="184"/>
      <c r="M131" s="184"/>
      <c r="N131" s="184"/>
      <c r="O131" s="184"/>
      <c r="P131" s="169"/>
      <c r="Q131" s="169">
        <v>6</v>
      </c>
      <c r="R131" s="185"/>
      <c r="S131" s="57" t="s">
        <v>81</v>
      </c>
    </row>
    <row r="132" spans="1:49" s="95" customFormat="1" ht="23.25" hidden="1" thickBot="1" x14ac:dyDescent="0.35">
      <c r="A132" s="57" t="s">
        <v>313</v>
      </c>
      <c r="B132" s="134"/>
      <c r="C132" s="205" t="s">
        <v>224</v>
      </c>
      <c r="D132" s="214">
        <v>5</v>
      </c>
      <c r="E132" s="57">
        <f t="shared" ref="E132:E135" si="48">D132*30</f>
        <v>150</v>
      </c>
      <c r="F132" s="259">
        <f>SUM(G132:I132)</f>
        <v>64</v>
      </c>
      <c r="G132" s="59">
        <v>30</v>
      </c>
      <c r="H132" s="59"/>
      <c r="I132" s="59">
        <v>34</v>
      </c>
      <c r="J132" s="153">
        <f t="shared" si="45"/>
        <v>86</v>
      </c>
      <c r="K132" s="168"/>
      <c r="L132" s="169"/>
      <c r="M132" s="169"/>
      <c r="N132" s="169"/>
      <c r="O132" s="169"/>
      <c r="P132" s="169"/>
      <c r="Q132" s="186">
        <v>5</v>
      </c>
      <c r="R132" s="170"/>
      <c r="S132" s="57" t="s">
        <v>81</v>
      </c>
    </row>
    <row r="133" spans="1:49" s="95" customFormat="1" ht="23.25" hidden="1" thickBot="1" x14ac:dyDescent="0.35">
      <c r="A133" s="57" t="s">
        <v>314</v>
      </c>
      <c r="B133" s="134"/>
      <c r="C133" s="205" t="s">
        <v>327</v>
      </c>
      <c r="D133" s="214">
        <v>1</v>
      </c>
      <c r="E133" s="57">
        <f t="shared" si="48"/>
        <v>30</v>
      </c>
      <c r="F133" s="259">
        <f t="shared" ref="F133:F135" si="49">SUM(G133:I133)</f>
        <v>0</v>
      </c>
      <c r="G133" s="59"/>
      <c r="H133" s="59"/>
      <c r="I133" s="59"/>
      <c r="J133" s="153">
        <f t="shared" si="45"/>
        <v>30</v>
      </c>
      <c r="K133" s="168"/>
      <c r="L133" s="169"/>
      <c r="M133" s="169"/>
      <c r="N133" s="169"/>
      <c r="O133" s="169"/>
      <c r="P133" s="169"/>
      <c r="Q133" s="169">
        <v>1</v>
      </c>
      <c r="R133" s="170"/>
      <c r="S133" s="57" t="s">
        <v>145</v>
      </c>
    </row>
    <row r="134" spans="1:49" s="66" customFormat="1" ht="17.25" hidden="1" thickBot="1" x14ac:dyDescent="0.3">
      <c r="A134" s="57" t="s">
        <v>315</v>
      </c>
      <c r="B134" s="134"/>
      <c r="C134" s="205" t="s">
        <v>225</v>
      </c>
      <c r="D134" s="214">
        <v>4</v>
      </c>
      <c r="E134" s="57">
        <f t="shared" si="48"/>
        <v>120</v>
      </c>
      <c r="F134" s="259">
        <f t="shared" si="49"/>
        <v>60</v>
      </c>
      <c r="G134" s="59">
        <v>16</v>
      </c>
      <c r="H134" s="59"/>
      <c r="I134" s="59">
        <v>44</v>
      </c>
      <c r="J134" s="153">
        <f t="shared" si="45"/>
        <v>60</v>
      </c>
      <c r="K134" s="168"/>
      <c r="L134" s="169"/>
      <c r="M134" s="169"/>
      <c r="N134" s="169"/>
      <c r="O134" s="169"/>
      <c r="P134" s="169">
        <v>4</v>
      </c>
      <c r="Q134" s="169"/>
      <c r="R134" s="170"/>
      <c r="S134" s="57" t="s">
        <v>83</v>
      </c>
      <c r="T134" s="80"/>
      <c r="U134" s="104"/>
      <c r="V134" s="104"/>
      <c r="W134" s="104"/>
      <c r="X134" s="104"/>
      <c r="Y134" s="104"/>
      <c r="Z134" s="104"/>
      <c r="AA134" s="104"/>
      <c r="AB134" s="104"/>
      <c r="AD134" s="157"/>
      <c r="AE134" s="157"/>
      <c r="AF134" s="104"/>
      <c r="AG134" s="104"/>
      <c r="AH134" s="104"/>
      <c r="AI134" s="104"/>
      <c r="AJ134" s="104"/>
      <c r="AK134" s="104"/>
      <c r="AL134" s="104"/>
      <c r="AM134" s="104"/>
      <c r="AO134" s="157"/>
      <c r="AP134" s="104"/>
      <c r="AQ134" s="104"/>
      <c r="AR134" s="104"/>
      <c r="AS134" s="104"/>
      <c r="AT134" s="104"/>
      <c r="AU134" s="104"/>
      <c r="AV134" s="104"/>
      <c r="AW134" s="104"/>
    </row>
    <row r="135" spans="1:49" s="66" customFormat="1" ht="33.75" hidden="1" thickBot="1" x14ac:dyDescent="0.3">
      <c r="A135" s="57" t="s">
        <v>316</v>
      </c>
      <c r="B135" s="134"/>
      <c r="C135" s="205" t="s">
        <v>328</v>
      </c>
      <c r="D135" s="214">
        <v>4</v>
      </c>
      <c r="E135" s="57">
        <f t="shared" si="48"/>
        <v>120</v>
      </c>
      <c r="F135" s="259">
        <f t="shared" si="49"/>
        <v>60</v>
      </c>
      <c r="G135" s="59">
        <v>30</v>
      </c>
      <c r="H135" s="59"/>
      <c r="I135" s="59">
        <v>30</v>
      </c>
      <c r="J135" s="153">
        <f t="shared" si="45"/>
        <v>60</v>
      </c>
      <c r="K135" s="168"/>
      <c r="L135" s="169"/>
      <c r="M135" s="169"/>
      <c r="N135" s="169"/>
      <c r="O135" s="169"/>
      <c r="P135" s="169">
        <v>4</v>
      </c>
      <c r="Q135" s="169"/>
      <c r="R135" s="170"/>
      <c r="S135" s="57" t="s">
        <v>83</v>
      </c>
      <c r="T135" s="80"/>
      <c r="U135" s="104"/>
      <c r="V135" s="104"/>
      <c r="W135" s="104"/>
      <c r="X135" s="104"/>
      <c r="Y135" s="104"/>
      <c r="Z135" s="104"/>
      <c r="AA135" s="104"/>
      <c r="AB135" s="104"/>
      <c r="AD135" s="157"/>
      <c r="AE135" s="157"/>
      <c r="AF135" s="104"/>
      <c r="AG135" s="104"/>
      <c r="AH135" s="104"/>
      <c r="AI135" s="104"/>
      <c r="AJ135" s="104"/>
      <c r="AK135" s="104"/>
      <c r="AL135" s="104"/>
      <c r="AM135" s="104"/>
      <c r="AO135" s="157"/>
      <c r="AP135" s="104"/>
      <c r="AQ135" s="104"/>
      <c r="AR135" s="104"/>
      <c r="AS135" s="104"/>
      <c r="AT135" s="104"/>
      <c r="AU135" s="104"/>
      <c r="AV135" s="104"/>
      <c r="AW135" s="104"/>
    </row>
    <row r="136" spans="1:49" s="66" customFormat="1" ht="17.25" hidden="1" thickBot="1" x14ac:dyDescent="0.3">
      <c r="A136" s="57" t="s">
        <v>317</v>
      </c>
      <c r="B136" s="134"/>
      <c r="C136" s="205" t="s">
        <v>329</v>
      </c>
      <c r="D136" s="214">
        <v>5</v>
      </c>
      <c r="E136" s="57">
        <f t="shared" si="46"/>
        <v>150</v>
      </c>
      <c r="F136" s="259">
        <f>SUM(G136:I136)</f>
        <v>64</v>
      </c>
      <c r="G136" s="59">
        <v>30</v>
      </c>
      <c r="H136" s="59"/>
      <c r="I136" s="59">
        <v>34</v>
      </c>
      <c r="J136" s="153">
        <f t="shared" si="45"/>
        <v>86</v>
      </c>
      <c r="K136" s="168"/>
      <c r="L136" s="169"/>
      <c r="M136" s="169"/>
      <c r="N136" s="169"/>
      <c r="O136" s="169"/>
      <c r="P136" s="169"/>
      <c r="Q136" s="169">
        <v>5</v>
      </c>
      <c r="R136" s="170"/>
      <c r="S136" s="57" t="s">
        <v>81</v>
      </c>
      <c r="T136" s="80"/>
      <c r="U136" s="104"/>
      <c r="V136" s="104"/>
      <c r="W136" s="104"/>
      <c r="X136" s="104"/>
      <c r="Y136" s="104"/>
      <c r="Z136" s="104"/>
      <c r="AA136" s="104"/>
      <c r="AB136" s="104"/>
      <c r="AD136" s="157"/>
      <c r="AE136" s="157"/>
      <c r="AF136" s="104"/>
      <c r="AG136" s="104"/>
      <c r="AH136" s="104"/>
      <c r="AI136" s="104"/>
      <c r="AJ136" s="104"/>
      <c r="AK136" s="104"/>
      <c r="AL136" s="104"/>
      <c r="AM136" s="104"/>
      <c r="AO136" s="157"/>
      <c r="AP136" s="104"/>
      <c r="AQ136" s="104"/>
      <c r="AR136" s="104"/>
      <c r="AS136" s="104"/>
      <c r="AT136" s="104"/>
      <c r="AU136" s="104"/>
      <c r="AV136" s="104"/>
      <c r="AW136" s="104"/>
    </row>
    <row r="137" spans="1:49" s="66" customFormat="1" ht="33.75" hidden="1" thickBot="1" x14ac:dyDescent="0.3">
      <c r="A137" s="57" t="s">
        <v>318</v>
      </c>
      <c r="B137" s="134"/>
      <c r="C137" s="205" t="s">
        <v>330</v>
      </c>
      <c r="D137" s="214">
        <v>4</v>
      </c>
      <c r="E137" s="57">
        <f t="shared" si="46"/>
        <v>120</v>
      </c>
      <c r="F137" s="259">
        <f t="shared" ref="F137" si="50">SUM(G137:I137)</f>
        <v>60</v>
      </c>
      <c r="G137" s="59">
        <v>16</v>
      </c>
      <c r="H137" s="59">
        <v>44</v>
      </c>
      <c r="I137" s="59"/>
      <c r="J137" s="153">
        <f t="shared" si="45"/>
        <v>60</v>
      </c>
      <c r="K137" s="168"/>
      <c r="L137" s="169"/>
      <c r="M137" s="169"/>
      <c r="N137" s="169"/>
      <c r="O137" s="169"/>
      <c r="P137" s="169"/>
      <c r="Q137" s="169">
        <v>4</v>
      </c>
      <c r="R137" s="170"/>
      <c r="S137" s="57" t="s">
        <v>337</v>
      </c>
      <c r="T137" s="80"/>
      <c r="U137" s="104"/>
      <c r="V137" s="104"/>
      <c r="W137" s="104"/>
      <c r="X137" s="104"/>
      <c r="Y137" s="104"/>
      <c r="Z137" s="104"/>
      <c r="AA137" s="104"/>
      <c r="AB137" s="104"/>
      <c r="AD137" s="157"/>
      <c r="AE137" s="157"/>
      <c r="AF137" s="104"/>
      <c r="AG137" s="104"/>
      <c r="AH137" s="104"/>
      <c r="AI137" s="104"/>
      <c r="AJ137" s="104"/>
      <c r="AK137" s="104"/>
      <c r="AL137" s="104"/>
      <c r="AM137" s="104"/>
      <c r="AO137" s="157"/>
      <c r="AP137" s="104"/>
      <c r="AQ137" s="104"/>
      <c r="AR137" s="104"/>
      <c r="AS137" s="104"/>
      <c r="AT137" s="104"/>
      <c r="AU137" s="104"/>
      <c r="AV137" s="104"/>
      <c r="AW137" s="104"/>
    </row>
    <row r="138" spans="1:49" s="66" customFormat="1" ht="17.25" hidden="1" thickBot="1" x14ac:dyDescent="0.3">
      <c r="A138" s="286"/>
      <c r="B138" s="287"/>
      <c r="C138" s="328"/>
      <c r="D138" s="286"/>
      <c r="E138" s="286"/>
      <c r="F138" s="287"/>
      <c r="G138" s="288"/>
      <c r="H138" s="288"/>
      <c r="I138" s="288"/>
      <c r="J138" s="287"/>
      <c r="K138" s="286"/>
      <c r="L138" s="286"/>
      <c r="M138" s="286"/>
      <c r="N138" s="286"/>
      <c r="O138" s="286"/>
      <c r="P138" s="286"/>
      <c r="Q138" s="286"/>
      <c r="R138" s="286"/>
      <c r="S138" s="286"/>
      <c r="T138" s="80"/>
      <c r="U138" s="104"/>
      <c r="V138" s="104"/>
      <c r="W138" s="104"/>
      <c r="X138" s="104"/>
      <c r="Y138" s="104"/>
      <c r="Z138" s="104"/>
      <c r="AA138" s="104"/>
      <c r="AB138" s="104"/>
      <c r="AD138" s="157"/>
      <c r="AE138" s="157"/>
      <c r="AF138" s="104"/>
      <c r="AG138" s="104"/>
      <c r="AH138" s="104"/>
      <c r="AI138" s="104"/>
      <c r="AJ138" s="104"/>
      <c r="AK138" s="104"/>
      <c r="AL138" s="104"/>
      <c r="AM138" s="104"/>
      <c r="AO138" s="157"/>
      <c r="AP138" s="104"/>
      <c r="AQ138" s="104"/>
      <c r="AR138" s="104"/>
      <c r="AS138" s="104"/>
      <c r="AT138" s="104"/>
      <c r="AU138" s="104"/>
      <c r="AV138" s="104"/>
      <c r="AW138" s="104"/>
    </row>
    <row r="139" spans="1:49" s="66" customFormat="1" ht="21" hidden="1" thickBot="1" x14ac:dyDescent="0.3">
      <c r="A139" s="477" t="s">
        <v>392</v>
      </c>
      <c r="B139" s="477"/>
      <c r="C139" s="477"/>
      <c r="D139" s="477"/>
      <c r="E139" s="477"/>
      <c r="F139" s="477"/>
      <c r="G139" s="477"/>
      <c r="H139" s="477"/>
      <c r="I139" s="477"/>
      <c r="J139" s="477"/>
      <c r="K139" s="477"/>
      <c r="L139" s="477"/>
      <c r="M139" s="477"/>
      <c r="N139" s="477"/>
      <c r="O139" s="477"/>
      <c r="P139" s="477"/>
      <c r="Q139" s="477"/>
      <c r="R139" s="477"/>
      <c r="S139" s="477"/>
      <c r="T139" s="80"/>
      <c r="U139" s="104"/>
      <c r="V139" s="104"/>
      <c r="W139" s="104"/>
      <c r="X139" s="104"/>
      <c r="Y139" s="104"/>
      <c r="Z139" s="104"/>
      <c r="AA139" s="104"/>
      <c r="AB139" s="104"/>
      <c r="AD139" s="157"/>
      <c r="AE139" s="157"/>
      <c r="AF139" s="104"/>
      <c r="AG139" s="104"/>
      <c r="AH139" s="104"/>
      <c r="AI139" s="104"/>
      <c r="AJ139" s="104"/>
      <c r="AK139" s="104"/>
      <c r="AL139" s="104"/>
      <c r="AM139" s="104"/>
      <c r="AO139" s="157"/>
      <c r="AP139" s="104"/>
      <c r="AQ139" s="104"/>
      <c r="AR139" s="104"/>
      <c r="AS139" s="104"/>
      <c r="AT139" s="104"/>
      <c r="AU139" s="104"/>
      <c r="AV139" s="104"/>
      <c r="AW139" s="104"/>
    </row>
    <row r="140" spans="1:49" s="66" customFormat="1" ht="20.25" hidden="1" thickBot="1" x14ac:dyDescent="0.3">
      <c r="A140" s="308"/>
      <c r="B140" s="308"/>
      <c r="C140" s="371" t="s">
        <v>377</v>
      </c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  <c r="R140" s="308"/>
      <c r="S140" s="308"/>
      <c r="T140" s="80"/>
      <c r="U140" s="104"/>
      <c r="V140" s="104"/>
      <c r="W140" s="104"/>
      <c r="X140" s="104"/>
      <c r="Y140" s="104"/>
      <c r="Z140" s="104"/>
      <c r="AA140" s="104"/>
      <c r="AB140" s="104"/>
      <c r="AD140" s="157"/>
      <c r="AE140" s="157"/>
      <c r="AF140" s="104"/>
      <c r="AG140" s="104"/>
      <c r="AH140" s="104"/>
      <c r="AI140" s="104"/>
      <c r="AJ140" s="104"/>
      <c r="AK140" s="104"/>
      <c r="AL140" s="104"/>
      <c r="AM140" s="104"/>
      <c r="AO140" s="157"/>
      <c r="AP140" s="104"/>
      <c r="AQ140" s="104"/>
      <c r="AR140" s="104"/>
      <c r="AS140" s="104"/>
      <c r="AT140" s="104"/>
      <c r="AU140" s="104"/>
      <c r="AV140" s="104"/>
      <c r="AW140" s="104"/>
    </row>
    <row r="141" spans="1:49" s="66" customFormat="1" ht="38.25" hidden="1" thickBot="1" x14ac:dyDescent="0.3">
      <c r="A141" s="57" t="s">
        <v>382</v>
      </c>
      <c r="B141" s="309"/>
      <c r="C141" s="310" t="s">
        <v>227</v>
      </c>
      <c r="D141" s="311">
        <v>13</v>
      </c>
      <c r="E141" s="312">
        <v>390</v>
      </c>
      <c r="F141" s="313">
        <v>184</v>
      </c>
      <c r="G141" s="314"/>
      <c r="H141" s="314"/>
      <c r="I141" s="314">
        <v>184</v>
      </c>
      <c r="J141" s="315">
        <f>SUM(E141-F141)</f>
        <v>206</v>
      </c>
      <c r="K141" s="344"/>
      <c r="L141" s="337"/>
      <c r="M141" s="337"/>
      <c r="N141" s="337"/>
      <c r="O141" s="337">
        <v>4</v>
      </c>
      <c r="P141" s="337">
        <v>4</v>
      </c>
      <c r="Q141" s="337">
        <v>5</v>
      </c>
      <c r="R141" s="345"/>
      <c r="S141" s="316" t="s">
        <v>344</v>
      </c>
      <c r="T141" s="80"/>
      <c r="U141" s="104"/>
      <c r="V141" s="104"/>
      <c r="W141" s="104"/>
      <c r="X141" s="104"/>
      <c r="Y141" s="104"/>
      <c r="Z141" s="104"/>
      <c r="AA141" s="104"/>
      <c r="AB141" s="104"/>
      <c r="AD141" s="157"/>
      <c r="AE141" s="157"/>
      <c r="AF141" s="104"/>
      <c r="AG141" s="104"/>
      <c r="AH141" s="104"/>
      <c r="AI141" s="104"/>
      <c r="AJ141" s="104"/>
      <c r="AK141" s="104"/>
      <c r="AL141" s="104"/>
      <c r="AM141" s="104"/>
      <c r="AO141" s="157"/>
      <c r="AP141" s="104"/>
      <c r="AQ141" s="104"/>
      <c r="AR141" s="104"/>
      <c r="AS141" s="104"/>
      <c r="AT141" s="104"/>
      <c r="AU141" s="104"/>
      <c r="AV141" s="104"/>
      <c r="AW141" s="104"/>
    </row>
    <row r="142" spans="1:49" s="66" customFormat="1" ht="19.5" hidden="1" thickBot="1" x14ac:dyDescent="0.3">
      <c r="A142" s="57" t="s">
        <v>384</v>
      </c>
      <c r="B142" s="309"/>
      <c r="C142" s="310"/>
      <c r="D142" s="311"/>
      <c r="E142" s="312"/>
      <c r="F142" s="313"/>
      <c r="G142" s="314"/>
      <c r="H142" s="314"/>
      <c r="I142" s="314"/>
      <c r="J142" s="315"/>
      <c r="K142" s="344"/>
      <c r="L142" s="337"/>
      <c r="M142" s="337"/>
      <c r="N142" s="337"/>
      <c r="O142" s="337"/>
      <c r="P142" s="337"/>
      <c r="Q142" s="337"/>
      <c r="R142" s="345"/>
      <c r="S142" s="316"/>
      <c r="T142" s="80"/>
      <c r="U142" s="104"/>
      <c r="V142" s="104"/>
      <c r="W142" s="104"/>
      <c r="X142" s="104"/>
      <c r="Y142" s="104"/>
      <c r="Z142" s="104"/>
      <c r="AA142" s="104"/>
      <c r="AB142" s="104"/>
      <c r="AD142" s="157"/>
      <c r="AE142" s="157"/>
      <c r="AF142" s="104"/>
      <c r="AG142" s="104"/>
      <c r="AH142" s="104"/>
      <c r="AI142" s="104"/>
      <c r="AJ142" s="104"/>
      <c r="AK142" s="104"/>
      <c r="AL142" s="104"/>
      <c r="AM142" s="104"/>
      <c r="AO142" s="157"/>
      <c r="AP142" s="104"/>
      <c r="AQ142" s="104"/>
      <c r="AR142" s="104"/>
      <c r="AS142" s="104"/>
      <c r="AT142" s="104"/>
      <c r="AU142" s="104"/>
      <c r="AV142" s="104"/>
      <c r="AW142" s="104"/>
    </row>
    <row r="143" spans="1:49" s="66" customFormat="1" ht="19.5" hidden="1" thickBot="1" x14ac:dyDescent="0.3">
      <c r="A143" s="57" t="s">
        <v>385</v>
      </c>
      <c r="B143" s="309"/>
      <c r="C143" s="310"/>
      <c r="D143" s="311"/>
      <c r="E143" s="312"/>
      <c r="F143" s="313"/>
      <c r="G143" s="314"/>
      <c r="H143" s="314"/>
      <c r="I143" s="314"/>
      <c r="J143" s="315"/>
      <c r="K143" s="344"/>
      <c r="L143" s="337"/>
      <c r="M143" s="337"/>
      <c r="N143" s="337"/>
      <c r="O143" s="337"/>
      <c r="P143" s="337"/>
      <c r="Q143" s="337"/>
      <c r="R143" s="345"/>
      <c r="S143" s="316"/>
      <c r="T143" s="80"/>
      <c r="U143" s="104"/>
      <c r="V143" s="104"/>
      <c r="W143" s="104"/>
      <c r="X143" s="104"/>
      <c r="Y143" s="104"/>
      <c r="Z143" s="104"/>
      <c r="AA143" s="104"/>
      <c r="AB143" s="104"/>
      <c r="AD143" s="157"/>
      <c r="AE143" s="157"/>
      <c r="AF143" s="104"/>
      <c r="AG143" s="104"/>
      <c r="AH143" s="104"/>
      <c r="AI143" s="104"/>
      <c r="AJ143" s="104"/>
      <c r="AK143" s="104"/>
      <c r="AL143" s="104"/>
      <c r="AM143" s="104"/>
      <c r="AO143" s="157"/>
      <c r="AP143" s="104"/>
      <c r="AQ143" s="104"/>
      <c r="AR143" s="104"/>
      <c r="AS143" s="104"/>
      <c r="AT143" s="104"/>
      <c r="AU143" s="104"/>
      <c r="AV143" s="104"/>
      <c r="AW143" s="104"/>
    </row>
    <row r="144" spans="1:49" s="66" customFormat="1" ht="19.5" hidden="1" thickBot="1" x14ac:dyDescent="0.3">
      <c r="A144" s="57" t="s">
        <v>386</v>
      </c>
      <c r="B144" s="309"/>
      <c r="C144" s="310"/>
      <c r="D144" s="311"/>
      <c r="E144" s="312"/>
      <c r="F144" s="313"/>
      <c r="G144" s="314"/>
      <c r="H144" s="314"/>
      <c r="I144" s="314"/>
      <c r="J144" s="315"/>
      <c r="K144" s="344"/>
      <c r="L144" s="337"/>
      <c r="M144" s="337"/>
      <c r="N144" s="337"/>
      <c r="O144" s="337"/>
      <c r="P144" s="337"/>
      <c r="Q144" s="337"/>
      <c r="R144" s="345"/>
      <c r="S144" s="316"/>
      <c r="T144" s="80"/>
      <c r="U144" s="104"/>
      <c r="V144" s="104"/>
      <c r="W144" s="104"/>
      <c r="X144" s="104"/>
      <c r="Y144" s="104"/>
      <c r="Z144" s="104"/>
      <c r="AA144" s="104"/>
      <c r="AB144" s="104"/>
      <c r="AD144" s="157"/>
      <c r="AE144" s="157"/>
      <c r="AF144" s="104"/>
      <c r="AG144" s="104"/>
      <c r="AH144" s="104"/>
      <c r="AI144" s="104"/>
      <c r="AJ144" s="104"/>
      <c r="AK144" s="104"/>
      <c r="AL144" s="104"/>
      <c r="AM144" s="104"/>
      <c r="AO144" s="157"/>
      <c r="AP144" s="104"/>
      <c r="AQ144" s="104"/>
      <c r="AR144" s="104"/>
      <c r="AS144" s="104"/>
      <c r="AT144" s="104"/>
      <c r="AU144" s="104"/>
      <c r="AV144" s="104"/>
      <c r="AW144" s="104"/>
    </row>
    <row r="145" spans="1:49" s="66" customFormat="1" ht="19.5" hidden="1" thickBot="1" x14ac:dyDescent="0.3">
      <c r="A145" s="58" t="s">
        <v>387</v>
      </c>
      <c r="B145" s="309"/>
      <c r="C145" s="310"/>
      <c r="D145" s="311"/>
      <c r="E145" s="312"/>
      <c r="F145" s="313"/>
      <c r="G145" s="314"/>
      <c r="H145" s="314"/>
      <c r="I145" s="314"/>
      <c r="J145" s="315"/>
      <c r="K145" s="344"/>
      <c r="L145" s="337"/>
      <c r="M145" s="337"/>
      <c r="N145" s="337"/>
      <c r="O145" s="337"/>
      <c r="P145" s="337"/>
      <c r="Q145" s="337"/>
      <c r="R145" s="345"/>
      <c r="S145" s="316"/>
      <c r="T145" s="80"/>
      <c r="U145" s="104"/>
      <c r="V145" s="104"/>
      <c r="W145" s="104"/>
      <c r="X145" s="104"/>
      <c r="Y145" s="104"/>
      <c r="Z145" s="104"/>
      <c r="AA145" s="104"/>
      <c r="AB145" s="104"/>
      <c r="AD145" s="157"/>
      <c r="AE145" s="157"/>
      <c r="AF145" s="104"/>
      <c r="AG145" s="104"/>
      <c r="AH145" s="104"/>
      <c r="AI145" s="104"/>
      <c r="AJ145" s="104"/>
      <c r="AK145" s="104"/>
      <c r="AL145" s="104"/>
      <c r="AM145" s="104"/>
      <c r="AO145" s="157"/>
      <c r="AP145" s="104"/>
      <c r="AQ145" s="104"/>
      <c r="AR145" s="104"/>
      <c r="AS145" s="104"/>
      <c r="AT145" s="104"/>
      <c r="AU145" s="104"/>
      <c r="AV145" s="104"/>
      <c r="AW145" s="104"/>
    </row>
    <row r="146" spans="1:49" s="66" customFormat="1" ht="19.5" hidden="1" thickBot="1" x14ac:dyDescent="0.3">
      <c r="A146" s="346"/>
      <c r="B146" s="346"/>
      <c r="C146" s="371" t="s">
        <v>377</v>
      </c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80"/>
      <c r="U146" s="104"/>
      <c r="V146" s="104"/>
      <c r="W146" s="104"/>
      <c r="X146" s="104"/>
      <c r="Y146" s="104"/>
      <c r="Z146" s="104"/>
      <c r="AA146" s="104"/>
      <c r="AB146" s="104"/>
      <c r="AD146" s="157"/>
      <c r="AE146" s="157"/>
      <c r="AF146" s="104"/>
      <c r="AG146" s="104"/>
      <c r="AH146" s="104"/>
      <c r="AI146" s="104"/>
      <c r="AJ146" s="104"/>
      <c r="AK146" s="104"/>
      <c r="AL146" s="104"/>
      <c r="AM146" s="104"/>
      <c r="AO146" s="157"/>
      <c r="AP146" s="104"/>
      <c r="AQ146" s="104"/>
      <c r="AR146" s="104"/>
      <c r="AS146" s="104"/>
      <c r="AT146" s="104"/>
      <c r="AU146" s="104"/>
      <c r="AV146" s="104"/>
      <c r="AW146" s="104"/>
    </row>
    <row r="147" spans="1:49" s="66" customFormat="1" ht="19.5" hidden="1" thickBot="1" x14ac:dyDescent="0.3">
      <c r="A147" s="57" t="s">
        <v>383</v>
      </c>
      <c r="B147" s="317"/>
      <c r="C147" s="318" t="s">
        <v>335</v>
      </c>
      <c r="D147" s="291">
        <v>4</v>
      </c>
      <c r="E147" s="304">
        <f t="shared" ref="E147:E149" si="51">D147*30</f>
        <v>120</v>
      </c>
      <c r="F147" s="305">
        <f>SUM(G147:I147)</f>
        <v>60</v>
      </c>
      <c r="G147" s="306">
        <v>30</v>
      </c>
      <c r="H147" s="306"/>
      <c r="I147" s="306">
        <v>30</v>
      </c>
      <c r="J147" s="352">
        <f>E147-F147</f>
        <v>60</v>
      </c>
      <c r="K147" s="338"/>
      <c r="L147" s="339"/>
      <c r="M147" s="339"/>
      <c r="N147" s="339"/>
      <c r="O147" s="339">
        <v>4</v>
      </c>
      <c r="P147" s="339"/>
      <c r="Q147" s="339"/>
      <c r="R147" s="340"/>
      <c r="S147" s="355" t="s">
        <v>83</v>
      </c>
      <c r="T147" s="80"/>
      <c r="U147" s="104"/>
      <c r="V147" s="104"/>
      <c r="W147" s="104"/>
      <c r="X147" s="104"/>
      <c r="Y147" s="104"/>
      <c r="Z147" s="104"/>
      <c r="AA147" s="104"/>
      <c r="AB147" s="104"/>
      <c r="AD147" s="157"/>
      <c r="AE147" s="157"/>
      <c r="AF147" s="104"/>
      <c r="AG147" s="104"/>
      <c r="AH147" s="104"/>
      <c r="AI147" s="104"/>
      <c r="AJ147" s="104"/>
      <c r="AK147" s="104"/>
      <c r="AL147" s="104"/>
      <c r="AM147" s="104"/>
      <c r="AO147" s="157"/>
      <c r="AP147" s="104"/>
      <c r="AQ147" s="104"/>
      <c r="AR147" s="104"/>
      <c r="AS147" s="104"/>
      <c r="AT147" s="104"/>
      <c r="AU147" s="104"/>
      <c r="AV147" s="104"/>
      <c r="AW147" s="104"/>
    </row>
    <row r="148" spans="1:49" s="66" customFormat="1" ht="19.5" hidden="1" thickBot="1" x14ac:dyDescent="0.3">
      <c r="A148" s="57" t="s">
        <v>388</v>
      </c>
      <c r="B148" s="319"/>
      <c r="C148" s="320" t="s">
        <v>331</v>
      </c>
      <c r="D148" s="292">
        <v>4</v>
      </c>
      <c r="E148" s="321">
        <f t="shared" si="51"/>
        <v>120</v>
      </c>
      <c r="F148" s="322">
        <f>SUM(G148:I148)</f>
        <v>60</v>
      </c>
      <c r="G148" s="323">
        <v>30</v>
      </c>
      <c r="H148" s="323"/>
      <c r="I148" s="323">
        <v>30</v>
      </c>
      <c r="J148" s="353">
        <f>E148-F148</f>
        <v>60</v>
      </c>
      <c r="K148" s="341"/>
      <c r="L148" s="342"/>
      <c r="M148" s="342"/>
      <c r="N148" s="342"/>
      <c r="O148" s="342"/>
      <c r="P148" s="342">
        <v>4</v>
      </c>
      <c r="Q148" s="342"/>
      <c r="R148" s="343"/>
      <c r="S148" s="356" t="s">
        <v>83</v>
      </c>
      <c r="T148" s="80"/>
      <c r="U148" s="104"/>
      <c r="V148" s="104"/>
      <c r="W148" s="104"/>
      <c r="X148" s="104"/>
      <c r="Y148" s="104"/>
      <c r="Z148" s="104"/>
      <c r="AA148" s="104"/>
      <c r="AB148" s="104"/>
      <c r="AD148" s="157"/>
      <c r="AE148" s="157"/>
      <c r="AF148" s="104"/>
      <c r="AG148" s="104"/>
      <c r="AH148" s="104"/>
      <c r="AI148" s="104"/>
      <c r="AJ148" s="104"/>
      <c r="AK148" s="104"/>
      <c r="AL148" s="104"/>
      <c r="AM148" s="104"/>
      <c r="AO148" s="157"/>
      <c r="AP148" s="104"/>
      <c r="AQ148" s="104"/>
      <c r="AR148" s="104"/>
      <c r="AS148" s="104"/>
      <c r="AT148" s="104"/>
      <c r="AU148" s="104"/>
      <c r="AV148" s="104"/>
      <c r="AW148" s="104"/>
    </row>
    <row r="149" spans="1:49" s="66" customFormat="1" ht="19.5" hidden="1" thickBot="1" x14ac:dyDescent="0.3">
      <c r="A149" s="57" t="s">
        <v>389</v>
      </c>
      <c r="B149" s="347"/>
      <c r="C149" s="348" t="s">
        <v>332</v>
      </c>
      <c r="D149" s="293">
        <v>5</v>
      </c>
      <c r="E149" s="325">
        <f t="shared" si="51"/>
        <v>150</v>
      </c>
      <c r="F149" s="327">
        <f t="shared" ref="F149" si="52">SUM(G149:I149)</f>
        <v>64</v>
      </c>
      <c r="G149" s="326">
        <v>32</v>
      </c>
      <c r="H149" s="326"/>
      <c r="I149" s="326">
        <v>32</v>
      </c>
      <c r="J149" s="354">
        <f t="shared" ref="J149" si="53">E149-F149</f>
        <v>86</v>
      </c>
      <c r="K149" s="357"/>
      <c r="L149" s="349"/>
      <c r="M149" s="349"/>
      <c r="N149" s="349"/>
      <c r="O149" s="349"/>
      <c r="P149" s="349"/>
      <c r="Q149" s="349">
        <v>5</v>
      </c>
      <c r="R149" s="350"/>
      <c r="S149" s="351" t="s">
        <v>81</v>
      </c>
      <c r="T149" s="80"/>
      <c r="U149" s="104"/>
      <c r="V149" s="104"/>
      <c r="W149" s="104"/>
      <c r="X149" s="104"/>
      <c r="Y149" s="104"/>
      <c r="Z149" s="104"/>
      <c r="AA149" s="104"/>
      <c r="AB149" s="104"/>
      <c r="AD149" s="157"/>
      <c r="AE149" s="157"/>
      <c r="AF149" s="104"/>
      <c r="AG149" s="104"/>
      <c r="AH149" s="104"/>
      <c r="AI149" s="104"/>
      <c r="AJ149" s="104"/>
      <c r="AK149" s="104"/>
      <c r="AL149" s="104"/>
      <c r="AM149" s="104"/>
      <c r="AO149" s="157"/>
      <c r="AP149" s="104"/>
      <c r="AQ149" s="104"/>
      <c r="AR149" s="104"/>
      <c r="AS149" s="104"/>
      <c r="AT149" s="104"/>
      <c r="AU149" s="104"/>
      <c r="AV149" s="104"/>
      <c r="AW149" s="104"/>
    </row>
    <row r="150" spans="1:49" s="66" customFormat="1" ht="19.5" hidden="1" thickBot="1" x14ac:dyDescent="0.3">
      <c r="A150" s="57" t="s">
        <v>390</v>
      </c>
      <c r="B150" s="347"/>
      <c r="C150" s="348"/>
      <c r="D150" s="293"/>
      <c r="E150" s="325"/>
      <c r="F150" s="327"/>
      <c r="G150" s="326"/>
      <c r="H150" s="326"/>
      <c r="I150" s="326"/>
      <c r="J150" s="354"/>
      <c r="K150" s="357"/>
      <c r="L150" s="349"/>
      <c r="M150" s="349"/>
      <c r="N150" s="349"/>
      <c r="O150" s="349"/>
      <c r="P150" s="349"/>
      <c r="Q150" s="349"/>
      <c r="R150" s="350"/>
      <c r="S150" s="351"/>
      <c r="T150" s="80"/>
      <c r="U150" s="104"/>
      <c r="V150" s="104"/>
      <c r="W150" s="104"/>
      <c r="X150" s="104"/>
      <c r="Y150" s="104"/>
      <c r="Z150" s="104"/>
      <c r="AA150" s="104"/>
      <c r="AB150" s="104"/>
      <c r="AD150" s="157"/>
      <c r="AE150" s="157"/>
      <c r="AF150" s="104"/>
      <c r="AG150" s="104"/>
      <c r="AH150" s="104"/>
      <c r="AI150" s="104"/>
      <c r="AJ150" s="104"/>
      <c r="AK150" s="104"/>
      <c r="AL150" s="104"/>
      <c r="AM150" s="104"/>
      <c r="AO150" s="157"/>
      <c r="AP150" s="104"/>
      <c r="AQ150" s="104"/>
      <c r="AR150" s="104"/>
      <c r="AS150" s="104"/>
      <c r="AT150" s="104"/>
      <c r="AU150" s="104"/>
      <c r="AV150" s="104"/>
      <c r="AW150" s="104"/>
    </row>
    <row r="151" spans="1:49" s="66" customFormat="1" ht="19.5" hidden="1" thickBot="1" x14ac:dyDescent="0.3">
      <c r="A151" s="58" t="s">
        <v>391</v>
      </c>
      <c r="B151" s="309"/>
      <c r="C151" s="310"/>
      <c r="D151" s="311"/>
      <c r="E151" s="312"/>
      <c r="F151" s="313"/>
      <c r="G151" s="314"/>
      <c r="H151" s="314"/>
      <c r="I151" s="314"/>
      <c r="J151" s="315"/>
      <c r="K151" s="344"/>
      <c r="L151" s="337"/>
      <c r="M151" s="337"/>
      <c r="N151" s="337"/>
      <c r="O151" s="337"/>
      <c r="P151" s="337"/>
      <c r="Q151" s="337"/>
      <c r="R151" s="345"/>
      <c r="S151" s="316"/>
      <c r="T151" s="80"/>
      <c r="U151" s="104"/>
      <c r="V151" s="104"/>
      <c r="W151" s="104"/>
      <c r="X151" s="104"/>
      <c r="Y151" s="104"/>
      <c r="Z151" s="104"/>
      <c r="AA151" s="104"/>
      <c r="AB151" s="104"/>
      <c r="AD151" s="157"/>
      <c r="AE151" s="157"/>
      <c r="AF151" s="104"/>
      <c r="AG151" s="104"/>
      <c r="AH151" s="104"/>
      <c r="AI151" s="104"/>
      <c r="AJ151" s="104"/>
      <c r="AK151" s="104"/>
      <c r="AL151" s="104"/>
      <c r="AM151" s="104"/>
      <c r="AO151" s="157"/>
      <c r="AP151" s="104"/>
      <c r="AQ151" s="104"/>
      <c r="AR151" s="104"/>
      <c r="AS151" s="104"/>
      <c r="AT151" s="104"/>
      <c r="AU151" s="104"/>
      <c r="AV151" s="104"/>
      <c r="AW151" s="104"/>
    </row>
    <row r="152" spans="1:49" ht="33.75" customHeight="1" thickBot="1" x14ac:dyDescent="0.3">
      <c r="A152" s="547" t="s">
        <v>395</v>
      </c>
      <c r="B152" s="540"/>
      <c r="C152" s="541"/>
      <c r="D152" s="81">
        <f>D50+D51+D52+D53+D65+D66+D67+D68+D69</f>
        <v>45</v>
      </c>
      <c r="E152" s="81">
        <f t="shared" ref="E152:Q152" si="54">E50+E51+E52+E53+E65+E66+E67+E68+E69</f>
        <v>1350</v>
      </c>
      <c r="F152" s="81">
        <f t="shared" si="54"/>
        <v>586</v>
      </c>
      <c r="G152" s="81">
        <f t="shared" si="54"/>
        <v>288</v>
      </c>
      <c r="H152" s="81">
        <f t="shared" si="54"/>
        <v>0</v>
      </c>
      <c r="I152" s="81">
        <f t="shared" si="54"/>
        <v>298</v>
      </c>
      <c r="J152" s="81">
        <f t="shared" si="54"/>
        <v>764</v>
      </c>
      <c r="K152" s="81"/>
      <c r="L152" s="81"/>
      <c r="M152" s="81">
        <f t="shared" si="54"/>
        <v>5</v>
      </c>
      <c r="N152" s="81">
        <f t="shared" si="54"/>
        <v>5</v>
      </c>
      <c r="O152" s="81">
        <f t="shared" si="54"/>
        <v>5</v>
      </c>
      <c r="P152" s="81">
        <f t="shared" si="54"/>
        <v>10</v>
      </c>
      <c r="Q152" s="81">
        <f t="shared" si="54"/>
        <v>20</v>
      </c>
      <c r="R152" s="81"/>
      <c r="S152" s="84"/>
    </row>
    <row r="153" spans="1:49" ht="17.25" thickBot="1" x14ac:dyDescent="0.3">
      <c r="A153" s="485" t="s">
        <v>369</v>
      </c>
      <c r="B153" s="486"/>
      <c r="C153" s="542"/>
      <c r="D153" s="81">
        <f>D152+D46+D55+D56+D57+D58+D59+D60+D61+D62</f>
        <v>164</v>
      </c>
      <c r="E153" s="81">
        <f t="shared" ref="E153:R153" si="55">E152+E46+E55+E56+E57+E58+E59+E60+E61+E62</f>
        <v>4920</v>
      </c>
      <c r="F153" s="81">
        <f t="shared" si="55"/>
        <v>2148</v>
      </c>
      <c r="G153" s="81">
        <f t="shared" si="55"/>
        <v>990</v>
      </c>
      <c r="H153" s="81">
        <f t="shared" si="55"/>
        <v>162</v>
      </c>
      <c r="I153" s="81">
        <f t="shared" si="55"/>
        <v>996</v>
      </c>
      <c r="J153" s="81">
        <f t="shared" si="55"/>
        <v>2772</v>
      </c>
      <c r="K153" s="81">
        <f t="shared" si="55"/>
        <v>15</v>
      </c>
      <c r="L153" s="81">
        <f t="shared" si="55"/>
        <v>13</v>
      </c>
      <c r="M153" s="81">
        <f t="shared" si="55"/>
        <v>24</v>
      </c>
      <c r="N153" s="81">
        <f t="shared" si="55"/>
        <v>30</v>
      </c>
      <c r="O153" s="81">
        <f t="shared" si="55"/>
        <v>25</v>
      </c>
      <c r="P153" s="81">
        <f t="shared" si="55"/>
        <v>27</v>
      </c>
      <c r="Q153" s="81">
        <f t="shared" si="55"/>
        <v>30</v>
      </c>
      <c r="R153" s="81">
        <f t="shared" si="55"/>
        <v>0</v>
      </c>
      <c r="S153" s="84"/>
    </row>
    <row r="154" spans="1:49" s="74" customFormat="1" ht="42" customHeight="1" thickBot="1" x14ac:dyDescent="0.55000000000000004">
      <c r="A154" s="532" t="s">
        <v>183</v>
      </c>
      <c r="B154" s="532"/>
      <c r="C154" s="532"/>
      <c r="D154" s="532"/>
      <c r="E154" s="532"/>
      <c r="F154" s="532"/>
      <c r="G154" s="532"/>
      <c r="H154" s="532"/>
      <c r="I154" s="532"/>
      <c r="J154" s="532"/>
      <c r="K154" s="532"/>
      <c r="L154" s="532"/>
      <c r="M154" s="532"/>
      <c r="N154" s="532"/>
      <c r="O154" s="532"/>
      <c r="P154" s="532"/>
      <c r="Q154" s="532"/>
      <c r="R154" s="532"/>
      <c r="S154" s="496"/>
      <c r="U154" s="94"/>
      <c r="V154" s="94"/>
      <c r="W154" s="94"/>
      <c r="X154" s="94"/>
      <c r="Y154" s="94"/>
      <c r="Z154" s="94"/>
      <c r="AA154" s="94"/>
      <c r="AB154" s="94"/>
      <c r="AF154" s="94"/>
      <c r="AG154" s="94"/>
      <c r="AH154" s="94"/>
      <c r="AI154" s="94"/>
      <c r="AJ154" s="94"/>
      <c r="AK154" s="94"/>
      <c r="AL154" s="94"/>
      <c r="AM154" s="94"/>
      <c r="AP154" s="94"/>
      <c r="AQ154" s="94"/>
      <c r="AR154" s="94"/>
      <c r="AS154" s="94"/>
      <c r="AT154" s="94"/>
      <c r="AU154" s="94"/>
      <c r="AV154" s="94"/>
      <c r="AW154" s="94"/>
    </row>
    <row r="155" spans="1:49" ht="16.5" x14ac:dyDescent="0.25">
      <c r="A155" s="213" t="s">
        <v>124</v>
      </c>
      <c r="B155" s="56"/>
      <c r="C155" s="225" t="s">
        <v>116</v>
      </c>
      <c r="D155" s="213">
        <v>1</v>
      </c>
      <c r="E155" s="56">
        <f t="shared" ref="E155:E162" si="56">D155*30</f>
        <v>30</v>
      </c>
      <c r="F155" s="258">
        <f t="shared" ref="F155:F162" si="57">SUM(G155:I155)</f>
        <v>14</v>
      </c>
      <c r="G155" s="71">
        <v>2</v>
      </c>
      <c r="H155" s="71">
        <v>4</v>
      </c>
      <c r="I155" s="71">
        <v>8</v>
      </c>
      <c r="J155" s="72">
        <f t="shared" ref="J155:J162" si="58">E155-F155</f>
        <v>16</v>
      </c>
      <c r="K155" s="165">
        <v>1</v>
      </c>
      <c r="L155" s="166"/>
      <c r="M155" s="166"/>
      <c r="N155" s="166"/>
      <c r="O155" s="166"/>
      <c r="P155" s="166"/>
      <c r="Q155" s="166"/>
      <c r="R155" s="167"/>
      <c r="S155" s="56" t="s">
        <v>83</v>
      </c>
      <c r="T155" s="80"/>
      <c r="U155" s="104"/>
      <c r="V155" s="104"/>
      <c r="W155" s="104"/>
      <c r="X155" s="104"/>
      <c r="Y155" s="104"/>
      <c r="Z155" s="104"/>
      <c r="AA155" s="104"/>
      <c r="AB155" s="104"/>
      <c r="AD155" s="157"/>
      <c r="AE155" s="157"/>
      <c r="AF155" s="104"/>
      <c r="AG155" s="104"/>
      <c r="AH155" s="104"/>
      <c r="AI155" s="104"/>
      <c r="AJ155" s="104"/>
      <c r="AK155" s="104"/>
      <c r="AL155" s="104"/>
      <c r="AM155" s="104"/>
      <c r="AO155" s="157"/>
      <c r="AP155" s="104"/>
      <c r="AQ155" s="104"/>
      <c r="AR155" s="104"/>
      <c r="AS155" s="104"/>
      <c r="AT155" s="104"/>
      <c r="AU155" s="104"/>
      <c r="AV155" s="104"/>
      <c r="AW155" s="104"/>
    </row>
    <row r="156" spans="1:49" ht="16.5" x14ac:dyDescent="0.25">
      <c r="A156" s="214" t="s">
        <v>125</v>
      </c>
      <c r="B156" s="57"/>
      <c r="C156" s="126" t="s">
        <v>117</v>
      </c>
      <c r="D156" s="214">
        <v>1</v>
      </c>
      <c r="E156" s="57">
        <f t="shared" si="56"/>
        <v>30</v>
      </c>
      <c r="F156" s="259">
        <f t="shared" si="57"/>
        <v>0</v>
      </c>
      <c r="G156" s="59"/>
      <c r="H156" s="59"/>
      <c r="I156" s="59"/>
      <c r="J156" s="61">
        <f t="shared" si="58"/>
        <v>30</v>
      </c>
      <c r="K156" s="168"/>
      <c r="L156" s="169"/>
      <c r="M156" s="169">
        <v>1</v>
      </c>
      <c r="N156" s="169"/>
      <c r="O156" s="169"/>
      <c r="P156" s="169"/>
      <c r="Q156" s="169"/>
      <c r="R156" s="170"/>
      <c r="S156" s="57" t="s">
        <v>84</v>
      </c>
      <c r="T156" s="80"/>
      <c r="U156" s="104"/>
      <c r="V156" s="104"/>
      <c r="W156" s="104"/>
      <c r="X156" s="104"/>
      <c r="Y156" s="104"/>
      <c r="Z156" s="104"/>
      <c r="AA156" s="104"/>
      <c r="AB156" s="104"/>
      <c r="AD156" s="157"/>
      <c r="AE156" s="157"/>
      <c r="AF156" s="104"/>
      <c r="AG156" s="104"/>
      <c r="AH156" s="104"/>
      <c r="AI156" s="104"/>
      <c r="AJ156" s="104"/>
      <c r="AK156" s="104"/>
      <c r="AL156" s="104"/>
      <c r="AM156" s="104"/>
      <c r="AO156" s="157"/>
      <c r="AP156" s="104"/>
      <c r="AQ156" s="104"/>
      <c r="AR156" s="104"/>
      <c r="AS156" s="104"/>
      <c r="AT156" s="104"/>
      <c r="AU156" s="104"/>
      <c r="AV156" s="104"/>
      <c r="AW156" s="104"/>
    </row>
    <row r="157" spans="1:49" ht="16.5" x14ac:dyDescent="0.25">
      <c r="A157" s="214" t="s">
        <v>126</v>
      </c>
      <c r="B157" s="57"/>
      <c r="C157" s="126" t="s">
        <v>118</v>
      </c>
      <c r="D157" s="214">
        <v>2</v>
      </c>
      <c r="E157" s="57">
        <f t="shared" si="56"/>
        <v>60</v>
      </c>
      <c r="F157" s="259">
        <f t="shared" si="57"/>
        <v>30</v>
      </c>
      <c r="G157" s="59">
        <v>10</v>
      </c>
      <c r="H157" s="59"/>
      <c r="I157" s="59">
        <v>20</v>
      </c>
      <c r="J157" s="61">
        <f t="shared" si="58"/>
        <v>30</v>
      </c>
      <c r="K157" s="168"/>
      <c r="L157" s="169">
        <v>2</v>
      </c>
      <c r="M157" s="169"/>
      <c r="N157" s="169"/>
      <c r="O157" s="169"/>
      <c r="P157" s="169"/>
      <c r="Q157" s="169"/>
      <c r="R157" s="170"/>
      <c r="S157" s="57" t="s">
        <v>83</v>
      </c>
      <c r="T157" s="80"/>
      <c r="U157" s="104"/>
      <c r="V157" s="104"/>
      <c r="W157" s="104"/>
      <c r="X157" s="104"/>
      <c r="Y157" s="104"/>
      <c r="Z157" s="104"/>
      <c r="AA157" s="104"/>
      <c r="AB157" s="104"/>
      <c r="AD157" s="157"/>
      <c r="AE157" s="157"/>
      <c r="AF157" s="104"/>
      <c r="AG157" s="104"/>
      <c r="AH157" s="104"/>
      <c r="AI157" s="104"/>
      <c r="AJ157" s="104"/>
      <c r="AK157" s="104"/>
      <c r="AL157" s="104"/>
      <c r="AM157" s="104"/>
      <c r="AO157" s="157"/>
      <c r="AP157" s="104"/>
      <c r="AQ157" s="104"/>
      <c r="AR157" s="104"/>
      <c r="AS157" s="104"/>
      <c r="AT157" s="104"/>
      <c r="AU157" s="104"/>
      <c r="AV157" s="104"/>
      <c r="AW157" s="104"/>
    </row>
    <row r="158" spans="1:49" ht="16.5" x14ac:dyDescent="0.25">
      <c r="A158" s="214" t="s">
        <v>127</v>
      </c>
      <c r="B158" s="57"/>
      <c r="C158" s="126" t="s">
        <v>119</v>
      </c>
      <c r="D158" s="214">
        <v>2</v>
      </c>
      <c r="E158" s="57">
        <f t="shared" si="56"/>
        <v>60</v>
      </c>
      <c r="F158" s="259">
        <f t="shared" si="57"/>
        <v>30</v>
      </c>
      <c r="G158" s="59">
        <v>10</v>
      </c>
      <c r="H158" s="59"/>
      <c r="I158" s="59">
        <v>20</v>
      </c>
      <c r="J158" s="61">
        <f t="shared" si="58"/>
        <v>30</v>
      </c>
      <c r="K158" s="168"/>
      <c r="L158" s="169"/>
      <c r="M158" s="169"/>
      <c r="N158" s="169"/>
      <c r="O158" s="169"/>
      <c r="P158" s="169"/>
      <c r="Q158" s="169"/>
      <c r="R158" s="170">
        <v>2</v>
      </c>
      <c r="S158" s="57" t="s">
        <v>83</v>
      </c>
      <c r="T158" s="80"/>
      <c r="U158" s="104"/>
      <c r="V158" s="104"/>
      <c r="W158" s="104"/>
      <c r="X158" s="104"/>
      <c r="Y158" s="104"/>
      <c r="Z158" s="104"/>
      <c r="AA158" s="104"/>
      <c r="AB158" s="104"/>
      <c r="AD158" s="157"/>
      <c r="AE158" s="157"/>
      <c r="AF158" s="104"/>
      <c r="AG158" s="104"/>
      <c r="AH158" s="104"/>
      <c r="AI158" s="104"/>
      <c r="AJ158" s="104"/>
      <c r="AK158" s="104"/>
      <c r="AL158" s="104"/>
      <c r="AM158" s="104"/>
      <c r="AO158" s="157"/>
      <c r="AP158" s="104"/>
      <c r="AQ158" s="104"/>
      <c r="AR158" s="104"/>
      <c r="AS158" s="104"/>
      <c r="AT158" s="104"/>
      <c r="AU158" s="104"/>
      <c r="AV158" s="104"/>
      <c r="AW158" s="104"/>
    </row>
    <row r="159" spans="1:49" ht="16.5" x14ac:dyDescent="0.25">
      <c r="A159" s="214" t="s">
        <v>128</v>
      </c>
      <c r="B159" s="57"/>
      <c r="C159" s="126" t="s">
        <v>120</v>
      </c>
      <c r="D159" s="214">
        <v>3</v>
      </c>
      <c r="E159" s="57">
        <f t="shared" si="56"/>
        <v>90</v>
      </c>
      <c r="F159" s="259">
        <f t="shared" si="57"/>
        <v>0</v>
      </c>
      <c r="G159" s="59"/>
      <c r="H159" s="59"/>
      <c r="I159" s="59"/>
      <c r="J159" s="61">
        <f t="shared" si="58"/>
        <v>90</v>
      </c>
      <c r="K159" s="168"/>
      <c r="L159" s="169"/>
      <c r="M159" s="169"/>
      <c r="N159" s="169"/>
      <c r="O159" s="169"/>
      <c r="P159" s="169">
        <v>3</v>
      </c>
      <c r="Q159" s="169"/>
      <c r="R159" s="170"/>
      <c r="S159" s="57" t="s">
        <v>84</v>
      </c>
      <c r="T159" s="80"/>
      <c r="U159" s="104"/>
      <c r="V159" s="104"/>
      <c r="W159" s="104"/>
      <c r="X159" s="104"/>
      <c r="Y159" s="104"/>
      <c r="Z159" s="104"/>
      <c r="AA159" s="104"/>
      <c r="AB159" s="104"/>
      <c r="AD159" s="157"/>
      <c r="AE159" s="157"/>
      <c r="AF159" s="104"/>
      <c r="AG159" s="104"/>
      <c r="AH159" s="104"/>
      <c r="AI159" s="104"/>
      <c r="AJ159" s="104"/>
      <c r="AK159" s="104"/>
      <c r="AL159" s="104"/>
      <c r="AM159" s="104"/>
      <c r="AO159" s="157"/>
      <c r="AP159" s="104"/>
      <c r="AQ159" s="104"/>
      <c r="AR159" s="104"/>
      <c r="AS159" s="104"/>
      <c r="AT159" s="104"/>
      <c r="AU159" s="104"/>
      <c r="AV159" s="104"/>
      <c r="AW159" s="104"/>
    </row>
    <row r="160" spans="1:49" ht="16.5" x14ac:dyDescent="0.25">
      <c r="A160" s="214" t="s">
        <v>129</v>
      </c>
      <c r="B160" s="57"/>
      <c r="C160" s="126" t="s">
        <v>121</v>
      </c>
      <c r="D160" s="214">
        <v>2</v>
      </c>
      <c r="E160" s="57">
        <f t="shared" si="56"/>
        <v>60</v>
      </c>
      <c r="F160" s="259">
        <f t="shared" si="57"/>
        <v>30</v>
      </c>
      <c r="G160" s="59"/>
      <c r="H160" s="59"/>
      <c r="I160" s="59">
        <v>30</v>
      </c>
      <c r="J160" s="61">
        <f t="shared" si="58"/>
        <v>30</v>
      </c>
      <c r="K160" s="168"/>
      <c r="L160" s="169"/>
      <c r="M160" s="169"/>
      <c r="N160" s="169"/>
      <c r="O160" s="169"/>
      <c r="P160" s="169"/>
      <c r="Q160" s="169"/>
      <c r="R160" s="170">
        <v>2</v>
      </c>
      <c r="S160" s="57" t="s">
        <v>84</v>
      </c>
      <c r="T160" s="80"/>
      <c r="U160" s="104"/>
      <c r="V160" s="104"/>
      <c r="W160" s="104"/>
      <c r="X160" s="104"/>
      <c r="Y160" s="104"/>
      <c r="Z160" s="104"/>
      <c r="AA160" s="104"/>
      <c r="AB160" s="104"/>
      <c r="AD160" s="157"/>
      <c r="AE160" s="157"/>
      <c r="AF160" s="104"/>
      <c r="AG160" s="104"/>
      <c r="AH160" s="104"/>
      <c r="AI160" s="104"/>
      <c r="AJ160" s="104"/>
      <c r="AK160" s="104"/>
      <c r="AL160" s="104"/>
      <c r="AM160" s="104"/>
      <c r="AO160" s="157"/>
      <c r="AP160" s="104"/>
      <c r="AQ160" s="104"/>
      <c r="AR160" s="104"/>
      <c r="AS160" s="104"/>
      <c r="AT160" s="104"/>
      <c r="AU160" s="104"/>
      <c r="AV160" s="104"/>
      <c r="AW160" s="104"/>
    </row>
    <row r="161" spans="1:51" ht="16.5" x14ac:dyDescent="0.25">
      <c r="A161" s="214" t="s">
        <v>130</v>
      </c>
      <c r="B161" s="57"/>
      <c r="C161" s="126" t="s">
        <v>185</v>
      </c>
      <c r="D161" s="214">
        <v>3</v>
      </c>
      <c r="E161" s="57">
        <f t="shared" si="56"/>
        <v>90</v>
      </c>
      <c r="F161" s="259">
        <f t="shared" si="57"/>
        <v>10</v>
      </c>
      <c r="G161" s="59">
        <v>2</v>
      </c>
      <c r="H161" s="59"/>
      <c r="I161" s="59">
        <v>8</v>
      </c>
      <c r="J161" s="61">
        <f t="shared" si="58"/>
        <v>80</v>
      </c>
      <c r="K161" s="168"/>
      <c r="L161" s="169"/>
      <c r="M161" s="169"/>
      <c r="N161" s="169"/>
      <c r="O161" s="169"/>
      <c r="P161" s="169"/>
      <c r="Q161" s="169"/>
      <c r="R161" s="170">
        <v>3</v>
      </c>
      <c r="S161" s="57" t="s">
        <v>84</v>
      </c>
      <c r="T161" s="80"/>
      <c r="U161" s="104"/>
      <c r="V161" s="104"/>
      <c r="W161" s="104"/>
      <c r="X161" s="104"/>
      <c r="Y161" s="104"/>
      <c r="Z161" s="104"/>
      <c r="AA161" s="104"/>
      <c r="AB161" s="104"/>
      <c r="AD161" s="157"/>
      <c r="AE161" s="157"/>
      <c r="AF161" s="104"/>
      <c r="AG161" s="104"/>
      <c r="AH161" s="104"/>
      <c r="AI161" s="104"/>
      <c r="AJ161" s="104"/>
      <c r="AK161" s="104"/>
      <c r="AL161" s="104"/>
      <c r="AM161" s="104"/>
      <c r="AO161" s="157"/>
      <c r="AP161" s="104"/>
      <c r="AQ161" s="104"/>
      <c r="AR161" s="104"/>
      <c r="AS161" s="104"/>
      <c r="AT161" s="104"/>
      <c r="AU161" s="104"/>
      <c r="AV161" s="104"/>
      <c r="AW161" s="104"/>
    </row>
    <row r="162" spans="1:51" ht="17.25" thickBot="1" x14ac:dyDescent="0.3">
      <c r="A162" s="215" t="s">
        <v>131</v>
      </c>
      <c r="B162" s="58"/>
      <c r="C162" s="226" t="s">
        <v>122</v>
      </c>
      <c r="D162" s="215">
        <v>9</v>
      </c>
      <c r="E162" s="58">
        <f t="shared" si="56"/>
        <v>270</v>
      </c>
      <c r="F162" s="260">
        <f t="shared" si="57"/>
        <v>0</v>
      </c>
      <c r="G162" s="68"/>
      <c r="H162" s="68"/>
      <c r="I162" s="68"/>
      <c r="J162" s="69">
        <f t="shared" si="58"/>
        <v>270</v>
      </c>
      <c r="K162" s="171"/>
      <c r="L162" s="172"/>
      <c r="M162" s="172"/>
      <c r="N162" s="172"/>
      <c r="O162" s="172"/>
      <c r="P162" s="172"/>
      <c r="Q162" s="172"/>
      <c r="R162" s="173">
        <v>9</v>
      </c>
      <c r="S162" s="58" t="s">
        <v>84</v>
      </c>
      <c r="T162" s="80"/>
      <c r="U162" s="104"/>
      <c r="V162" s="104"/>
      <c r="W162" s="104"/>
      <c r="X162" s="104"/>
      <c r="Y162" s="104"/>
      <c r="Z162" s="104"/>
      <c r="AA162" s="104"/>
      <c r="AB162" s="104"/>
      <c r="AD162" s="157"/>
      <c r="AE162" s="157"/>
      <c r="AF162" s="104"/>
      <c r="AG162" s="104"/>
      <c r="AH162" s="104"/>
      <c r="AI162" s="104"/>
      <c r="AJ162" s="104"/>
      <c r="AK162" s="104"/>
      <c r="AL162" s="104"/>
      <c r="AM162" s="104"/>
      <c r="AO162" s="157"/>
      <c r="AP162" s="104"/>
      <c r="AQ162" s="104"/>
      <c r="AR162" s="104"/>
      <c r="AS162" s="104"/>
      <c r="AT162" s="104"/>
      <c r="AU162" s="104"/>
      <c r="AV162" s="104"/>
      <c r="AW162" s="104"/>
    </row>
    <row r="163" spans="1:51" s="88" customFormat="1" ht="31.5" customHeight="1" thickBot="1" x14ac:dyDescent="0.35">
      <c r="A163" s="482" t="s">
        <v>370</v>
      </c>
      <c r="B163" s="483"/>
      <c r="C163" s="484"/>
      <c r="D163" s="96">
        <f>SUM(D155:D162)</f>
        <v>23</v>
      </c>
      <c r="E163" s="97">
        <f t="shared" ref="E163:R163" si="59">SUM(E155:E162)</f>
        <v>690</v>
      </c>
      <c r="F163" s="97">
        <f t="shared" si="59"/>
        <v>114</v>
      </c>
      <c r="G163" s="97">
        <f t="shared" si="59"/>
        <v>24</v>
      </c>
      <c r="H163" s="97">
        <f t="shared" si="59"/>
        <v>4</v>
      </c>
      <c r="I163" s="97">
        <f t="shared" si="59"/>
        <v>86</v>
      </c>
      <c r="J163" s="98">
        <f t="shared" si="59"/>
        <v>576</v>
      </c>
      <c r="K163" s="99">
        <f t="shared" si="59"/>
        <v>1</v>
      </c>
      <c r="L163" s="97">
        <f t="shared" si="59"/>
        <v>2</v>
      </c>
      <c r="M163" s="97">
        <f t="shared" si="59"/>
        <v>1</v>
      </c>
      <c r="N163" s="97"/>
      <c r="O163" s="97"/>
      <c r="P163" s="97">
        <f t="shared" si="59"/>
        <v>3</v>
      </c>
      <c r="Q163" s="97"/>
      <c r="R163" s="98">
        <f t="shared" si="59"/>
        <v>16</v>
      </c>
      <c r="T163" s="22"/>
      <c r="U163" s="66"/>
      <c r="V163" s="66"/>
      <c r="W163" s="66"/>
      <c r="X163" s="66"/>
      <c r="Y163" s="66"/>
      <c r="Z163" s="66"/>
      <c r="AA163" s="66"/>
      <c r="AB163" s="66"/>
      <c r="AC163" s="87"/>
      <c r="AD163" s="87"/>
      <c r="AE163" s="66"/>
      <c r="AF163" s="66"/>
      <c r="AG163" s="66"/>
      <c r="AH163" s="66"/>
      <c r="AI163" s="66"/>
      <c r="AJ163" s="66"/>
      <c r="AK163" s="66"/>
      <c r="AL163" s="66"/>
      <c r="AM163" s="66"/>
      <c r="AN163" s="87"/>
      <c r="AO163" s="66"/>
      <c r="AP163" s="66"/>
      <c r="AQ163" s="66"/>
      <c r="AR163" s="66"/>
      <c r="AS163" s="66"/>
      <c r="AT163" s="66"/>
      <c r="AU163" s="66"/>
      <c r="AV163" s="66"/>
      <c r="AW163" s="66"/>
    </row>
    <row r="164" spans="1:51" s="74" customFormat="1" ht="48.75" customHeight="1" thickBot="1" x14ac:dyDescent="0.55000000000000004">
      <c r="A164" s="496" t="s">
        <v>402</v>
      </c>
      <c r="B164" s="496"/>
      <c r="C164" s="496"/>
      <c r="D164" s="496"/>
      <c r="E164" s="496"/>
      <c r="F164" s="496"/>
      <c r="G164" s="496"/>
      <c r="H164" s="496"/>
      <c r="I164" s="496"/>
      <c r="J164" s="496"/>
      <c r="K164" s="496"/>
      <c r="L164" s="496"/>
      <c r="M164" s="496"/>
      <c r="N164" s="496"/>
      <c r="O164" s="496"/>
      <c r="P164" s="496"/>
      <c r="Q164" s="496"/>
      <c r="R164" s="496"/>
      <c r="S164" s="496"/>
      <c r="U164" s="94"/>
      <c r="V164" s="94"/>
      <c r="W164" s="94"/>
      <c r="X164" s="94"/>
      <c r="Y164" s="94"/>
      <c r="Z164" s="94"/>
      <c r="AA164" s="94"/>
      <c r="AB164" s="94"/>
      <c r="AF164" s="94"/>
      <c r="AG164" s="94"/>
      <c r="AH164" s="94"/>
      <c r="AI164" s="94"/>
      <c r="AJ164" s="94"/>
      <c r="AK164" s="94"/>
      <c r="AL164" s="94"/>
      <c r="AM164" s="94"/>
      <c r="AP164" s="94"/>
      <c r="AQ164" s="94"/>
      <c r="AR164" s="94"/>
      <c r="AS164" s="94"/>
      <c r="AT164" s="94"/>
      <c r="AU164" s="94"/>
      <c r="AV164" s="94"/>
      <c r="AW164" s="94"/>
    </row>
    <row r="165" spans="1:51" ht="16.5" x14ac:dyDescent="0.25">
      <c r="A165" s="213" t="s">
        <v>93</v>
      </c>
      <c r="B165" s="56"/>
      <c r="C165" s="227" t="s">
        <v>404</v>
      </c>
      <c r="D165" s="213">
        <v>2</v>
      </c>
      <c r="E165" s="56">
        <f t="shared" ref="E165:E166" si="60">D165*30</f>
        <v>60</v>
      </c>
      <c r="F165" s="258"/>
      <c r="G165" s="70"/>
      <c r="H165" s="70"/>
      <c r="I165" s="70"/>
      <c r="J165" s="72">
        <f t="shared" ref="J165:J166" si="61">E165-F165</f>
        <v>60</v>
      </c>
      <c r="K165" s="177"/>
      <c r="L165" s="166"/>
      <c r="M165" s="166"/>
      <c r="N165" s="166"/>
      <c r="O165" s="166"/>
      <c r="P165" s="166"/>
      <c r="Q165" s="166"/>
      <c r="R165" s="167">
        <v>2</v>
      </c>
      <c r="S165" s="56" t="s">
        <v>81</v>
      </c>
    </row>
    <row r="166" spans="1:51" ht="23.25" thickBot="1" x14ac:dyDescent="0.3">
      <c r="A166" s="218" t="s">
        <v>94</v>
      </c>
      <c r="B166" s="219"/>
      <c r="C166" s="228" t="s">
        <v>270</v>
      </c>
      <c r="D166" s="215">
        <v>12</v>
      </c>
      <c r="E166" s="58">
        <f t="shared" si="60"/>
        <v>360</v>
      </c>
      <c r="F166" s="260"/>
      <c r="G166" s="67"/>
      <c r="H166" s="67"/>
      <c r="I166" s="67"/>
      <c r="J166" s="69">
        <f t="shared" si="61"/>
        <v>360</v>
      </c>
      <c r="K166" s="193"/>
      <c r="L166" s="175"/>
      <c r="M166" s="175"/>
      <c r="N166" s="175"/>
      <c r="O166" s="175"/>
      <c r="P166" s="175"/>
      <c r="Q166" s="175"/>
      <c r="R166" s="176">
        <v>12</v>
      </c>
      <c r="S166" s="290" t="s">
        <v>85</v>
      </c>
      <c r="U166" s="79"/>
      <c r="W166" s="79"/>
      <c r="X166" s="79"/>
      <c r="Y166" s="79"/>
      <c r="Z166" s="79"/>
      <c r="AA166" s="79"/>
      <c r="AB166" s="79"/>
      <c r="AF166" s="79"/>
      <c r="AH166" s="79"/>
      <c r="AI166" s="79"/>
      <c r="AJ166" s="79"/>
      <c r="AK166" s="79"/>
      <c r="AL166" s="79"/>
      <c r="AM166" s="79"/>
      <c r="AP166" s="79"/>
      <c r="AR166" s="79"/>
      <c r="AS166" s="79"/>
      <c r="AT166" s="79"/>
      <c r="AU166" s="79"/>
      <c r="AV166" s="79"/>
      <c r="AW166" s="79"/>
    </row>
    <row r="167" spans="1:51" s="88" customFormat="1" ht="30.75" customHeight="1" thickBot="1" x14ac:dyDescent="0.35">
      <c r="A167" s="485" t="s">
        <v>403</v>
      </c>
      <c r="B167" s="486"/>
      <c r="C167" s="487"/>
      <c r="D167" s="277">
        <f>SUM(D165:D166)</f>
        <v>14</v>
      </c>
      <c r="E167" s="253">
        <f t="shared" ref="E167:R167" si="62">SUM(E165:E166)</f>
        <v>420</v>
      </c>
      <c r="F167" s="92"/>
      <c r="G167" s="82"/>
      <c r="H167" s="82"/>
      <c r="I167" s="82"/>
      <c r="J167" s="83">
        <f t="shared" si="62"/>
        <v>420</v>
      </c>
      <c r="K167" s="92"/>
      <c r="L167" s="82"/>
      <c r="M167" s="82"/>
      <c r="N167" s="82"/>
      <c r="O167" s="82"/>
      <c r="P167" s="82"/>
      <c r="Q167" s="82"/>
      <c r="R167" s="83">
        <f t="shared" si="62"/>
        <v>14</v>
      </c>
      <c r="S167" s="84"/>
      <c r="T167" s="22"/>
      <c r="U167" s="66"/>
      <c r="V167" s="66"/>
      <c r="W167" s="66"/>
      <c r="X167" s="66"/>
      <c r="Y167" s="66"/>
      <c r="Z167" s="66"/>
      <c r="AA167" s="66"/>
      <c r="AB167" s="66"/>
      <c r="AC167" s="87"/>
      <c r="AD167" s="87"/>
      <c r="AE167" s="66"/>
      <c r="AF167" s="66"/>
      <c r="AG167" s="66"/>
      <c r="AH167" s="66"/>
      <c r="AI167" s="66"/>
      <c r="AJ167" s="66"/>
      <c r="AK167" s="66"/>
      <c r="AL167" s="66"/>
      <c r="AM167" s="66"/>
      <c r="AN167" s="87"/>
      <c r="AO167" s="66"/>
      <c r="AP167" s="66"/>
      <c r="AQ167" s="66"/>
      <c r="AR167" s="66"/>
      <c r="AS167" s="66"/>
      <c r="AT167" s="66"/>
      <c r="AU167" s="66"/>
      <c r="AV167" s="66"/>
      <c r="AW167" s="66"/>
    </row>
    <row r="168" spans="1:51" s="100" customFormat="1" ht="5.25" customHeight="1" thickBot="1" x14ac:dyDescent="0.3">
      <c r="C168" s="101"/>
      <c r="S168" s="22"/>
      <c r="U168" s="79"/>
      <c r="V168" s="66"/>
      <c r="W168" s="79"/>
      <c r="X168" s="79"/>
      <c r="Y168" s="79"/>
      <c r="Z168" s="79"/>
      <c r="AA168" s="79"/>
      <c r="AB168" s="79"/>
      <c r="AC168" s="161"/>
      <c r="AD168" s="161"/>
      <c r="AE168" s="161"/>
      <c r="AF168" s="79"/>
      <c r="AG168" s="66"/>
      <c r="AH168" s="79"/>
      <c r="AI168" s="79"/>
      <c r="AJ168" s="79"/>
      <c r="AK168" s="79"/>
      <c r="AL168" s="79"/>
      <c r="AM168" s="79"/>
      <c r="AN168" s="161"/>
      <c r="AO168" s="161"/>
      <c r="AP168" s="79"/>
      <c r="AQ168" s="66"/>
      <c r="AR168" s="79"/>
      <c r="AS168" s="79"/>
      <c r="AT168" s="79"/>
      <c r="AU168" s="79"/>
      <c r="AV168" s="79"/>
      <c r="AW168" s="79"/>
    </row>
    <row r="169" spans="1:51" s="103" customFormat="1" ht="31.5" customHeight="1" thickBot="1" x14ac:dyDescent="0.3">
      <c r="A169" s="482" t="s">
        <v>86</v>
      </c>
      <c r="B169" s="483"/>
      <c r="C169" s="484"/>
      <c r="D169" s="102">
        <f t="shared" ref="D169:R169" si="63">D167+D163+D153+D24</f>
        <v>240</v>
      </c>
      <c r="E169" s="102">
        <f t="shared" si="63"/>
        <v>7200</v>
      </c>
      <c r="F169" s="102">
        <f t="shared" si="63"/>
        <v>2770</v>
      </c>
      <c r="G169" s="102">
        <f t="shared" si="63"/>
        <v>1178</v>
      </c>
      <c r="H169" s="102">
        <f t="shared" si="63"/>
        <v>166</v>
      </c>
      <c r="I169" s="102">
        <f t="shared" si="63"/>
        <v>1426</v>
      </c>
      <c r="J169" s="102">
        <f t="shared" si="63"/>
        <v>4430</v>
      </c>
      <c r="K169" s="102">
        <f t="shared" si="63"/>
        <v>30</v>
      </c>
      <c r="L169" s="102">
        <f t="shared" si="63"/>
        <v>30</v>
      </c>
      <c r="M169" s="102">
        <f t="shared" si="63"/>
        <v>30</v>
      </c>
      <c r="N169" s="102">
        <f t="shared" si="63"/>
        <v>30</v>
      </c>
      <c r="O169" s="102">
        <f t="shared" si="63"/>
        <v>30</v>
      </c>
      <c r="P169" s="102">
        <f t="shared" si="63"/>
        <v>30</v>
      </c>
      <c r="Q169" s="102">
        <f t="shared" si="63"/>
        <v>30</v>
      </c>
      <c r="R169" s="390">
        <f t="shared" si="63"/>
        <v>30</v>
      </c>
      <c r="S169" s="22"/>
      <c r="U169" s="159"/>
      <c r="V169" s="159"/>
      <c r="W169" s="159"/>
      <c r="X169" s="159"/>
      <c r="Y169" s="159"/>
      <c r="Z169" s="159"/>
      <c r="AA169" s="159"/>
      <c r="AB169" s="159"/>
      <c r="AC169" s="159"/>
      <c r="AD169" s="159"/>
      <c r="AE169" s="159"/>
      <c r="AF169" s="160"/>
      <c r="AG169" s="160"/>
      <c r="AH169" s="160"/>
      <c r="AI169" s="160"/>
      <c r="AJ169" s="160"/>
      <c r="AK169" s="160"/>
      <c r="AL169" s="160"/>
      <c r="AM169" s="160"/>
      <c r="AN169" s="159"/>
      <c r="AO169" s="159"/>
      <c r="AP169" s="160"/>
      <c r="AQ169" s="160"/>
      <c r="AR169" s="160"/>
      <c r="AS169" s="160"/>
      <c r="AT169" s="160"/>
      <c r="AU169" s="160"/>
      <c r="AV169" s="160"/>
      <c r="AW169" s="160"/>
      <c r="AX169" s="159"/>
      <c r="AY169" s="159"/>
    </row>
    <row r="170" spans="1:51" s="100" customFormat="1" ht="22.5" customHeight="1" x14ac:dyDescent="0.25">
      <c r="A170" s="488" t="s">
        <v>87</v>
      </c>
      <c r="B170" s="489"/>
      <c r="C170" s="490"/>
      <c r="D170" s="490"/>
      <c r="E170" s="490"/>
      <c r="F170" s="490"/>
      <c r="G170" s="490"/>
      <c r="H170" s="490"/>
      <c r="I170" s="490"/>
      <c r="J170" s="491"/>
      <c r="K170" s="294">
        <v>26</v>
      </c>
      <c r="L170" s="295">
        <v>26</v>
      </c>
      <c r="M170" s="295">
        <v>24</v>
      </c>
      <c r="N170" s="295">
        <v>23</v>
      </c>
      <c r="O170" s="295">
        <v>23</v>
      </c>
      <c r="P170" s="295">
        <v>23</v>
      </c>
      <c r="Q170" s="295">
        <v>24</v>
      </c>
      <c r="R170" s="362"/>
      <c r="S170" s="22"/>
      <c r="T170" s="161"/>
      <c r="U170" s="79"/>
      <c r="V170" s="66"/>
      <c r="W170" s="79"/>
      <c r="X170" s="79"/>
      <c r="Y170" s="79"/>
      <c r="Z170" s="79"/>
      <c r="AA170" s="79"/>
      <c r="AB170" s="79"/>
      <c r="AC170" s="161"/>
      <c r="AD170" s="161"/>
      <c r="AE170" s="161"/>
      <c r="AF170" s="161"/>
      <c r="AG170" s="161"/>
      <c r="AH170" s="161"/>
      <c r="AI170" s="161"/>
      <c r="AJ170" s="161"/>
      <c r="AK170" s="161"/>
      <c r="AL170" s="161"/>
      <c r="AM170" s="161"/>
      <c r="AN170" s="161"/>
      <c r="AO170" s="161"/>
      <c r="AP170" s="161"/>
      <c r="AQ170" s="161"/>
      <c r="AR170" s="161"/>
      <c r="AS170" s="161"/>
      <c r="AT170" s="161"/>
      <c r="AU170" s="161"/>
      <c r="AV170" s="161"/>
      <c r="AW170" s="161"/>
      <c r="AX170" s="161"/>
      <c r="AY170" s="161"/>
    </row>
    <row r="171" spans="1:51" ht="22.5" customHeight="1" x14ac:dyDescent="0.25">
      <c r="A171" s="492" t="s">
        <v>88</v>
      </c>
      <c r="B171" s="493"/>
      <c r="C171" s="494"/>
      <c r="D171" s="494"/>
      <c r="E171" s="494"/>
      <c r="F171" s="494"/>
      <c r="G171" s="494"/>
      <c r="H171" s="494"/>
      <c r="I171" s="494"/>
      <c r="J171" s="495"/>
      <c r="K171" s="296">
        <v>3</v>
      </c>
      <c r="L171" s="297">
        <v>4</v>
      </c>
      <c r="M171" s="297">
        <v>3</v>
      </c>
      <c r="N171" s="297">
        <v>4</v>
      </c>
      <c r="O171" s="297">
        <v>4</v>
      </c>
      <c r="P171" s="297">
        <v>3</v>
      </c>
      <c r="Q171" s="297">
        <v>3</v>
      </c>
      <c r="R171" s="300">
        <v>1</v>
      </c>
    </row>
    <row r="172" spans="1:51" ht="22.5" customHeight="1" x14ac:dyDescent="0.25">
      <c r="A172" s="492" t="s">
        <v>89</v>
      </c>
      <c r="B172" s="493"/>
      <c r="C172" s="494"/>
      <c r="D172" s="494"/>
      <c r="E172" s="494"/>
      <c r="F172" s="494"/>
      <c r="G172" s="494"/>
      <c r="H172" s="494"/>
      <c r="I172" s="494"/>
      <c r="J172" s="495"/>
      <c r="K172" s="296">
        <v>4</v>
      </c>
      <c r="L172" s="297">
        <v>3</v>
      </c>
      <c r="M172" s="297">
        <v>3</v>
      </c>
      <c r="N172" s="297">
        <v>2</v>
      </c>
      <c r="O172" s="297">
        <v>2</v>
      </c>
      <c r="P172" s="297">
        <v>2</v>
      </c>
      <c r="Q172" s="297">
        <v>3</v>
      </c>
      <c r="R172" s="300">
        <v>1</v>
      </c>
      <c r="U172" s="79"/>
      <c r="W172" s="79"/>
      <c r="X172" s="79"/>
      <c r="Y172" s="79"/>
      <c r="Z172" s="79"/>
      <c r="AA172" s="79"/>
      <c r="AB172" s="79"/>
    </row>
    <row r="173" spans="1:51" ht="22.5" customHeight="1" x14ac:dyDescent="0.25">
      <c r="A173" s="492" t="s">
        <v>90</v>
      </c>
      <c r="B173" s="493"/>
      <c r="C173" s="494"/>
      <c r="D173" s="494"/>
      <c r="E173" s="494"/>
      <c r="F173" s="494"/>
      <c r="G173" s="494"/>
      <c r="H173" s="494"/>
      <c r="I173" s="494"/>
      <c r="J173" s="495"/>
      <c r="K173" s="363"/>
      <c r="L173" s="322"/>
      <c r="M173" s="322"/>
      <c r="N173" s="299">
        <v>1</v>
      </c>
      <c r="O173" s="322"/>
      <c r="P173" s="299">
        <v>1</v>
      </c>
      <c r="Q173" s="299">
        <v>1</v>
      </c>
      <c r="R173" s="324"/>
    </row>
    <row r="174" spans="1:51" ht="22.5" customHeight="1" thickBot="1" x14ac:dyDescent="0.3">
      <c r="A174" s="478" t="s">
        <v>91</v>
      </c>
      <c r="B174" s="479"/>
      <c r="C174" s="480"/>
      <c r="D174" s="480"/>
      <c r="E174" s="480"/>
      <c r="F174" s="480"/>
      <c r="G174" s="480"/>
      <c r="H174" s="480"/>
      <c r="I174" s="480"/>
      <c r="J174" s="481"/>
      <c r="K174" s="364"/>
      <c r="L174" s="327"/>
      <c r="M174" s="298">
        <v>1</v>
      </c>
      <c r="N174" s="327"/>
      <c r="O174" s="327"/>
      <c r="P174" s="298">
        <v>1</v>
      </c>
      <c r="Q174" s="327"/>
      <c r="R174" s="301">
        <v>3</v>
      </c>
      <c r="U174" s="79"/>
      <c r="W174" s="79"/>
      <c r="X174" s="79"/>
      <c r="Y174" s="79"/>
      <c r="Z174" s="79"/>
      <c r="AA174" s="79"/>
      <c r="AB174" s="79"/>
    </row>
    <row r="175" spans="1:51" s="107" customFormat="1" ht="25.5" customHeight="1" x14ac:dyDescent="0.4">
      <c r="S175" s="160"/>
      <c r="U175" s="207"/>
      <c r="V175" s="207"/>
      <c r="W175" s="207"/>
      <c r="X175" s="207"/>
      <c r="Y175" s="207"/>
      <c r="Z175" s="207"/>
      <c r="AA175" s="207"/>
      <c r="AB175" s="207"/>
      <c r="AC175" s="112"/>
      <c r="AD175" s="112"/>
      <c r="AE175" s="112"/>
      <c r="AF175" s="112"/>
      <c r="AG175" s="112"/>
      <c r="AH175" s="112"/>
      <c r="AI175" s="112"/>
      <c r="AJ175" s="112"/>
      <c r="AK175" s="112"/>
      <c r="AL175" s="112"/>
      <c r="AM175" s="112"/>
      <c r="AN175" s="112"/>
      <c r="AO175" s="112"/>
      <c r="AP175" s="112"/>
      <c r="AQ175" s="112"/>
      <c r="AR175" s="112"/>
      <c r="AS175" s="112"/>
      <c r="AT175" s="112"/>
      <c r="AU175" s="112"/>
      <c r="AV175" s="112"/>
      <c r="AW175" s="112"/>
    </row>
    <row r="176" spans="1:51" s="107" customFormat="1" ht="26.25" x14ac:dyDescent="0.4">
      <c r="A176" s="105" t="s">
        <v>371</v>
      </c>
      <c r="B176" s="105"/>
      <c r="C176" s="105"/>
      <c r="D176" s="361"/>
      <c r="E176" s="361"/>
      <c r="F176" s="361"/>
      <c r="G176" s="361"/>
      <c r="H176" s="544" t="s">
        <v>361</v>
      </c>
      <c r="I176" s="544"/>
      <c r="J176" s="106"/>
      <c r="S176" s="160"/>
      <c r="U176" s="207"/>
      <c r="V176" s="207"/>
      <c r="W176" s="207"/>
      <c r="X176" s="207"/>
      <c r="Y176" s="207"/>
      <c r="Z176" s="207"/>
      <c r="AA176" s="207"/>
      <c r="AB176" s="207"/>
      <c r="AC176" s="112"/>
      <c r="AD176" s="112"/>
      <c r="AE176" s="112"/>
      <c r="AF176" s="112"/>
      <c r="AG176" s="112"/>
      <c r="AH176" s="112"/>
      <c r="AI176" s="112"/>
      <c r="AJ176" s="112"/>
      <c r="AK176" s="112"/>
      <c r="AL176" s="112"/>
      <c r="AM176" s="112"/>
      <c r="AN176" s="112"/>
      <c r="AO176" s="112"/>
      <c r="AP176" s="112"/>
      <c r="AQ176" s="112"/>
      <c r="AR176" s="112"/>
      <c r="AS176" s="112"/>
      <c r="AT176" s="112"/>
      <c r="AU176" s="112"/>
      <c r="AV176" s="112"/>
      <c r="AW176" s="112"/>
    </row>
    <row r="177" spans="1:49" s="107" customFormat="1" ht="26.25" x14ac:dyDescent="0.4">
      <c r="A177" s="333"/>
      <c r="B177" s="333"/>
      <c r="C177" s="333"/>
      <c r="D177" s="382"/>
      <c r="E177" s="382"/>
      <c r="F177" s="382"/>
      <c r="G177" s="382"/>
      <c r="H177" s="380"/>
      <c r="I177" s="380"/>
      <c r="J177" s="106"/>
      <c r="S177" s="160"/>
      <c r="U177" s="207"/>
      <c r="V177" s="207"/>
      <c r="W177" s="207"/>
      <c r="X177" s="207"/>
      <c r="Y177" s="207"/>
      <c r="Z177" s="207"/>
      <c r="AA177" s="207"/>
      <c r="AB177" s="207"/>
      <c r="AC177" s="112"/>
      <c r="AD177" s="112"/>
      <c r="AE177" s="112"/>
      <c r="AF177" s="112"/>
      <c r="AG177" s="112"/>
      <c r="AH177" s="112"/>
      <c r="AI177" s="112"/>
      <c r="AJ177" s="112"/>
      <c r="AK177" s="112"/>
      <c r="AL177" s="112"/>
      <c r="AM177" s="112"/>
      <c r="AN177" s="112"/>
      <c r="AO177" s="112"/>
      <c r="AP177" s="112"/>
      <c r="AQ177" s="112"/>
      <c r="AR177" s="112"/>
      <c r="AS177" s="112"/>
      <c r="AT177" s="112"/>
      <c r="AU177" s="112"/>
      <c r="AV177" s="112"/>
      <c r="AW177" s="112"/>
    </row>
    <row r="178" spans="1:49" s="107" customFormat="1" ht="26.25" x14ac:dyDescent="0.4">
      <c r="A178" s="545" t="s">
        <v>352</v>
      </c>
      <c r="B178" s="545"/>
      <c r="C178" s="545"/>
      <c r="D178" s="545"/>
      <c r="E178" s="545"/>
      <c r="F178" s="545"/>
      <c r="G178" s="545"/>
      <c r="H178" s="546" t="s">
        <v>229</v>
      </c>
      <c r="I178" s="546"/>
      <c r="J178" s="106"/>
      <c r="S178" s="160"/>
      <c r="U178" s="207"/>
      <c r="V178" s="207"/>
      <c r="W178" s="207"/>
      <c r="X178" s="207"/>
      <c r="Y178" s="207"/>
      <c r="Z178" s="207"/>
      <c r="AA178" s="207"/>
      <c r="AB178" s="207"/>
      <c r="AC178" s="112"/>
      <c r="AD178" s="112"/>
      <c r="AE178" s="112"/>
      <c r="AF178" s="112"/>
      <c r="AG178" s="112"/>
      <c r="AH178" s="112"/>
      <c r="AI178" s="112"/>
      <c r="AJ178" s="112"/>
      <c r="AK178" s="112"/>
      <c r="AL178" s="112"/>
      <c r="AM178" s="112"/>
      <c r="AN178" s="112"/>
      <c r="AO178" s="112"/>
      <c r="AP178" s="112"/>
      <c r="AQ178" s="112"/>
      <c r="AR178" s="112"/>
      <c r="AS178" s="112"/>
      <c r="AT178" s="112"/>
      <c r="AU178" s="112"/>
      <c r="AV178" s="112"/>
      <c r="AW178" s="112"/>
    </row>
    <row r="179" spans="1:49" s="107" customFormat="1" ht="26.25" x14ac:dyDescent="0.4">
      <c r="A179" s="381"/>
      <c r="B179" s="381"/>
      <c r="C179" s="381"/>
      <c r="D179" s="381"/>
      <c r="E179" s="381"/>
      <c r="F179" s="381"/>
      <c r="G179" s="381"/>
      <c r="H179" s="382"/>
      <c r="I179" s="382"/>
      <c r="J179" s="106"/>
      <c r="S179" s="160"/>
      <c r="U179" s="207"/>
      <c r="V179" s="207"/>
      <c r="W179" s="207"/>
      <c r="X179" s="207"/>
      <c r="Y179" s="207"/>
      <c r="Z179" s="207"/>
      <c r="AA179" s="207"/>
      <c r="AB179" s="207"/>
      <c r="AC179" s="112"/>
      <c r="AD179" s="112"/>
      <c r="AE179" s="112"/>
      <c r="AF179" s="112"/>
      <c r="AG179" s="112"/>
      <c r="AH179" s="112"/>
      <c r="AI179" s="112"/>
      <c r="AJ179" s="112"/>
      <c r="AK179" s="112"/>
      <c r="AL179" s="112"/>
      <c r="AM179" s="112"/>
      <c r="AN179" s="112"/>
      <c r="AO179" s="112"/>
      <c r="AP179" s="112"/>
      <c r="AQ179" s="112"/>
      <c r="AR179" s="112"/>
      <c r="AS179" s="112"/>
      <c r="AT179" s="112"/>
      <c r="AU179" s="112"/>
      <c r="AV179" s="112"/>
      <c r="AW179" s="112"/>
    </row>
    <row r="180" spans="1:49" ht="26.25" x14ac:dyDescent="0.4">
      <c r="A180" s="105" t="s">
        <v>132</v>
      </c>
      <c r="B180" s="105"/>
      <c r="C180" s="106"/>
      <c r="D180" s="106"/>
      <c r="E180" s="106"/>
      <c r="F180" s="106"/>
      <c r="G180" s="379"/>
      <c r="H180" s="107"/>
      <c r="I180" s="106"/>
      <c r="J180" s="106"/>
      <c r="K180" s="109"/>
      <c r="U180" s="233"/>
      <c r="V180" s="233"/>
      <c r="Y180" s="79"/>
      <c r="Z180" s="79"/>
      <c r="AA180" s="79"/>
      <c r="AB180" s="79"/>
    </row>
    <row r="181" spans="1:49" ht="26.25" x14ac:dyDescent="0.4">
      <c r="A181" s="105" t="s">
        <v>184</v>
      </c>
      <c r="B181" s="105"/>
      <c r="C181" s="106"/>
      <c r="D181" s="106"/>
      <c r="E181" s="106"/>
      <c r="F181" s="106"/>
      <c r="G181" s="107"/>
      <c r="H181" s="543" t="s">
        <v>208</v>
      </c>
      <c r="I181" s="543"/>
      <c r="J181" s="543"/>
      <c r="K181" s="109"/>
    </row>
    <row r="182" spans="1:49" ht="26.25" x14ac:dyDescent="0.4">
      <c r="A182" s="106"/>
      <c r="B182" s="106"/>
      <c r="C182" s="106"/>
      <c r="D182" s="106"/>
      <c r="E182" s="106"/>
      <c r="F182" s="106"/>
      <c r="G182" s="111"/>
      <c r="H182" s="107"/>
      <c r="I182" s="106"/>
      <c r="J182" s="107"/>
      <c r="K182" s="109"/>
    </row>
    <row r="183" spans="1:49" ht="26.25" x14ac:dyDescent="0.4">
      <c r="A183" s="105" t="s">
        <v>186</v>
      </c>
      <c r="B183" s="105"/>
      <c r="C183" s="106"/>
      <c r="D183" s="106"/>
      <c r="E183" s="106"/>
      <c r="F183" s="106"/>
      <c r="G183" s="379"/>
      <c r="H183" s="543" t="s">
        <v>133</v>
      </c>
      <c r="I183" s="543"/>
      <c r="J183" s="543"/>
      <c r="K183" s="109"/>
    </row>
    <row r="184" spans="1:49" ht="26.25" x14ac:dyDescent="0.4">
      <c r="A184" s="105"/>
      <c r="B184" s="105"/>
      <c r="C184" s="106"/>
      <c r="D184" s="106"/>
      <c r="E184" s="106"/>
      <c r="F184" s="106"/>
      <c r="G184" s="379"/>
      <c r="H184" s="107"/>
      <c r="I184" s="106"/>
      <c r="J184" s="106"/>
      <c r="K184" s="109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</row>
    <row r="185" spans="1:49" x14ac:dyDescent="0.25"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</row>
  </sheetData>
  <mergeCells count="53">
    <mergeCell ref="A1:S1"/>
    <mergeCell ref="A3:A8"/>
    <mergeCell ref="B3:B8"/>
    <mergeCell ref="C3:C8"/>
    <mergeCell ref="D3:D8"/>
    <mergeCell ref="E3:J3"/>
    <mergeCell ref="K3:R3"/>
    <mergeCell ref="S3:S8"/>
    <mergeCell ref="E4:E8"/>
    <mergeCell ref="Q4:R4"/>
    <mergeCell ref="F5:F8"/>
    <mergeCell ref="G5:I5"/>
    <mergeCell ref="K5:R5"/>
    <mergeCell ref="G6:G8"/>
    <mergeCell ref="F4:I4"/>
    <mergeCell ref="J4:J8"/>
    <mergeCell ref="K4:L4"/>
    <mergeCell ref="M4:N4"/>
    <mergeCell ref="O4:P4"/>
    <mergeCell ref="A46:C46"/>
    <mergeCell ref="H6:H8"/>
    <mergeCell ref="I6:I8"/>
    <mergeCell ref="A18:S18"/>
    <mergeCell ref="A22:C22"/>
    <mergeCell ref="A24:C24"/>
    <mergeCell ref="A25:S25"/>
    <mergeCell ref="AG6:AL6"/>
    <mergeCell ref="AQ6:AS6"/>
    <mergeCell ref="K7:R7"/>
    <mergeCell ref="A9:S9"/>
    <mergeCell ref="A15:C15"/>
    <mergeCell ref="A164:S164"/>
    <mergeCell ref="A49:S49"/>
    <mergeCell ref="C63:T63"/>
    <mergeCell ref="C86:T86"/>
    <mergeCell ref="C111:T111"/>
    <mergeCell ref="A139:S139"/>
    <mergeCell ref="A152:C152"/>
    <mergeCell ref="A153:C153"/>
    <mergeCell ref="A154:S154"/>
    <mergeCell ref="A163:C163"/>
    <mergeCell ref="A174:J174"/>
    <mergeCell ref="A167:C167"/>
    <mergeCell ref="A169:C169"/>
    <mergeCell ref="A170:J170"/>
    <mergeCell ref="A171:J171"/>
    <mergeCell ref="A172:J172"/>
    <mergeCell ref="A173:J173"/>
    <mergeCell ref="H181:J181"/>
    <mergeCell ref="H183:J183"/>
    <mergeCell ref="H176:I176"/>
    <mergeCell ref="A178:G178"/>
    <mergeCell ref="H178:I178"/>
  </mergeCells>
  <pageMargins left="0.70866141732283472" right="0.70866141732283472" top="0.74803149606299213" bottom="0.74803149606299213" header="0.31496062992125984" footer="0.31496062992125984"/>
  <pageSetup paperSize="9" scale="48" fitToHeight="0" orientation="landscape" verticalDpi="0" r:id="rId1"/>
  <rowBreaks count="2" manualBreakCount="2">
    <brk id="47" max="19" man="1"/>
    <brk id="163" max="1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112"/>
  <sheetViews>
    <sheetView view="pageBreakPreview" topLeftCell="A88" zoomScale="87" zoomScaleNormal="100" zoomScaleSheetLayoutView="87" workbookViewId="0">
      <selection activeCell="U70" sqref="U70"/>
    </sheetView>
  </sheetViews>
  <sheetFormatPr defaultColWidth="9.140625" defaultRowHeight="15" x14ac:dyDescent="0.25"/>
  <cols>
    <col min="1" max="1" width="12.42578125" style="22" customWidth="1"/>
    <col min="2" max="2" width="10.7109375" style="22" hidden="1" customWidth="1"/>
    <col min="3" max="3" width="66.85546875" style="22" customWidth="1"/>
    <col min="4" max="4" width="12.28515625" style="22" customWidth="1"/>
    <col min="5" max="5" width="13.7109375" style="22" customWidth="1"/>
    <col min="6" max="6" width="12.5703125" style="22" customWidth="1"/>
    <col min="7" max="7" width="11.140625" style="22" customWidth="1"/>
    <col min="8" max="8" width="13.7109375" style="22" customWidth="1"/>
    <col min="9" max="9" width="13.42578125" style="22" customWidth="1"/>
    <col min="10" max="10" width="13" style="22" customWidth="1"/>
    <col min="11" max="11" width="10" style="22" customWidth="1"/>
    <col min="12" max="12" width="9" style="22" customWidth="1"/>
    <col min="13" max="14" width="9.28515625" style="22" customWidth="1"/>
    <col min="15" max="15" width="8.85546875" style="22" customWidth="1"/>
    <col min="16" max="16" width="9" style="22" customWidth="1"/>
    <col min="17" max="17" width="9.28515625" style="22" customWidth="1"/>
    <col min="18" max="18" width="8.5703125" style="22" customWidth="1"/>
    <col min="19" max="19" width="21.140625" style="22" customWidth="1"/>
    <col min="20" max="20" width="5.140625" style="22" customWidth="1"/>
    <col min="21" max="21" width="59.7109375" style="66" customWidth="1"/>
    <col min="22" max="28" width="4.5703125" style="66" customWidth="1"/>
    <col min="29" max="29" width="2.140625" style="66" customWidth="1"/>
    <col min="30" max="30" width="5.5703125" style="66" customWidth="1"/>
    <col min="31" max="39" width="4.42578125" style="66" customWidth="1"/>
    <col min="40" max="40" width="5.28515625" style="66" customWidth="1"/>
    <col min="41" max="41" width="5.140625" style="66" customWidth="1"/>
    <col min="42" max="49" width="4.42578125" style="66" customWidth="1"/>
    <col min="50" max="16384" width="9.140625" style="22"/>
  </cols>
  <sheetData>
    <row r="1" spans="1:49" ht="45" x14ac:dyDescent="0.25">
      <c r="A1" s="508" t="s">
        <v>59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</row>
    <row r="2" spans="1:49" ht="15.75" thickBot="1" x14ac:dyDescent="0.3"/>
    <row r="3" spans="1:49" s="66" customFormat="1" ht="20.25" x14ac:dyDescent="0.25">
      <c r="A3" s="509" t="s">
        <v>60</v>
      </c>
      <c r="B3" s="502" t="s">
        <v>322</v>
      </c>
      <c r="C3" s="512" t="s">
        <v>61</v>
      </c>
      <c r="D3" s="514" t="s">
        <v>62</v>
      </c>
      <c r="E3" s="517" t="s">
        <v>63</v>
      </c>
      <c r="F3" s="517"/>
      <c r="G3" s="517"/>
      <c r="H3" s="517"/>
      <c r="I3" s="517"/>
      <c r="J3" s="512"/>
      <c r="K3" s="518" t="s">
        <v>64</v>
      </c>
      <c r="L3" s="519"/>
      <c r="M3" s="519"/>
      <c r="N3" s="519"/>
      <c r="O3" s="519"/>
      <c r="P3" s="519"/>
      <c r="Q3" s="519"/>
      <c r="R3" s="520"/>
      <c r="S3" s="521" t="s">
        <v>65</v>
      </c>
    </row>
    <row r="4" spans="1:49" s="66" customFormat="1" ht="16.5" x14ac:dyDescent="0.25">
      <c r="A4" s="510"/>
      <c r="B4" s="503"/>
      <c r="C4" s="500"/>
      <c r="D4" s="515"/>
      <c r="E4" s="506" t="s">
        <v>67</v>
      </c>
      <c r="F4" s="499" t="s">
        <v>68</v>
      </c>
      <c r="G4" s="499"/>
      <c r="H4" s="499"/>
      <c r="I4" s="499"/>
      <c r="J4" s="528" t="s">
        <v>69</v>
      </c>
      <c r="K4" s="530" t="s">
        <v>70</v>
      </c>
      <c r="L4" s="505"/>
      <c r="M4" s="505" t="s">
        <v>71</v>
      </c>
      <c r="N4" s="505"/>
      <c r="O4" s="505" t="s">
        <v>72</v>
      </c>
      <c r="P4" s="505"/>
      <c r="Q4" s="505" t="s">
        <v>73</v>
      </c>
      <c r="R4" s="527"/>
      <c r="S4" s="522"/>
    </row>
    <row r="5" spans="1:49" s="66" customFormat="1" ht="16.5" x14ac:dyDescent="0.25">
      <c r="A5" s="510"/>
      <c r="B5" s="503"/>
      <c r="C5" s="500"/>
      <c r="D5" s="515"/>
      <c r="E5" s="506"/>
      <c r="F5" s="506" t="s">
        <v>74</v>
      </c>
      <c r="G5" s="497" t="s">
        <v>75</v>
      </c>
      <c r="H5" s="497"/>
      <c r="I5" s="497"/>
      <c r="J5" s="528"/>
      <c r="K5" s="498" t="s">
        <v>76</v>
      </c>
      <c r="L5" s="499"/>
      <c r="M5" s="499"/>
      <c r="N5" s="499"/>
      <c r="O5" s="499"/>
      <c r="P5" s="499"/>
      <c r="Q5" s="499"/>
      <c r="R5" s="500"/>
      <c r="S5" s="522"/>
    </row>
    <row r="6" spans="1:49" s="66" customFormat="1" ht="20.25" x14ac:dyDescent="0.3">
      <c r="A6" s="510"/>
      <c r="B6" s="503"/>
      <c r="C6" s="500"/>
      <c r="D6" s="515"/>
      <c r="E6" s="506"/>
      <c r="F6" s="506"/>
      <c r="G6" s="497" t="s">
        <v>77</v>
      </c>
      <c r="H6" s="497" t="s">
        <v>78</v>
      </c>
      <c r="I6" s="497" t="s">
        <v>178</v>
      </c>
      <c r="J6" s="528"/>
      <c r="K6" s="376">
        <v>1</v>
      </c>
      <c r="L6" s="377">
        <v>2</v>
      </c>
      <c r="M6" s="377">
        <v>3</v>
      </c>
      <c r="N6" s="377">
        <v>4</v>
      </c>
      <c r="O6" s="377">
        <v>5</v>
      </c>
      <c r="P6" s="377">
        <v>6</v>
      </c>
      <c r="Q6" s="377">
        <v>7</v>
      </c>
      <c r="R6" s="378">
        <v>8</v>
      </c>
      <c r="S6" s="522"/>
      <c r="AG6" s="531"/>
      <c r="AH6" s="531"/>
      <c r="AI6" s="531"/>
      <c r="AJ6" s="531"/>
      <c r="AK6" s="531"/>
      <c r="AL6" s="531"/>
      <c r="AQ6" s="531"/>
      <c r="AR6" s="531"/>
      <c r="AS6" s="531"/>
    </row>
    <row r="7" spans="1:49" s="66" customFormat="1" ht="16.5" x14ac:dyDescent="0.25">
      <c r="A7" s="510"/>
      <c r="B7" s="503"/>
      <c r="C7" s="500"/>
      <c r="D7" s="515"/>
      <c r="E7" s="506"/>
      <c r="F7" s="506"/>
      <c r="G7" s="497"/>
      <c r="H7" s="497"/>
      <c r="I7" s="497"/>
      <c r="J7" s="528"/>
      <c r="K7" s="498" t="s">
        <v>79</v>
      </c>
      <c r="L7" s="499"/>
      <c r="M7" s="499"/>
      <c r="N7" s="499"/>
      <c r="O7" s="499"/>
      <c r="P7" s="499"/>
      <c r="Q7" s="499"/>
      <c r="R7" s="500"/>
      <c r="S7" s="522"/>
    </row>
    <row r="8" spans="1:49" s="66" customFormat="1" ht="17.25" thickBot="1" x14ac:dyDescent="0.3">
      <c r="A8" s="511"/>
      <c r="B8" s="504"/>
      <c r="C8" s="513"/>
      <c r="D8" s="516"/>
      <c r="E8" s="507"/>
      <c r="F8" s="507"/>
      <c r="G8" s="501"/>
      <c r="H8" s="501"/>
      <c r="I8" s="501"/>
      <c r="J8" s="529"/>
      <c r="K8" s="365">
        <v>16</v>
      </c>
      <c r="L8" s="366">
        <v>16</v>
      </c>
      <c r="M8" s="366">
        <f>COUNTBLANK(титул!B21:W21)</f>
        <v>16</v>
      </c>
      <c r="N8" s="366">
        <v>17</v>
      </c>
      <c r="O8" s="366">
        <v>17</v>
      </c>
      <c r="P8" s="366">
        <v>15</v>
      </c>
      <c r="Q8" s="366">
        <f>COUNTBLANK(титул!B23:W23)</f>
        <v>17</v>
      </c>
      <c r="R8" s="73"/>
      <c r="S8" s="523"/>
      <c r="U8" s="229"/>
      <c r="V8" s="229"/>
      <c r="W8" s="229"/>
      <c r="X8" s="229"/>
      <c r="Y8" s="229"/>
      <c r="Z8" s="229"/>
      <c r="AA8" s="229"/>
      <c r="AB8" s="229"/>
      <c r="AF8" s="229"/>
      <c r="AG8" s="229"/>
      <c r="AH8" s="229"/>
      <c r="AI8" s="229"/>
      <c r="AJ8" s="229"/>
      <c r="AK8" s="229"/>
      <c r="AL8" s="229"/>
      <c r="AM8" s="229"/>
      <c r="AP8" s="229"/>
      <c r="AQ8" s="229"/>
      <c r="AR8" s="229"/>
      <c r="AS8" s="229"/>
      <c r="AT8" s="229"/>
      <c r="AU8" s="229"/>
      <c r="AV8" s="229"/>
      <c r="AW8" s="229"/>
    </row>
    <row r="9" spans="1:49" s="74" customFormat="1" ht="34.5" x14ac:dyDescent="0.25">
      <c r="A9" s="537" t="s">
        <v>347</v>
      </c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537"/>
      <c r="N9" s="537"/>
      <c r="O9" s="537"/>
      <c r="P9" s="537"/>
      <c r="Q9" s="537"/>
      <c r="R9" s="537"/>
      <c r="S9" s="537"/>
    </row>
    <row r="10" spans="1:49" s="79" customFormat="1" ht="26.25" thickBot="1" x14ac:dyDescent="0.3">
      <c r="A10" s="77"/>
      <c r="B10" s="77"/>
      <c r="C10" s="78" t="s">
        <v>80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</row>
    <row r="11" spans="1:49" ht="16.5" x14ac:dyDescent="0.25">
      <c r="A11" s="213" t="s">
        <v>104</v>
      </c>
      <c r="B11" s="56"/>
      <c r="C11" s="124" t="s">
        <v>96</v>
      </c>
      <c r="D11" s="213">
        <v>5</v>
      </c>
      <c r="E11" s="56">
        <f>D11*30</f>
        <v>150</v>
      </c>
      <c r="F11" s="258">
        <f t="shared" ref="F11:F14" si="0">SUM(G11:I11)</f>
        <v>64</v>
      </c>
      <c r="G11" s="71">
        <v>4</v>
      </c>
      <c r="H11" s="71"/>
      <c r="I11" s="71">
        <v>60</v>
      </c>
      <c r="J11" s="72">
        <f t="shared" ref="J11:J14" si="1">E11-F11</f>
        <v>86</v>
      </c>
      <c r="K11" s="278">
        <v>5</v>
      </c>
      <c r="L11" s="166"/>
      <c r="M11" s="166"/>
      <c r="N11" s="166"/>
      <c r="O11" s="166"/>
      <c r="P11" s="166"/>
      <c r="Q11" s="166"/>
      <c r="R11" s="167"/>
      <c r="S11" s="56" t="s">
        <v>81</v>
      </c>
      <c r="T11" s="80"/>
      <c r="U11" s="104"/>
      <c r="V11" s="104"/>
      <c r="W11" s="104"/>
      <c r="X11" s="104"/>
      <c r="Y11" s="104"/>
      <c r="Z11" s="104"/>
      <c r="AA11" s="104"/>
      <c r="AB11" s="104"/>
      <c r="AD11" s="157"/>
      <c r="AE11" s="157"/>
      <c r="AF11" s="104"/>
      <c r="AG11" s="104"/>
      <c r="AH11" s="104"/>
      <c r="AI11" s="104"/>
      <c r="AJ11" s="104"/>
      <c r="AK11" s="104"/>
      <c r="AL11" s="104"/>
      <c r="AM11" s="104"/>
      <c r="AO11" s="157"/>
      <c r="AP11" s="104"/>
      <c r="AQ11" s="104"/>
      <c r="AR11" s="104"/>
      <c r="AS11" s="104"/>
      <c r="AT11" s="104"/>
      <c r="AU11" s="104"/>
      <c r="AV11" s="104"/>
      <c r="AW11" s="104"/>
    </row>
    <row r="12" spans="1:49" ht="16.5" x14ac:dyDescent="0.25">
      <c r="A12" s="214" t="s">
        <v>105</v>
      </c>
      <c r="B12" s="57"/>
      <c r="C12" s="126" t="s">
        <v>210</v>
      </c>
      <c r="D12" s="214">
        <v>9</v>
      </c>
      <c r="E12" s="57">
        <f t="shared" ref="E12:E14" si="2">D12*30</f>
        <v>270</v>
      </c>
      <c r="F12" s="259">
        <f t="shared" si="0"/>
        <v>124</v>
      </c>
      <c r="G12" s="59"/>
      <c r="H12" s="59"/>
      <c r="I12" s="59">
        <v>124</v>
      </c>
      <c r="J12" s="61">
        <f t="shared" si="1"/>
        <v>146</v>
      </c>
      <c r="K12" s="168">
        <v>4</v>
      </c>
      <c r="L12" s="192">
        <v>5</v>
      </c>
      <c r="M12" s="169"/>
      <c r="N12" s="169"/>
      <c r="O12" s="169"/>
      <c r="P12" s="169"/>
      <c r="Q12" s="169"/>
      <c r="R12" s="170"/>
      <c r="S12" s="57" t="s">
        <v>92</v>
      </c>
      <c r="T12" s="80"/>
      <c r="U12" s="104"/>
      <c r="V12" s="104"/>
      <c r="W12" s="104"/>
      <c r="X12" s="104"/>
      <c r="Y12" s="104"/>
      <c r="Z12" s="104"/>
      <c r="AA12" s="104"/>
      <c r="AB12" s="104"/>
      <c r="AD12" s="157"/>
      <c r="AE12" s="157"/>
      <c r="AF12" s="104"/>
      <c r="AG12" s="104"/>
      <c r="AH12" s="104"/>
      <c r="AI12" s="104"/>
      <c r="AJ12" s="104"/>
      <c r="AK12" s="104"/>
      <c r="AL12" s="104"/>
      <c r="AM12" s="104"/>
      <c r="AO12" s="157"/>
      <c r="AP12" s="104"/>
      <c r="AQ12" s="104"/>
      <c r="AR12" s="104"/>
      <c r="AS12" s="104"/>
      <c r="AT12" s="104"/>
      <c r="AU12" s="104"/>
      <c r="AV12" s="104"/>
      <c r="AW12" s="104"/>
    </row>
    <row r="13" spans="1:49" ht="16.5" x14ac:dyDescent="0.25">
      <c r="A13" s="214" t="s">
        <v>106</v>
      </c>
      <c r="B13" s="216"/>
      <c r="C13" s="222" t="s">
        <v>321</v>
      </c>
      <c r="D13" s="214">
        <v>5</v>
      </c>
      <c r="E13" s="57">
        <f t="shared" si="2"/>
        <v>150</v>
      </c>
      <c r="F13" s="259">
        <f t="shared" si="0"/>
        <v>64</v>
      </c>
      <c r="G13" s="59">
        <v>32</v>
      </c>
      <c r="H13" s="59"/>
      <c r="I13" s="59">
        <v>32</v>
      </c>
      <c r="J13" s="61">
        <f t="shared" si="1"/>
        <v>86</v>
      </c>
      <c r="K13" s="168"/>
      <c r="L13" s="192">
        <v>5</v>
      </c>
      <c r="M13" s="169"/>
      <c r="N13" s="169"/>
      <c r="O13" s="169"/>
      <c r="P13" s="169"/>
      <c r="Q13" s="169"/>
      <c r="R13" s="170"/>
      <c r="S13" s="57" t="s">
        <v>81</v>
      </c>
      <c r="T13" s="80"/>
      <c r="U13" s="104"/>
      <c r="V13" s="104"/>
      <c r="W13" s="104"/>
      <c r="X13" s="104"/>
      <c r="Y13" s="104"/>
      <c r="Z13" s="104"/>
      <c r="AA13" s="104"/>
      <c r="AB13" s="104"/>
      <c r="AD13" s="157"/>
      <c r="AE13" s="157"/>
      <c r="AF13" s="104"/>
      <c r="AG13" s="104"/>
      <c r="AH13" s="104"/>
      <c r="AI13" s="104"/>
      <c r="AJ13" s="104"/>
      <c r="AK13" s="104"/>
      <c r="AL13" s="104"/>
      <c r="AM13" s="104"/>
      <c r="AO13" s="157"/>
      <c r="AP13" s="104"/>
      <c r="AQ13" s="104"/>
      <c r="AR13" s="104"/>
      <c r="AS13" s="104"/>
      <c r="AT13" s="104"/>
      <c r="AU13" s="104"/>
      <c r="AV13" s="104"/>
      <c r="AW13" s="104"/>
    </row>
    <row r="14" spans="1:49" ht="17.25" thickBot="1" x14ac:dyDescent="0.3">
      <c r="A14" s="215" t="s">
        <v>107</v>
      </c>
      <c r="B14" s="58"/>
      <c r="C14" s="226" t="s">
        <v>97</v>
      </c>
      <c r="D14" s="215">
        <v>5</v>
      </c>
      <c r="E14" s="58">
        <f t="shared" si="2"/>
        <v>150</v>
      </c>
      <c r="F14" s="260">
        <f t="shared" si="0"/>
        <v>64</v>
      </c>
      <c r="G14" s="68">
        <v>32</v>
      </c>
      <c r="H14" s="68"/>
      <c r="I14" s="68">
        <v>32</v>
      </c>
      <c r="J14" s="69">
        <f t="shared" si="1"/>
        <v>86</v>
      </c>
      <c r="K14" s="171"/>
      <c r="L14" s="279">
        <v>5</v>
      </c>
      <c r="M14" s="172"/>
      <c r="N14" s="172"/>
      <c r="O14" s="172"/>
      <c r="P14" s="172"/>
      <c r="Q14" s="172"/>
      <c r="R14" s="173"/>
      <c r="S14" s="58" t="s">
        <v>81</v>
      </c>
      <c r="T14" s="80"/>
      <c r="U14" s="104"/>
      <c r="V14" s="104"/>
      <c r="W14" s="104"/>
      <c r="X14" s="104"/>
      <c r="Y14" s="104"/>
      <c r="Z14" s="104"/>
      <c r="AA14" s="104"/>
      <c r="AB14" s="104"/>
      <c r="AD14" s="157"/>
      <c r="AE14" s="157"/>
      <c r="AF14" s="104"/>
      <c r="AG14" s="104"/>
      <c r="AH14" s="104"/>
      <c r="AI14" s="104"/>
      <c r="AJ14" s="104"/>
      <c r="AK14" s="104"/>
      <c r="AL14" s="104"/>
      <c r="AM14" s="104"/>
      <c r="AO14" s="157"/>
      <c r="AP14" s="104"/>
      <c r="AQ14" s="104"/>
      <c r="AR14" s="104"/>
      <c r="AS14" s="104"/>
      <c r="AT14" s="104"/>
      <c r="AU14" s="104"/>
      <c r="AV14" s="104"/>
      <c r="AW14" s="104"/>
    </row>
    <row r="15" spans="1:49" s="85" customFormat="1" ht="17.25" thickBot="1" x14ac:dyDescent="0.3">
      <c r="A15" s="485" t="s">
        <v>82</v>
      </c>
      <c r="B15" s="486"/>
      <c r="C15" s="542"/>
      <c r="D15" s="81">
        <f>SUM(D11:D14)</f>
        <v>24</v>
      </c>
      <c r="E15" s="81">
        <f t="shared" ref="E15:L15" si="3">SUM(E11:E14)</f>
        <v>720</v>
      </c>
      <c r="F15" s="81">
        <f t="shared" si="3"/>
        <v>316</v>
      </c>
      <c r="G15" s="81">
        <f t="shared" si="3"/>
        <v>68</v>
      </c>
      <c r="H15" s="81"/>
      <c r="I15" s="81">
        <f t="shared" si="3"/>
        <v>248</v>
      </c>
      <c r="J15" s="81">
        <f t="shared" si="3"/>
        <v>404</v>
      </c>
      <c r="K15" s="81">
        <f t="shared" si="3"/>
        <v>9</v>
      </c>
      <c r="L15" s="81">
        <f t="shared" si="3"/>
        <v>15</v>
      </c>
      <c r="M15" s="81"/>
      <c r="N15" s="81"/>
      <c r="O15" s="81"/>
      <c r="P15" s="81"/>
      <c r="Q15" s="81"/>
      <c r="R15" s="253"/>
      <c r="S15" s="84"/>
      <c r="U15" s="230"/>
      <c r="V15" s="230"/>
      <c r="W15" s="230"/>
      <c r="X15" s="230"/>
      <c r="Y15" s="230"/>
      <c r="Z15" s="230"/>
      <c r="AA15" s="230"/>
      <c r="AB15" s="230"/>
      <c r="AC15" s="158"/>
      <c r="AD15" s="158"/>
      <c r="AE15" s="158"/>
      <c r="AF15" s="230"/>
      <c r="AG15" s="230"/>
      <c r="AH15" s="230"/>
      <c r="AI15" s="230"/>
      <c r="AJ15" s="230"/>
      <c r="AK15" s="230"/>
      <c r="AL15" s="230"/>
      <c r="AM15" s="230"/>
      <c r="AN15" s="158"/>
      <c r="AO15" s="158"/>
      <c r="AP15" s="230"/>
      <c r="AQ15" s="230"/>
      <c r="AR15" s="230"/>
      <c r="AS15" s="230"/>
      <c r="AT15" s="230"/>
      <c r="AU15" s="230"/>
      <c r="AV15" s="230"/>
      <c r="AW15" s="230"/>
    </row>
    <row r="16" spans="1:49" x14ac:dyDescent="0.25">
      <c r="A16" s="75"/>
      <c r="B16" s="75"/>
      <c r="C16" s="75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</row>
    <row r="17" spans="1:49" s="79" customFormat="1" ht="25.5" x14ac:dyDescent="0.25">
      <c r="C17" s="86" t="s">
        <v>100</v>
      </c>
      <c r="V17" s="66"/>
      <c r="AG17" s="66"/>
      <c r="AQ17" s="66"/>
    </row>
    <row r="18" spans="1:49" s="87" customFormat="1" ht="19.5" thickBot="1" x14ac:dyDescent="0.35">
      <c r="A18" s="533" t="s">
        <v>181</v>
      </c>
      <c r="B18" s="533"/>
      <c r="C18" s="533"/>
      <c r="D18" s="533"/>
      <c r="E18" s="533"/>
      <c r="F18" s="533"/>
      <c r="G18" s="533"/>
      <c r="H18" s="533"/>
      <c r="I18" s="533"/>
      <c r="J18" s="533"/>
      <c r="K18" s="533"/>
      <c r="L18" s="533"/>
      <c r="M18" s="533"/>
      <c r="N18" s="533"/>
      <c r="O18" s="533"/>
      <c r="P18" s="533"/>
      <c r="Q18" s="533"/>
      <c r="R18" s="533"/>
      <c r="S18" s="533"/>
    </row>
    <row r="19" spans="1:49" s="66" customFormat="1" ht="33" x14ac:dyDescent="0.25">
      <c r="A19" s="213" t="s">
        <v>108</v>
      </c>
      <c r="B19" s="56"/>
      <c r="C19" s="124" t="s">
        <v>101</v>
      </c>
      <c r="D19" s="213">
        <v>5</v>
      </c>
      <c r="E19" s="56">
        <f>D19*30</f>
        <v>150</v>
      </c>
      <c r="F19" s="258">
        <f t="shared" ref="F19:F21" si="4">SUM(G19:I19)</f>
        <v>64</v>
      </c>
      <c r="G19" s="71">
        <v>32</v>
      </c>
      <c r="H19" s="71"/>
      <c r="I19" s="71">
        <v>32</v>
      </c>
      <c r="J19" s="72">
        <f t="shared" ref="J19:J21" si="5">E19-F19</f>
        <v>86</v>
      </c>
      <c r="K19" s="165"/>
      <c r="L19" s="166"/>
      <c r="M19" s="166">
        <v>5</v>
      </c>
      <c r="N19" s="166"/>
      <c r="O19" s="166"/>
      <c r="P19" s="166"/>
      <c r="Q19" s="166"/>
      <c r="R19" s="167"/>
      <c r="S19" s="56" t="s">
        <v>83</v>
      </c>
      <c r="T19" s="80"/>
      <c r="U19" s="104"/>
      <c r="V19" s="104"/>
      <c r="W19" s="104"/>
      <c r="X19" s="104"/>
      <c r="Y19" s="104"/>
      <c r="Z19" s="104"/>
      <c r="AA19" s="104"/>
      <c r="AB19" s="104"/>
      <c r="AD19" s="157"/>
      <c r="AE19" s="157"/>
      <c r="AF19" s="104"/>
      <c r="AG19" s="104"/>
      <c r="AH19" s="104"/>
      <c r="AI19" s="104"/>
      <c r="AJ19" s="104"/>
      <c r="AK19" s="104"/>
      <c r="AL19" s="104"/>
      <c r="AM19" s="104"/>
      <c r="AO19" s="157"/>
      <c r="AP19" s="104"/>
      <c r="AQ19" s="104"/>
      <c r="AR19" s="104"/>
      <c r="AS19" s="104"/>
      <c r="AT19" s="104"/>
      <c r="AU19" s="104"/>
      <c r="AV19" s="104"/>
      <c r="AW19" s="104"/>
    </row>
    <row r="20" spans="1:49" s="66" customFormat="1" ht="33" x14ac:dyDescent="0.25">
      <c r="A20" s="217" t="s">
        <v>109</v>
      </c>
      <c r="B20" s="216"/>
      <c r="C20" s="125" t="s">
        <v>102</v>
      </c>
      <c r="D20" s="214">
        <v>5</v>
      </c>
      <c r="E20" s="57">
        <f t="shared" ref="E20:E21" si="6">D20*30</f>
        <v>150</v>
      </c>
      <c r="F20" s="259">
        <f t="shared" si="4"/>
        <v>64</v>
      </c>
      <c r="G20" s="59">
        <v>32</v>
      </c>
      <c r="H20" s="59"/>
      <c r="I20" s="59">
        <v>32</v>
      </c>
      <c r="J20" s="61">
        <f t="shared" si="5"/>
        <v>86</v>
      </c>
      <c r="K20" s="168">
        <v>5</v>
      </c>
      <c r="L20" s="169"/>
      <c r="M20" s="169"/>
      <c r="N20" s="169"/>
      <c r="O20" s="169"/>
      <c r="P20" s="169"/>
      <c r="Q20" s="169"/>
      <c r="R20" s="170"/>
      <c r="S20" s="57" t="s">
        <v>83</v>
      </c>
      <c r="T20" s="80"/>
      <c r="U20" s="104"/>
      <c r="V20" s="104"/>
      <c r="W20" s="104"/>
      <c r="X20" s="104"/>
      <c r="Y20" s="104"/>
      <c r="Z20" s="104"/>
      <c r="AA20" s="104"/>
      <c r="AB20" s="104"/>
      <c r="AD20" s="157"/>
      <c r="AE20" s="157"/>
      <c r="AF20" s="104"/>
      <c r="AG20" s="104"/>
      <c r="AH20" s="104"/>
      <c r="AI20" s="104"/>
      <c r="AJ20" s="104"/>
      <c r="AK20" s="104"/>
      <c r="AL20" s="104"/>
      <c r="AM20" s="104"/>
      <c r="AO20" s="157"/>
      <c r="AP20" s="104"/>
      <c r="AQ20" s="104"/>
      <c r="AR20" s="104"/>
      <c r="AS20" s="104"/>
      <c r="AT20" s="104"/>
      <c r="AU20" s="104"/>
      <c r="AV20" s="104"/>
      <c r="AW20" s="104"/>
    </row>
    <row r="21" spans="1:49" s="66" customFormat="1" ht="33.75" thickBot="1" x14ac:dyDescent="0.3">
      <c r="A21" s="218" t="s">
        <v>180</v>
      </c>
      <c r="B21" s="219"/>
      <c r="C21" s="223" t="s">
        <v>110</v>
      </c>
      <c r="D21" s="218">
        <v>5</v>
      </c>
      <c r="E21" s="219">
        <f t="shared" si="6"/>
        <v>150</v>
      </c>
      <c r="F21" s="261">
        <f t="shared" si="4"/>
        <v>64</v>
      </c>
      <c r="G21" s="89">
        <v>32</v>
      </c>
      <c r="H21" s="89"/>
      <c r="I21" s="89">
        <v>32</v>
      </c>
      <c r="J21" s="90">
        <f t="shared" si="5"/>
        <v>86</v>
      </c>
      <c r="K21" s="407"/>
      <c r="L21" s="408"/>
      <c r="M21" s="408"/>
      <c r="N21" s="408"/>
      <c r="O21" s="285">
        <v>5</v>
      </c>
      <c r="P21" s="408"/>
      <c r="Q21" s="408"/>
      <c r="R21" s="409"/>
      <c r="S21" s="219" t="s">
        <v>81</v>
      </c>
      <c r="T21" s="80"/>
      <c r="U21" s="104"/>
      <c r="V21" s="104"/>
      <c r="W21" s="104"/>
      <c r="X21" s="104"/>
      <c r="Y21" s="104"/>
      <c r="Z21" s="104"/>
      <c r="AA21" s="104"/>
      <c r="AB21" s="104"/>
      <c r="AD21" s="157"/>
      <c r="AE21" s="157"/>
      <c r="AF21" s="104"/>
      <c r="AG21" s="104"/>
      <c r="AH21" s="104"/>
      <c r="AI21" s="104"/>
      <c r="AJ21" s="104"/>
      <c r="AK21" s="104"/>
      <c r="AL21" s="104"/>
      <c r="AM21" s="104"/>
      <c r="AO21" s="157"/>
      <c r="AP21" s="104"/>
      <c r="AQ21" s="104"/>
      <c r="AR21" s="104"/>
      <c r="AS21" s="104"/>
      <c r="AT21" s="104"/>
      <c r="AU21" s="104"/>
      <c r="AV21" s="104"/>
      <c r="AW21" s="104"/>
    </row>
    <row r="22" spans="1:49" s="85" customFormat="1" ht="23.25" thickBot="1" x14ac:dyDescent="0.3">
      <c r="A22" s="534" t="s">
        <v>103</v>
      </c>
      <c r="B22" s="535"/>
      <c r="C22" s="536"/>
      <c r="D22" s="54">
        <f>SUM(D19:D21)</f>
        <v>15</v>
      </c>
      <c r="E22" s="54">
        <f t="shared" ref="E22:O22" si="7">SUM(E19:E21)</f>
        <v>450</v>
      </c>
      <c r="F22" s="54">
        <f t="shared" si="7"/>
        <v>192</v>
      </c>
      <c r="G22" s="54">
        <f t="shared" si="7"/>
        <v>96</v>
      </c>
      <c r="H22" s="54"/>
      <c r="I22" s="54">
        <f t="shared" si="7"/>
        <v>96</v>
      </c>
      <c r="J22" s="54">
        <f t="shared" si="7"/>
        <v>258</v>
      </c>
      <c r="K22" s="81">
        <f t="shared" si="7"/>
        <v>5</v>
      </c>
      <c r="L22" s="81"/>
      <c r="M22" s="81">
        <f t="shared" si="7"/>
        <v>5</v>
      </c>
      <c r="N22" s="81"/>
      <c r="O22" s="81">
        <f t="shared" si="7"/>
        <v>5</v>
      </c>
      <c r="P22" s="81"/>
      <c r="Q22" s="81"/>
      <c r="R22" s="253"/>
      <c r="S22" s="84"/>
      <c r="U22" s="79"/>
      <c r="V22" s="66"/>
      <c r="W22" s="79"/>
      <c r="X22" s="79"/>
      <c r="Y22" s="79"/>
      <c r="Z22" s="79"/>
      <c r="AA22" s="79"/>
      <c r="AB22" s="79"/>
      <c r="AC22" s="158"/>
      <c r="AD22" s="158"/>
      <c r="AE22" s="158"/>
      <c r="AF22" s="79"/>
      <c r="AG22" s="66"/>
      <c r="AH22" s="79"/>
      <c r="AI22" s="79"/>
      <c r="AJ22" s="79"/>
      <c r="AK22" s="79"/>
      <c r="AL22" s="79"/>
      <c r="AM22" s="79"/>
      <c r="AN22" s="158"/>
      <c r="AO22" s="158"/>
      <c r="AP22" s="79"/>
      <c r="AQ22" s="66"/>
      <c r="AR22" s="79"/>
      <c r="AS22" s="79"/>
      <c r="AT22" s="79"/>
      <c r="AU22" s="79"/>
      <c r="AV22" s="79"/>
      <c r="AW22" s="79"/>
    </row>
    <row r="23" spans="1:49" s="85" customFormat="1" ht="6.75" customHeight="1" thickBot="1" x14ac:dyDescent="0.3">
      <c r="A23" s="91"/>
      <c r="B23" s="91"/>
      <c r="C23" s="91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84"/>
      <c r="U23" s="66"/>
      <c r="V23" s="66"/>
      <c r="W23" s="66"/>
      <c r="X23" s="66"/>
      <c r="Y23" s="66"/>
      <c r="Z23" s="66"/>
      <c r="AA23" s="66"/>
      <c r="AB23" s="66"/>
      <c r="AC23" s="158"/>
      <c r="AD23" s="158"/>
      <c r="AE23" s="158"/>
      <c r="AF23" s="66"/>
      <c r="AG23" s="66"/>
      <c r="AH23" s="66"/>
      <c r="AI23" s="66"/>
      <c r="AJ23" s="66"/>
      <c r="AK23" s="66"/>
      <c r="AL23" s="66"/>
      <c r="AM23" s="66"/>
      <c r="AN23" s="158"/>
      <c r="AO23" s="158"/>
      <c r="AP23" s="66"/>
      <c r="AQ23" s="66"/>
      <c r="AR23" s="66"/>
      <c r="AS23" s="66"/>
      <c r="AT23" s="66"/>
      <c r="AU23" s="66"/>
      <c r="AV23" s="66"/>
      <c r="AW23" s="66"/>
    </row>
    <row r="24" spans="1:49" s="88" customFormat="1" ht="23.25" thickBot="1" x14ac:dyDescent="0.35">
      <c r="A24" s="485" t="s">
        <v>368</v>
      </c>
      <c r="B24" s="486"/>
      <c r="C24" s="487"/>
      <c r="D24" s="81">
        <f>D15+D22</f>
        <v>39</v>
      </c>
      <c r="E24" s="81">
        <f t="shared" ref="E24:O24" si="8">E15+E22</f>
        <v>1170</v>
      </c>
      <c r="F24" s="81">
        <f t="shared" si="8"/>
        <v>508</v>
      </c>
      <c r="G24" s="81">
        <f t="shared" si="8"/>
        <v>164</v>
      </c>
      <c r="H24" s="81"/>
      <c r="I24" s="81">
        <f t="shared" si="8"/>
        <v>344</v>
      </c>
      <c r="J24" s="81">
        <f t="shared" si="8"/>
        <v>662</v>
      </c>
      <c r="K24" s="81">
        <f t="shared" si="8"/>
        <v>14</v>
      </c>
      <c r="L24" s="81">
        <f t="shared" si="8"/>
        <v>15</v>
      </c>
      <c r="M24" s="81">
        <f t="shared" si="8"/>
        <v>5</v>
      </c>
      <c r="N24" s="81"/>
      <c r="O24" s="81">
        <f t="shared" si="8"/>
        <v>5</v>
      </c>
      <c r="P24" s="81"/>
      <c r="Q24" s="81"/>
      <c r="R24" s="253"/>
      <c r="S24" s="93"/>
      <c r="T24" s="22"/>
      <c r="U24" s="79"/>
      <c r="V24" s="66"/>
      <c r="W24" s="79"/>
      <c r="X24" s="79"/>
      <c r="Y24" s="79"/>
      <c r="Z24" s="79"/>
      <c r="AA24" s="79"/>
      <c r="AB24" s="79"/>
      <c r="AC24" s="87"/>
      <c r="AD24" s="87"/>
      <c r="AE24" s="66"/>
      <c r="AF24" s="79"/>
      <c r="AG24" s="66"/>
      <c r="AH24" s="79"/>
      <c r="AI24" s="79"/>
      <c r="AJ24" s="79"/>
      <c r="AK24" s="79"/>
      <c r="AL24" s="79"/>
      <c r="AM24" s="79"/>
      <c r="AN24" s="87"/>
      <c r="AO24" s="66"/>
      <c r="AP24" s="79"/>
      <c r="AQ24" s="66"/>
      <c r="AR24" s="79"/>
      <c r="AS24" s="79"/>
      <c r="AT24" s="79"/>
      <c r="AU24" s="79"/>
      <c r="AV24" s="79"/>
      <c r="AW24" s="79"/>
    </row>
    <row r="25" spans="1:49" s="74" customFormat="1" ht="35.25" x14ac:dyDescent="0.5">
      <c r="A25" s="537" t="s">
        <v>367</v>
      </c>
      <c r="B25" s="537"/>
      <c r="C25" s="537"/>
      <c r="D25" s="537"/>
      <c r="E25" s="537"/>
      <c r="F25" s="537"/>
      <c r="G25" s="537"/>
      <c r="H25" s="537"/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48"/>
      <c r="U25" s="94"/>
      <c r="V25" s="94"/>
      <c r="W25" s="94"/>
      <c r="X25" s="94"/>
      <c r="Y25" s="94"/>
      <c r="Z25" s="94"/>
      <c r="AA25" s="94"/>
      <c r="AB25" s="94"/>
      <c r="AF25" s="94"/>
      <c r="AG25" s="94"/>
      <c r="AH25" s="94"/>
      <c r="AI25" s="94"/>
      <c r="AJ25" s="94"/>
      <c r="AK25" s="94"/>
      <c r="AL25" s="94"/>
      <c r="AM25" s="94"/>
      <c r="AP25" s="94"/>
      <c r="AQ25" s="94"/>
      <c r="AR25" s="94"/>
      <c r="AS25" s="94"/>
      <c r="AT25" s="94"/>
      <c r="AU25" s="94"/>
      <c r="AV25" s="94"/>
      <c r="AW25" s="94"/>
    </row>
    <row r="26" spans="1:49" s="79" customFormat="1" ht="26.25" thickBot="1" x14ac:dyDescent="0.3">
      <c r="A26" s="77"/>
      <c r="B26" s="77"/>
      <c r="C26" s="78" t="s">
        <v>80</v>
      </c>
      <c r="K26" s="77"/>
      <c r="L26" s="77"/>
      <c r="M26" s="77"/>
      <c r="N26" s="77"/>
      <c r="O26" s="77"/>
      <c r="P26" s="77"/>
      <c r="Q26" s="77"/>
      <c r="R26" s="77"/>
      <c r="S26" s="77"/>
      <c r="U26" s="66"/>
      <c r="V26" s="66"/>
      <c r="W26" s="66"/>
      <c r="X26" s="66"/>
      <c r="Y26" s="66"/>
      <c r="Z26" s="66"/>
      <c r="AA26" s="66"/>
      <c r="AB26" s="66"/>
      <c r="AF26" s="66"/>
      <c r="AG26" s="66"/>
      <c r="AH26" s="66"/>
      <c r="AI26" s="66"/>
      <c r="AJ26" s="66"/>
      <c r="AK26" s="66"/>
      <c r="AL26" s="66"/>
      <c r="AM26" s="66"/>
      <c r="AP26" s="66"/>
      <c r="AQ26" s="66"/>
      <c r="AR26" s="66"/>
      <c r="AS26" s="66"/>
      <c r="AT26" s="66"/>
      <c r="AU26" s="66"/>
      <c r="AV26" s="66"/>
      <c r="AW26" s="66"/>
    </row>
    <row r="27" spans="1:49" ht="16.5" x14ac:dyDescent="0.25">
      <c r="A27" s="213" t="s">
        <v>155</v>
      </c>
      <c r="B27" s="56"/>
      <c r="C27" s="262" t="s">
        <v>214</v>
      </c>
      <c r="D27" s="213">
        <v>5</v>
      </c>
      <c r="E27" s="56">
        <f t="shared" ref="E27:E44" si="9">D27*30</f>
        <v>150</v>
      </c>
      <c r="F27" s="258">
        <f t="shared" ref="F27:F38" si="10">SUM(G27:I27)</f>
        <v>64</v>
      </c>
      <c r="G27" s="71">
        <v>32</v>
      </c>
      <c r="H27" s="71">
        <v>16</v>
      </c>
      <c r="I27" s="71">
        <v>16</v>
      </c>
      <c r="J27" s="72">
        <f t="shared" ref="J27:J44" si="11">E27-F27</f>
        <v>86</v>
      </c>
      <c r="K27" s="280">
        <v>5</v>
      </c>
      <c r="L27" s="281"/>
      <c r="M27" s="281"/>
      <c r="N27" s="281"/>
      <c r="O27" s="166"/>
      <c r="P27" s="166"/>
      <c r="Q27" s="166"/>
      <c r="R27" s="167"/>
      <c r="S27" s="251" t="s">
        <v>81</v>
      </c>
      <c r="T27" s="80"/>
      <c r="U27" s="104"/>
      <c r="V27" s="104"/>
      <c r="W27" s="104"/>
      <c r="X27" s="104"/>
      <c r="Y27" s="104"/>
      <c r="Z27" s="104"/>
      <c r="AA27" s="104"/>
      <c r="AB27" s="104"/>
      <c r="AD27" s="157"/>
      <c r="AE27" s="157"/>
      <c r="AF27" s="104"/>
      <c r="AG27" s="104"/>
      <c r="AH27" s="104"/>
      <c r="AI27" s="104"/>
      <c r="AJ27" s="104"/>
      <c r="AK27" s="104"/>
      <c r="AL27" s="104"/>
      <c r="AM27" s="104"/>
      <c r="AO27" s="157"/>
      <c r="AP27" s="104"/>
      <c r="AQ27" s="104"/>
      <c r="AR27" s="104"/>
      <c r="AS27" s="104"/>
      <c r="AT27" s="104"/>
      <c r="AU27" s="104"/>
      <c r="AV27" s="104"/>
      <c r="AW27" s="104"/>
    </row>
    <row r="28" spans="1:49" ht="33" x14ac:dyDescent="0.25">
      <c r="A28" s="214" t="s">
        <v>156</v>
      </c>
      <c r="B28" s="216"/>
      <c r="C28" s="263" t="s">
        <v>338</v>
      </c>
      <c r="D28" s="214">
        <v>5</v>
      </c>
      <c r="E28" s="57">
        <f t="shared" si="9"/>
        <v>150</v>
      </c>
      <c r="F28" s="259">
        <f t="shared" si="10"/>
        <v>64</v>
      </c>
      <c r="G28" s="59">
        <v>32</v>
      </c>
      <c r="H28" s="59">
        <v>16</v>
      </c>
      <c r="I28" s="59">
        <v>16</v>
      </c>
      <c r="J28" s="61">
        <f t="shared" si="11"/>
        <v>86</v>
      </c>
      <c r="K28" s="282"/>
      <c r="L28" s="283">
        <v>5</v>
      </c>
      <c r="M28" s="283"/>
      <c r="N28" s="283"/>
      <c r="O28" s="178"/>
      <c r="P28" s="178"/>
      <c r="Q28" s="178"/>
      <c r="R28" s="179"/>
      <c r="S28" s="252" t="s">
        <v>81</v>
      </c>
      <c r="T28" s="80"/>
      <c r="U28" s="104"/>
      <c r="V28" s="104"/>
      <c r="W28" s="104"/>
      <c r="X28" s="104"/>
      <c r="Y28" s="104"/>
      <c r="Z28" s="104"/>
      <c r="AA28" s="104"/>
      <c r="AB28" s="104"/>
      <c r="AD28" s="157"/>
      <c r="AE28" s="157"/>
      <c r="AF28" s="104"/>
      <c r="AG28" s="104"/>
      <c r="AH28" s="104"/>
      <c r="AI28" s="104"/>
      <c r="AJ28" s="104"/>
      <c r="AK28" s="104"/>
      <c r="AL28" s="104"/>
      <c r="AM28" s="104"/>
      <c r="AO28" s="157"/>
      <c r="AP28" s="104"/>
      <c r="AQ28" s="104"/>
      <c r="AR28" s="104"/>
      <c r="AS28" s="104"/>
      <c r="AT28" s="104"/>
      <c r="AU28" s="104"/>
      <c r="AV28" s="104"/>
      <c r="AW28" s="104"/>
    </row>
    <row r="29" spans="1:49" ht="35.25" customHeight="1" x14ac:dyDescent="0.25">
      <c r="A29" s="214" t="s">
        <v>157</v>
      </c>
      <c r="B29" s="216"/>
      <c r="C29" s="263" t="s">
        <v>320</v>
      </c>
      <c r="D29" s="214">
        <v>5</v>
      </c>
      <c r="E29" s="57">
        <f t="shared" si="9"/>
        <v>150</v>
      </c>
      <c r="F29" s="259">
        <f t="shared" si="10"/>
        <v>64</v>
      </c>
      <c r="G29" s="59">
        <v>32</v>
      </c>
      <c r="H29" s="59">
        <v>16</v>
      </c>
      <c r="I29" s="59">
        <v>16</v>
      </c>
      <c r="J29" s="61">
        <f t="shared" si="11"/>
        <v>86</v>
      </c>
      <c r="K29" s="282"/>
      <c r="L29" s="283"/>
      <c r="M29" s="283">
        <v>5</v>
      </c>
      <c r="N29" s="283"/>
      <c r="O29" s="178"/>
      <c r="P29" s="178"/>
      <c r="Q29" s="178"/>
      <c r="R29" s="179"/>
      <c r="S29" s="252" t="s">
        <v>81</v>
      </c>
      <c r="T29" s="80"/>
      <c r="U29" s="104"/>
      <c r="V29" s="104"/>
      <c r="W29" s="104"/>
      <c r="X29" s="104"/>
      <c r="Y29" s="104"/>
      <c r="Z29" s="104"/>
      <c r="AA29" s="104"/>
      <c r="AB29" s="104"/>
      <c r="AD29" s="157"/>
      <c r="AE29" s="157"/>
      <c r="AF29" s="104"/>
      <c r="AG29" s="104"/>
      <c r="AH29" s="104"/>
      <c r="AI29" s="104"/>
      <c r="AJ29" s="104"/>
      <c r="AK29" s="104"/>
      <c r="AL29" s="104"/>
      <c r="AM29" s="104"/>
      <c r="AO29" s="157"/>
      <c r="AP29" s="104"/>
      <c r="AQ29" s="104"/>
      <c r="AR29" s="104"/>
      <c r="AS29" s="104"/>
      <c r="AT29" s="104"/>
      <c r="AU29" s="104"/>
      <c r="AV29" s="104"/>
      <c r="AW29" s="104"/>
    </row>
    <row r="30" spans="1:49" ht="16.5" x14ac:dyDescent="0.25">
      <c r="A30" s="214" t="s">
        <v>158</v>
      </c>
      <c r="B30" s="216"/>
      <c r="C30" s="263" t="s">
        <v>219</v>
      </c>
      <c r="D30" s="214">
        <v>5</v>
      </c>
      <c r="E30" s="57">
        <f t="shared" si="9"/>
        <v>150</v>
      </c>
      <c r="F30" s="259">
        <f t="shared" si="10"/>
        <v>64</v>
      </c>
      <c r="G30" s="59">
        <v>32</v>
      </c>
      <c r="H30" s="59">
        <v>16</v>
      </c>
      <c r="I30" s="59">
        <v>16</v>
      </c>
      <c r="J30" s="61">
        <f t="shared" si="11"/>
        <v>86</v>
      </c>
      <c r="K30" s="282"/>
      <c r="L30" s="283"/>
      <c r="M30" s="283"/>
      <c r="N30" s="283">
        <v>5</v>
      </c>
      <c r="O30" s="178"/>
      <c r="P30" s="178"/>
      <c r="Q30" s="178"/>
      <c r="R30" s="179"/>
      <c r="S30" s="252" t="s">
        <v>81</v>
      </c>
      <c r="T30" s="80"/>
      <c r="U30" s="104"/>
      <c r="V30" s="104"/>
      <c r="W30" s="104"/>
      <c r="X30" s="104"/>
      <c r="Y30" s="104"/>
      <c r="Z30" s="104"/>
      <c r="AA30" s="104"/>
      <c r="AB30" s="104"/>
      <c r="AD30" s="157"/>
      <c r="AE30" s="157"/>
      <c r="AF30" s="104"/>
      <c r="AG30" s="104"/>
      <c r="AH30" s="104"/>
      <c r="AI30" s="104"/>
      <c r="AJ30" s="104"/>
      <c r="AK30" s="104"/>
      <c r="AL30" s="104"/>
      <c r="AM30" s="104"/>
      <c r="AO30" s="157"/>
      <c r="AP30" s="104"/>
      <c r="AQ30" s="104"/>
      <c r="AR30" s="104"/>
      <c r="AS30" s="104"/>
      <c r="AT30" s="104"/>
      <c r="AU30" s="104"/>
      <c r="AV30" s="104"/>
      <c r="AW30" s="104"/>
    </row>
    <row r="31" spans="1:49" ht="16.5" x14ac:dyDescent="0.25">
      <c r="A31" s="214" t="s">
        <v>159</v>
      </c>
      <c r="B31" s="57"/>
      <c r="C31" s="264" t="s">
        <v>134</v>
      </c>
      <c r="D31" s="214">
        <v>5</v>
      </c>
      <c r="E31" s="57">
        <f t="shared" si="9"/>
        <v>150</v>
      </c>
      <c r="F31" s="259">
        <f t="shared" si="10"/>
        <v>74</v>
      </c>
      <c r="G31" s="59">
        <v>8</v>
      </c>
      <c r="H31" s="59">
        <v>66</v>
      </c>
      <c r="I31" s="59"/>
      <c r="J31" s="61">
        <f t="shared" si="11"/>
        <v>76</v>
      </c>
      <c r="K31" s="180">
        <v>5</v>
      </c>
      <c r="L31" s="169"/>
      <c r="M31" s="169"/>
      <c r="N31" s="169"/>
      <c r="O31" s="169"/>
      <c r="P31" s="169"/>
      <c r="Q31" s="169"/>
      <c r="R31" s="170"/>
      <c r="S31" s="57" t="s">
        <v>83</v>
      </c>
      <c r="T31" s="80"/>
      <c r="U31" s="104"/>
      <c r="V31" s="104"/>
      <c r="W31" s="104"/>
      <c r="X31" s="104"/>
      <c r="Y31" s="104"/>
      <c r="Z31" s="104"/>
      <c r="AA31" s="104"/>
      <c r="AB31" s="104"/>
      <c r="AD31" s="157"/>
      <c r="AE31" s="157"/>
      <c r="AF31" s="104"/>
      <c r="AG31" s="104"/>
      <c r="AH31" s="104"/>
      <c r="AI31" s="104"/>
      <c r="AJ31" s="104"/>
      <c r="AK31" s="104"/>
      <c r="AL31" s="104"/>
      <c r="AM31" s="104"/>
      <c r="AO31" s="157"/>
      <c r="AP31" s="104"/>
      <c r="AQ31" s="104"/>
      <c r="AR31" s="104"/>
      <c r="AS31" s="104"/>
      <c r="AT31" s="104"/>
      <c r="AU31" s="104"/>
      <c r="AV31" s="104"/>
      <c r="AW31" s="104"/>
    </row>
    <row r="32" spans="1:49" ht="16.5" x14ac:dyDescent="0.25">
      <c r="A32" s="214" t="s">
        <v>160</v>
      </c>
      <c r="B32" s="57"/>
      <c r="C32" s="264" t="s">
        <v>136</v>
      </c>
      <c r="D32" s="214">
        <v>5</v>
      </c>
      <c r="E32" s="57">
        <f t="shared" si="9"/>
        <v>150</v>
      </c>
      <c r="F32" s="259">
        <f t="shared" si="10"/>
        <v>64</v>
      </c>
      <c r="G32" s="59">
        <v>32</v>
      </c>
      <c r="H32" s="59"/>
      <c r="I32" s="59">
        <v>32</v>
      </c>
      <c r="J32" s="61">
        <f t="shared" si="11"/>
        <v>86</v>
      </c>
      <c r="K32" s="284">
        <v>5</v>
      </c>
      <c r="L32" s="169"/>
      <c r="M32" s="169"/>
      <c r="N32" s="169"/>
      <c r="O32" s="169"/>
      <c r="P32" s="169"/>
      <c r="Q32" s="169"/>
      <c r="R32" s="170"/>
      <c r="S32" s="57" t="s">
        <v>81</v>
      </c>
      <c r="T32" s="80"/>
      <c r="U32" s="104"/>
      <c r="V32" s="104"/>
      <c r="W32" s="104"/>
      <c r="X32" s="104"/>
      <c r="Y32" s="104"/>
      <c r="Z32" s="104"/>
      <c r="AA32" s="104"/>
      <c r="AB32" s="104"/>
      <c r="AD32" s="157"/>
      <c r="AE32" s="157"/>
      <c r="AF32" s="104"/>
      <c r="AG32" s="104"/>
      <c r="AH32" s="104"/>
      <c r="AI32" s="104"/>
      <c r="AJ32" s="104"/>
      <c r="AK32" s="104"/>
      <c r="AL32" s="104"/>
      <c r="AM32" s="104"/>
      <c r="AO32" s="157"/>
      <c r="AP32" s="104"/>
      <c r="AQ32" s="104"/>
      <c r="AR32" s="104"/>
      <c r="AS32" s="104"/>
      <c r="AT32" s="104"/>
      <c r="AU32" s="104"/>
      <c r="AV32" s="104"/>
      <c r="AW32" s="104"/>
    </row>
    <row r="33" spans="1:49" ht="16.5" x14ac:dyDescent="0.25">
      <c r="A33" s="214" t="s">
        <v>161</v>
      </c>
      <c r="B33" s="57"/>
      <c r="C33" s="264" t="s">
        <v>137</v>
      </c>
      <c r="D33" s="214">
        <v>4</v>
      </c>
      <c r="E33" s="57">
        <f t="shared" si="9"/>
        <v>120</v>
      </c>
      <c r="F33" s="259">
        <f t="shared" si="10"/>
        <v>60</v>
      </c>
      <c r="G33" s="59">
        <v>30</v>
      </c>
      <c r="H33" s="59"/>
      <c r="I33" s="59">
        <v>30</v>
      </c>
      <c r="J33" s="61">
        <f t="shared" si="11"/>
        <v>60</v>
      </c>
      <c r="K33" s="180"/>
      <c r="L33" s="169">
        <v>4</v>
      </c>
      <c r="M33" s="169"/>
      <c r="N33" s="169"/>
      <c r="O33" s="169"/>
      <c r="P33" s="169"/>
      <c r="Q33" s="169"/>
      <c r="R33" s="170"/>
      <c r="S33" s="57" t="s">
        <v>83</v>
      </c>
      <c r="T33" s="80"/>
      <c r="U33" s="104"/>
      <c r="V33" s="104"/>
      <c r="W33" s="104"/>
      <c r="X33" s="104"/>
      <c r="Y33" s="104"/>
      <c r="Z33" s="104"/>
      <c r="AA33" s="104"/>
      <c r="AB33" s="104"/>
      <c r="AD33" s="157"/>
      <c r="AE33" s="157"/>
      <c r="AF33" s="104"/>
      <c r="AG33" s="104"/>
      <c r="AH33" s="104"/>
      <c r="AI33" s="104"/>
      <c r="AJ33" s="104"/>
      <c r="AK33" s="104"/>
      <c r="AL33" s="104"/>
      <c r="AM33" s="104"/>
      <c r="AO33" s="157"/>
      <c r="AP33" s="104"/>
      <c r="AQ33" s="104"/>
      <c r="AR33" s="104"/>
      <c r="AS33" s="104"/>
      <c r="AT33" s="104"/>
      <c r="AU33" s="104"/>
      <c r="AV33" s="104"/>
      <c r="AW33" s="104"/>
    </row>
    <row r="34" spans="1:49" ht="16.5" x14ac:dyDescent="0.25">
      <c r="A34" s="214" t="s">
        <v>162</v>
      </c>
      <c r="B34" s="57"/>
      <c r="C34" s="264" t="s">
        <v>138</v>
      </c>
      <c r="D34" s="214">
        <v>4</v>
      </c>
      <c r="E34" s="57">
        <f t="shared" si="9"/>
        <v>120</v>
      </c>
      <c r="F34" s="259">
        <f t="shared" si="10"/>
        <v>60</v>
      </c>
      <c r="G34" s="59">
        <v>30</v>
      </c>
      <c r="H34" s="59"/>
      <c r="I34" s="59">
        <v>30</v>
      </c>
      <c r="J34" s="61">
        <f t="shared" si="11"/>
        <v>60</v>
      </c>
      <c r="K34" s="180"/>
      <c r="L34" s="169">
        <v>4</v>
      </c>
      <c r="M34" s="169"/>
      <c r="N34" s="169"/>
      <c r="O34" s="169"/>
      <c r="P34" s="169"/>
      <c r="Q34" s="169"/>
      <c r="R34" s="170"/>
      <c r="S34" s="57" t="s">
        <v>83</v>
      </c>
      <c r="T34" s="80"/>
      <c r="U34" s="104"/>
      <c r="V34" s="104"/>
      <c r="W34" s="104"/>
      <c r="X34" s="104"/>
      <c r="Y34" s="104"/>
      <c r="Z34" s="104"/>
      <c r="AA34" s="104"/>
      <c r="AB34" s="104"/>
      <c r="AD34" s="157"/>
      <c r="AE34" s="157"/>
      <c r="AF34" s="104"/>
      <c r="AG34" s="104"/>
      <c r="AH34" s="104"/>
      <c r="AI34" s="104"/>
      <c r="AJ34" s="104"/>
      <c r="AK34" s="104"/>
      <c r="AL34" s="104"/>
      <c r="AM34" s="104"/>
      <c r="AO34" s="157"/>
      <c r="AP34" s="104"/>
      <c r="AQ34" s="104"/>
      <c r="AR34" s="104"/>
      <c r="AS34" s="104"/>
      <c r="AT34" s="104"/>
      <c r="AU34" s="104"/>
      <c r="AV34" s="104"/>
      <c r="AW34" s="104"/>
    </row>
    <row r="35" spans="1:49" ht="16.5" x14ac:dyDescent="0.25">
      <c r="A35" s="214" t="s">
        <v>163</v>
      </c>
      <c r="B35" s="57"/>
      <c r="C35" s="264" t="s">
        <v>135</v>
      </c>
      <c r="D35" s="214">
        <v>5</v>
      </c>
      <c r="E35" s="57">
        <f t="shared" si="9"/>
        <v>150</v>
      </c>
      <c r="F35" s="259">
        <f t="shared" si="10"/>
        <v>64</v>
      </c>
      <c r="G35" s="59">
        <v>32</v>
      </c>
      <c r="H35" s="59">
        <v>32</v>
      </c>
      <c r="I35" s="59"/>
      <c r="J35" s="61">
        <f t="shared" si="11"/>
        <v>86</v>
      </c>
      <c r="K35" s="180"/>
      <c r="L35" s="169"/>
      <c r="M35" s="192">
        <v>5</v>
      </c>
      <c r="N35" s="169"/>
      <c r="O35" s="169"/>
      <c r="P35" s="169"/>
      <c r="Q35" s="169"/>
      <c r="R35" s="170"/>
      <c r="S35" s="57" t="s">
        <v>81</v>
      </c>
      <c r="T35" s="80"/>
      <c r="U35" s="104"/>
      <c r="V35" s="104"/>
      <c r="W35" s="104"/>
      <c r="X35" s="104"/>
      <c r="Y35" s="104"/>
      <c r="Z35" s="104"/>
      <c r="AA35" s="104"/>
      <c r="AB35" s="104"/>
      <c r="AD35" s="157"/>
      <c r="AE35" s="157"/>
      <c r="AF35" s="104"/>
      <c r="AG35" s="104"/>
      <c r="AH35" s="104"/>
      <c r="AI35" s="104"/>
      <c r="AJ35" s="104"/>
      <c r="AK35" s="104"/>
      <c r="AL35" s="104"/>
      <c r="AM35" s="104"/>
      <c r="AO35" s="157"/>
      <c r="AP35" s="104"/>
      <c r="AQ35" s="104"/>
      <c r="AR35" s="104"/>
      <c r="AS35" s="104"/>
      <c r="AT35" s="104"/>
      <c r="AU35" s="104"/>
      <c r="AV35" s="104"/>
      <c r="AW35" s="104"/>
    </row>
    <row r="36" spans="1:49" ht="16.5" x14ac:dyDescent="0.25">
      <c r="A36" s="214" t="s">
        <v>164</v>
      </c>
      <c r="B36" s="57"/>
      <c r="C36" s="264" t="s">
        <v>187</v>
      </c>
      <c r="D36" s="214">
        <v>4</v>
      </c>
      <c r="E36" s="57">
        <f t="shared" si="9"/>
        <v>120</v>
      </c>
      <c r="F36" s="259">
        <f t="shared" si="10"/>
        <v>60</v>
      </c>
      <c r="G36" s="59">
        <v>30</v>
      </c>
      <c r="H36" s="59"/>
      <c r="I36" s="59">
        <v>30</v>
      </c>
      <c r="J36" s="61">
        <f t="shared" si="11"/>
        <v>60</v>
      </c>
      <c r="K36" s="180"/>
      <c r="L36" s="169"/>
      <c r="M36" s="169">
        <v>4</v>
      </c>
      <c r="N36" s="169"/>
      <c r="O36" s="169"/>
      <c r="P36" s="169"/>
      <c r="Q36" s="169"/>
      <c r="R36" s="170"/>
      <c r="S36" s="57" t="s">
        <v>83</v>
      </c>
      <c r="T36" s="80"/>
      <c r="U36" s="104"/>
      <c r="V36" s="104"/>
      <c r="W36" s="104"/>
      <c r="X36" s="104"/>
      <c r="Y36" s="104"/>
      <c r="Z36" s="104"/>
      <c r="AA36" s="104"/>
      <c r="AB36" s="104"/>
      <c r="AD36" s="157"/>
      <c r="AE36" s="157"/>
      <c r="AF36" s="104"/>
      <c r="AG36" s="104"/>
      <c r="AH36" s="104"/>
      <c r="AI36" s="104"/>
      <c r="AJ36" s="104"/>
      <c r="AK36" s="104"/>
      <c r="AL36" s="104"/>
      <c r="AM36" s="104"/>
      <c r="AO36" s="157"/>
      <c r="AP36" s="104"/>
      <c r="AQ36" s="104"/>
      <c r="AR36" s="104"/>
      <c r="AS36" s="104"/>
      <c r="AT36" s="104"/>
      <c r="AU36" s="104"/>
      <c r="AV36" s="104"/>
      <c r="AW36" s="104"/>
    </row>
    <row r="37" spans="1:49" ht="16.5" x14ac:dyDescent="0.25">
      <c r="A37" s="214" t="s">
        <v>165</v>
      </c>
      <c r="B37" s="57"/>
      <c r="C37" s="264" t="s">
        <v>140</v>
      </c>
      <c r="D37" s="214">
        <v>5</v>
      </c>
      <c r="E37" s="57">
        <f t="shared" si="9"/>
        <v>150</v>
      </c>
      <c r="F37" s="259">
        <f t="shared" si="10"/>
        <v>64</v>
      </c>
      <c r="G37" s="59">
        <v>32</v>
      </c>
      <c r="H37" s="59"/>
      <c r="I37" s="59">
        <v>32</v>
      </c>
      <c r="J37" s="61">
        <f t="shared" si="11"/>
        <v>86</v>
      </c>
      <c r="K37" s="180"/>
      <c r="L37" s="169"/>
      <c r="M37" s="192">
        <v>5</v>
      </c>
      <c r="N37" s="169"/>
      <c r="O37" s="169"/>
      <c r="P37" s="169"/>
      <c r="Q37" s="169"/>
      <c r="R37" s="170"/>
      <c r="S37" s="57" t="s">
        <v>81</v>
      </c>
      <c r="T37" s="80"/>
      <c r="U37" s="104"/>
      <c r="V37" s="104"/>
      <c r="W37" s="104"/>
      <c r="X37" s="104"/>
      <c r="Y37" s="104"/>
      <c r="Z37" s="104"/>
      <c r="AA37" s="104"/>
      <c r="AB37" s="104"/>
      <c r="AD37" s="157"/>
      <c r="AE37" s="157"/>
      <c r="AF37" s="104"/>
      <c r="AG37" s="104"/>
      <c r="AH37" s="104"/>
      <c r="AI37" s="104"/>
      <c r="AJ37" s="104"/>
      <c r="AK37" s="104"/>
      <c r="AL37" s="104"/>
      <c r="AM37" s="104"/>
      <c r="AO37" s="157"/>
      <c r="AP37" s="104"/>
      <c r="AQ37" s="104"/>
      <c r="AR37" s="104"/>
      <c r="AS37" s="104"/>
      <c r="AT37" s="104"/>
      <c r="AU37" s="104"/>
      <c r="AV37" s="104"/>
      <c r="AW37" s="104"/>
    </row>
    <row r="38" spans="1:49" ht="16.5" x14ac:dyDescent="0.25">
      <c r="A38" s="214" t="s">
        <v>212</v>
      </c>
      <c r="B38" s="57"/>
      <c r="C38" s="264" t="s">
        <v>142</v>
      </c>
      <c r="D38" s="214">
        <v>4</v>
      </c>
      <c r="E38" s="57">
        <f t="shared" si="9"/>
        <v>120</v>
      </c>
      <c r="F38" s="259">
        <f t="shared" si="10"/>
        <v>60</v>
      </c>
      <c r="G38" s="59">
        <v>30</v>
      </c>
      <c r="H38" s="59"/>
      <c r="I38" s="59">
        <v>30</v>
      </c>
      <c r="J38" s="61">
        <f t="shared" si="11"/>
        <v>60</v>
      </c>
      <c r="K38" s="180"/>
      <c r="L38" s="169"/>
      <c r="M38" s="169"/>
      <c r="N38" s="169">
        <v>4</v>
      </c>
      <c r="O38" s="169"/>
      <c r="P38" s="169"/>
      <c r="Q38" s="169"/>
      <c r="R38" s="170"/>
      <c r="S38" s="57" t="s">
        <v>83</v>
      </c>
      <c r="T38" s="80"/>
      <c r="U38" s="104"/>
      <c r="V38" s="104"/>
      <c r="W38" s="104"/>
      <c r="X38" s="104"/>
      <c r="Y38" s="104"/>
      <c r="Z38" s="104"/>
      <c r="AA38" s="104"/>
      <c r="AB38" s="104"/>
      <c r="AD38" s="157"/>
      <c r="AE38" s="157"/>
      <c r="AF38" s="104"/>
      <c r="AG38" s="104"/>
      <c r="AH38" s="104"/>
      <c r="AI38" s="104"/>
      <c r="AJ38" s="104"/>
      <c r="AK38" s="104"/>
      <c r="AL38" s="104"/>
      <c r="AM38" s="104"/>
      <c r="AO38" s="157"/>
      <c r="AP38" s="104"/>
      <c r="AQ38" s="104"/>
      <c r="AR38" s="104"/>
      <c r="AS38" s="104"/>
      <c r="AT38" s="104"/>
      <c r="AU38" s="104"/>
      <c r="AV38" s="104"/>
      <c r="AW38" s="104"/>
    </row>
    <row r="39" spans="1:49" ht="33" x14ac:dyDescent="0.25">
      <c r="A39" s="214" t="s">
        <v>166</v>
      </c>
      <c r="B39" s="57"/>
      <c r="C39" s="264" t="s">
        <v>139</v>
      </c>
      <c r="D39" s="214">
        <v>5</v>
      </c>
      <c r="E39" s="57">
        <f t="shared" si="9"/>
        <v>150</v>
      </c>
      <c r="F39" s="259">
        <f>SUM(G39:I39)</f>
        <v>64</v>
      </c>
      <c r="G39" s="59">
        <v>32</v>
      </c>
      <c r="H39" s="59"/>
      <c r="I39" s="59">
        <v>32</v>
      </c>
      <c r="J39" s="61">
        <f t="shared" si="11"/>
        <v>86</v>
      </c>
      <c r="K39" s="180"/>
      <c r="L39" s="169"/>
      <c r="M39" s="169"/>
      <c r="N39" s="192">
        <v>5</v>
      </c>
      <c r="O39" s="169"/>
      <c r="P39" s="169"/>
      <c r="Q39" s="169"/>
      <c r="R39" s="170"/>
      <c r="S39" s="57" t="s">
        <v>81</v>
      </c>
      <c r="T39" s="80"/>
      <c r="U39" s="104"/>
      <c r="V39" s="104"/>
      <c r="W39" s="104"/>
      <c r="X39" s="104"/>
      <c r="Y39" s="104"/>
      <c r="Z39" s="104"/>
      <c r="AA39" s="104"/>
      <c r="AB39" s="104"/>
      <c r="AD39" s="157"/>
      <c r="AE39" s="157"/>
      <c r="AF39" s="104"/>
      <c r="AG39" s="104"/>
      <c r="AH39" s="104"/>
      <c r="AI39" s="104"/>
      <c r="AJ39" s="104"/>
      <c r="AK39" s="104"/>
      <c r="AL39" s="104"/>
      <c r="AM39" s="104"/>
      <c r="AO39" s="157"/>
      <c r="AP39" s="104"/>
      <c r="AQ39" s="104"/>
      <c r="AR39" s="104"/>
      <c r="AS39" s="104"/>
      <c r="AT39" s="104"/>
      <c r="AU39" s="104"/>
      <c r="AV39" s="104"/>
      <c r="AW39" s="104"/>
    </row>
    <row r="40" spans="1:49" ht="16.5" x14ac:dyDescent="0.25">
      <c r="A40" s="214" t="s">
        <v>167</v>
      </c>
      <c r="B40" s="57"/>
      <c r="C40" s="264" t="s">
        <v>188</v>
      </c>
      <c r="D40" s="214">
        <v>1</v>
      </c>
      <c r="E40" s="57">
        <f t="shared" si="9"/>
        <v>30</v>
      </c>
      <c r="F40" s="259">
        <f t="shared" ref="F40:F41" si="12">SUM(G40:I40)</f>
        <v>0</v>
      </c>
      <c r="G40" s="59"/>
      <c r="H40" s="59"/>
      <c r="I40" s="59"/>
      <c r="J40" s="61">
        <f t="shared" si="11"/>
        <v>30</v>
      </c>
      <c r="K40" s="180"/>
      <c r="L40" s="169"/>
      <c r="M40" s="169"/>
      <c r="N40" s="169">
        <v>1</v>
      </c>
      <c r="O40" s="169"/>
      <c r="P40" s="169"/>
      <c r="Q40" s="169"/>
      <c r="R40" s="170"/>
      <c r="S40" s="57" t="s">
        <v>145</v>
      </c>
      <c r="T40" s="80"/>
      <c r="U40" s="104"/>
      <c r="V40" s="104"/>
      <c r="W40" s="104"/>
      <c r="X40" s="104"/>
      <c r="Y40" s="104"/>
      <c r="Z40" s="104"/>
      <c r="AA40" s="104"/>
      <c r="AB40" s="104"/>
      <c r="AD40" s="157"/>
      <c r="AE40" s="157"/>
      <c r="AF40" s="104"/>
      <c r="AG40" s="104"/>
      <c r="AH40" s="104"/>
      <c r="AI40" s="104"/>
      <c r="AJ40" s="104"/>
      <c r="AK40" s="104"/>
      <c r="AL40" s="104"/>
      <c r="AM40" s="104"/>
      <c r="AO40" s="157"/>
      <c r="AP40" s="104"/>
      <c r="AQ40" s="104"/>
      <c r="AR40" s="104"/>
      <c r="AS40" s="104"/>
      <c r="AT40" s="104"/>
      <c r="AU40" s="104"/>
      <c r="AV40" s="104"/>
      <c r="AW40" s="104"/>
    </row>
    <row r="41" spans="1:49" ht="16.5" x14ac:dyDescent="0.25">
      <c r="A41" s="214" t="s">
        <v>168</v>
      </c>
      <c r="B41" s="220"/>
      <c r="C41" s="265" t="s">
        <v>209</v>
      </c>
      <c r="D41" s="214">
        <v>5</v>
      </c>
      <c r="E41" s="57">
        <f t="shared" si="9"/>
        <v>150</v>
      </c>
      <c r="F41" s="259">
        <f t="shared" si="12"/>
        <v>64</v>
      </c>
      <c r="G41" s="59">
        <v>32</v>
      </c>
      <c r="H41" s="59"/>
      <c r="I41" s="59">
        <v>32</v>
      </c>
      <c r="J41" s="61">
        <f t="shared" si="11"/>
        <v>86</v>
      </c>
      <c r="K41" s="181"/>
      <c r="L41" s="182"/>
      <c r="M41" s="182"/>
      <c r="N41" s="285">
        <v>5</v>
      </c>
      <c r="O41" s="182"/>
      <c r="P41" s="182"/>
      <c r="Q41" s="182"/>
      <c r="R41" s="183"/>
      <c r="S41" s="57" t="s">
        <v>81</v>
      </c>
      <c r="T41" s="80"/>
      <c r="U41" s="104"/>
      <c r="V41" s="104"/>
      <c r="W41" s="104"/>
      <c r="X41" s="231"/>
      <c r="Y41" s="104"/>
      <c r="Z41" s="104"/>
      <c r="AA41" s="104"/>
      <c r="AB41" s="104"/>
      <c r="AD41" s="157"/>
      <c r="AE41" s="157"/>
      <c r="AF41" s="104"/>
      <c r="AG41" s="104"/>
      <c r="AH41" s="104"/>
      <c r="AI41" s="231"/>
      <c r="AJ41" s="104"/>
      <c r="AK41" s="104"/>
      <c r="AL41" s="104"/>
      <c r="AM41" s="104"/>
      <c r="AO41" s="157"/>
      <c r="AP41" s="104"/>
      <c r="AQ41" s="104"/>
      <c r="AR41" s="104"/>
      <c r="AS41" s="231"/>
      <c r="AT41" s="104"/>
      <c r="AU41" s="104"/>
      <c r="AV41" s="104"/>
      <c r="AW41" s="104"/>
    </row>
    <row r="42" spans="1:49" ht="16.5" x14ac:dyDescent="0.25">
      <c r="A42" s="214" t="s">
        <v>169</v>
      </c>
      <c r="B42" s="57"/>
      <c r="C42" s="264" t="s">
        <v>211</v>
      </c>
      <c r="D42" s="214">
        <v>5</v>
      </c>
      <c r="E42" s="57">
        <f t="shared" si="9"/>
        <v>150</v>
      </c>
      <c r="F42" s="259">
        <f>SUM(G42:I42)</f>
        <v>64</v>
      </c>
      <c r="G42" s="59">
        <v>32</v>
      </c>
      <c r="H42" s="59"/>
      <c r="I42" s="59">
        <v>32</v>
      </c>
      <c r="J42" s="61">
        <f t="shared" si="11"/>
        <v>86</v>
      </c>
      <c r="K42" s="180"/>
      <c r="L42" s="169"/>
      <c r="M42" s="169"/>
      <c r="N42" s="169"/>
      <c r="O42" s="192">
        <v>5</v>
      </c>
      <c r="P42" s="169"/>
      <c r="Q42" s="169"/>
      <c r="R42" s="170"/>
      <c r="S42" s="57" t="s">
        <v>81</v>
      </c>
      <c r="T42" s="80"/>
      <c r="U42" s="104"/>
      <c r="V42" s="104"/>
      <c r="W42" s="231"/>
      <c r="X42" s="231"/>
      <c r="Y42" s="104"/>
      <c r="Z42" s="104"/>
      <c r="AA42" s="104"/>
      <c r="AB42" s="104"/>
      <c r="AD42" s="157"/>
      <c r="AE42" s="157"/>
      <c r="AF42" s="104"/>
      <c r="AG42" s="104"/>
      <c r="AH42" s="231"/>
      <c r="AI42" s="231"/>
      <c r="AJ42" s="104"/>
      <c r="AK42" s="104"/>
      <c r="AL42" s="104"/>
      <c r="AM42" s="104"/>
      <c r="AO42" s="157"/>
      <c r="AP42" s="104"/>
      <c r="AQ42" s="104"/>
      <c r="AR42" s="231"/>
      <c r="AS42" s="231"/>
      <c r="AT42" s="104"/>
      <c r="AU42" s="104"/>
      <c r="AV42" s="104"/>
      <c r="AW42" s="104"/>
    </row>
    <row r="43" spans="1:49" ht="16.5" x14ac:dyDescent="0.25">
      <c r="A43" s="214" t="s">
        <v>217</v>
      </c>
      <c r="B43" s="57"/>
      <c r="C43" s="264" t="s">
        <v>141</v>
      </c>
      <c r="D43" s="214">
        <v>5</v>
      </c>
      <c r="E43" s="57">
        <f t="shared" si="9"/>
        <v>150</v>
      </c>
      <c r="F43" s="259">
        <f>SUM(G43:I43)</f>
        <v>64</v>
      </c>
      <c r="G43" s="59">
        <v>32</v>
      </c>
      <c r="H43" s="59"/>
      <c r="I43" s="59">
        <v>32</v>
      </c>
      <c r="J43" s="61">
        <f t="shared" si="11"/>
        <v>86</v>
      </c>
      <c r="K43" s="180"/>
      <c r="L43" s="169"/>
      <c r="M43" s="169"/>
      <c r="N43" s="169"/>
      <c r="O43" s="192">
        <v>5</v>
      </c>
      <c r="P43" s="169"/>
      <c r="Q43" s="169"/>
      <c r="R43" s="170"/>
      <c r="S43" s="57" t="s">
        <v>81</v>
      </c>
      <c r="T43" s="80"/>
      <c r="U43" s="104"/>
      <c r="V43" s="104"/>
      <c r="W43" s="231"/>
      <c r="X43" s="231"/>
      <c r="Y43" s="104"/>
      <c r="Z43" s="104"/>
      <c r="AA43" s="104"/>
      <c r="AB43" s="104"/>
      <c r="AD43" s="157"/>
      <c r="AE43" s="157"/>
      <c r="AF43" s="104"/>
      <c r="AG43" s="104"/>
      <c r="AH43" s="231"/>
      <c r="AI43" s="231"/>
      <c r="AJ43" s="104"/>
      <c r="AK43" s="104"/>
      <c r="AL43" s="104"/>
      <c r="AM43" s="104"/>
      <c r="AO43" s="157"/>
      <c r="AP43" s="104"/>
      <c r="AQ43" s="104"/>
      <c r="AR43" s="231"/>
      <c r="AS43" s="231"/>
      <c r="AT43" s="104"/>
      <c r="AU43" s="104"/>
      <c r="AV43" s="104"/>
      <c r="AW43" s="104"/>
    </row>
    <row r="44" spans="1:49" ht="16.5" x14ac:dyDescent="0.25">
      <c r="A44" s="214" t="s">
        <v>218</v>
      </c>
      <c r="B44" s="57"/>
      <c r="C44" s="264" t="s">
        <v>143</v>
      </c>
      <c r="D44" s="214">
        <v>5</v>
      </c>
      <c r="E44" s="57">
        <f t="shared" si="9"/>
        <v>150</v>
      </c>
      <c r="F44" s="259">
        <f>SUM(G44:I44)</f>
        <v>64</v>
      </c>
      <c r="G44" s="59">
        <v>32</v>
      </c>
      <c r="H44" s="59"/>
      <c r="I44" s="59">
        <v>32</v>
      </c>
      <c r="J44" s="61">
        <f t="shared" si="11"/>
        <v>86</v>
      </c>
      <c r="K44" s="180"/>
      <c r="L44" s="169"/>
      <c r="M44" s="169"/>
      <c r="N44" s="169"/>
      <c r="O44" s="169"/>
      <c r="P44" s="192">
        <v>5</v>
      </c>
      <c r="Q44" s="169"/>
      <c r="R44" s="170"/>
      <c r="S44" s="57" t="s">
        <v>81</v>
      </c>
      <c r="T44" s="80"/>
      <c r="U44" s="104"/>
      <c r="V44" s="104"/>
      <c r="W44" s="231"/>
      <c r="X44" s="231"/>
      <c r="Y44" s="104"/>
      <c r="Z44" s="104"/>
      <c r="AA44" s="104"/>
      <c r="AB44" s="104"/>
      <c r="AD44" s="157"/>
      <c r="AE44" s="157"/>
      <c r="AF44" s="104"/>
      <c r="AG44" s="104"/>
      <c r="AH44" s="231"/>
      <c r="AI44" s="231"/>
      <c r="AJ44" s="104"/>
      <c r="AK44" s="104"/>
      <c r="AL44" s="104"/>
      <c r="AM44" s="104"/>
      <c r="AO44" s="157"/>
      <c r="AP44" s="104"/>
      <c r="AQ44" s="104"/>
      <c r="AR44" s="231"/>
      <c r="AS44" s="231"/>
      <c r="AT44" s="104"/>
      <c r="AU44" s="104"/>
      <c r="AV44" s="104"/>
      <c r="AW44" s="104"/>
    </row>
    <row r="45" spans="1:49" ht="33.75" thickBot="1" x14ac:dyDescent="0.3">
      <c r="A45" s="55" t="s">
        <v>323</v>
      </c>
      <c r="B45" s="221"/>
      <c r="C45" s="266" t="s">
        <v>273</v>
      </c>
      <c r="D45" s="215">
        <v>4</v>
      </c>
      <c r="E45" s="58">
        <f>D45*30</f>
        <v>120</v>
      </c>
      <c r="F45" s="260">
        <f>SUM(G45:I45)</f>
        <v>60</v>
      </c>
      <c r="G45" s="267"/>
      <c r="H45" s="267"/>
      <c r="I45" s="67">
        <v>60</v>
      </c>
      <c r="J45" s="69">
        <f>E45-F45</f>
        <v>60</v>
      </c>
      <c r="K45" s="391"/>
      <c r="L45" s="392"/>
      <c r="M45" s="392"/>
      <c r="N45" s="392"/>
      <c r="O45" s="392"/>
      <c r="P45" s="182"/>
      <c r="Q45" s="182">
        <v>4</v>
      </c>
      <c r="R45" s="393"/>
      <c r="S45" s="58" t="s">
        <v>83</v>
      </c>
      <c r="T45" s="80"/>
      <c r="U45" s="104"/>
      <c r="V45" s="104"/>
      <c r="W45" s="104"/>
      <c r="X45" s="104"/>
      <c r="Y45" s="104"/>
      <c r="Z45" s="104"/>
      <c r="AA45" s="104"/>
      <c r="AB45" s="104"/>
      <c r="AD45" s="157"/>
      <c r="AE45" s="157"/>
      <c r="AF45" s="104"/>
      <c r="AG45" s="104"/>
      <c r="AH45" s="104"/>
      <c r="AI45" s="104"/>
      <c r="AJ45" s="104"/>
      <c r="AK45" s="104"/>
      <c r="AL45" s="104"/>
      <c r="AM45" s="104"/>
      <c r="AO45" s="157"/>
      <c r="AP45" s="104"/>
      <c r="AQ45" s="104"/>
      <c r="AR45" s="104"/>
      <c r="AS45" s="104"/>
      <c r="AT45" s="104"/>
      <c r="AU45" s="104"/>
      <c r="AV45" s="104"/>
      <c r="AW45" s="104"/>
    </row>
    <row r="46" spans="1:49" ht="17.25" thickBot="1" x14ac:dyDescent="0.3">
      <c r="A46" s="485" t="s">
        <v>82</v>
      </c>
      <c r="B46" s="486"/>
      <c r="C46" s="542"/>
      <c r="D46" s="54">
        <f>SUM(D27:D45)</f>
        <v>86</v>
      </c>
      <c r="E46" s="54">
        <f t="shared" ref="E46:Q46" si="13">SUM(E27:E45)</f>
        <v>2580</v>
      </c>
      <c r="F46" s="54">
        <f t="shared" si="13"/>
        <v>1142</v>
      </c>
      <c r="G46" s="54">
        <f t="shared" si="13"/>
        <v>512</v>
      </c>
      <c r="H46" s="54">
        <f t="shared" si="13"/>
        <v>162</v>
      </c>
      <c r="I46" s="54">
        <f t="shared" si="13"/>
        <v>468</v>
      </c>
      <c r="J46" s="54">
        <f t="shared" si="13"/>
        <v>1438</v>
      </c>
      <c r="K46" s="81">
        <f t="shared" si="13"/>
        <v>15</v>
      </c>
      <c r="L46" s="81">
        <f t="shared" si="13"/>
        <v>13</v>
      </c>
      <c r="M46" s="81">
        <f t="shared" si="13"/>
        <v>19</v>
      </c>
      <c r="N46" s="81">
        <f t="shared" si="13"/>
        <v>20</v>
      </c>
      <c r="O46" s="81">
        <f t="shared" si="13"/>
        <v>10</v>
      </c>
      <c r="P46" s="81">
        <f t="shared" si="13"/>
        <v>5</v>
      </c>
      <c r="Q46" s="81">
        <f t="shared" si="13"/>
        <v>4</v>
      </c>
      <c r="R46" s="253"/>
      <c r="S46" s="84"/>
    </row>
    <row r="47" spans="1:49" s="66" customFormat="1" x14ac:dyDescent="0.25">
      <c r="A47" s="75"/>
      <c r="B47" s="75"/>
      <c r="C47" s="75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</row>
    <row r="48" spans="1:49" s="79" customFormat="1" ht="25.5" x14ac:dyDescent="0.25">
      <c r="C48" s="86" t="s">
        <v>100</v>
      </c>
    </row>
    <row r="49" spans="1:49" s="87" customFormat="1" ht="19.5" thickBot="1" x14ac:dyDescent="0.35">
      <c r="A49" s="533" t="s">
        <v>181</v>
      </c>
      <c r="B49" s="538"/>
      <c r="C49" s="533"/>
      <c r="D49" s="533"/>
      <c r="E49" s="533"/>
      <c r="F49" s="533"/>
      <c r="G49" s="533"/>
      <c r="H49" s="533"/>
      <c r="I49" s="533"/>
      <c r="J49" s="533"/>
      <c r="K49" s="533"/>
      <c r="L49" s="533"/>
      <c r="M49" s="533"/>
      <c r="N49" s="533"/>
      <c r="O49" s="533"/>
      <c r="P49" s="533"/>
      <c r="Q49" s="533"/>
      <c r="R49" s="533"/>
      <c r="S49" s="533"/>
    </row>
    <row r="50" spans="1:49" s="66" customFormat="1" ht="16.5" x14ac:dyDescent="0.25">
      <c r="A50" s="213" t="s">
        <v>112</v>
      </c>
      <c r="B50" s="56"/>
      <c r="C50" s="124" t="s">
        <v>182</v>
      </c>
      <c r="D50" s="213">
        <v>5</v>
      </c>
      <c r="E50" s="56">
        <f t="shared" ref="E50:E53" si="14">D50*30</f>
        <v>150</v>
      </c>
      <c r="F50" s="258">
        <f t="shared" ref="F50:F53" si="15">SUM(G50:I50)</f>
        <v>64</v>
      </c>
      <c r="G50" s="71">
        <v>32</v>
      </c>
      <c r="H50" s="71"/>
      <c r="I50" s="71">
        <v>32</v>
      </c>
      <c r="J50" s="72">
        <f t="shared" ref="J50:J53" si="16">E50-F50</f>
        <v>86</v>
      </c>
      <c r="K50" s="165"/>
      <c r="L50" s="166"/>
      <c r="M50" s="166">
        <v>5</v>
      </c>
      <c r="N50" s="166"/>
      <c r="O50" s="166"/>
      <c r="P50" s="166"/>
      <c r="Q50" s="166"/>
      <c r="R50" s="167"/>
      <c r="S50" s="56" t="s">
        <v>83</v>
      </c>
      <c r="T50" s="80"/>
      <c r="U50" s="104"/>
      <c r="V50" s="104"/>
      <c r="W50" s="104"/>
      <c r="X50" s="104"/>
      <c r="Y50" s="104"/>
      <c r="Z50" s="104"/>
      <c r="AA50" s="104"/>
      <c r="AB50" s="104"/>
      <c r="AD50" s="157"/>
      <c r="AE50" s="157"/>
      <c r="AF50" s="104"/>
      <c r="AG50" s="104"/>
      <c r="AH50" s="104"/>
      <c r="AI50" s="104"/>
      <c r="AJ50" s="104"/>
      <c r="AK50" s="104"/>
      <c r="AL50" s="104"/>
      <c r="AM50" s="104"/>
      <c r="AO50" s="157"/>
      <c r="AP50" s="104"/>
      <c r="AQ50" s="104"/>
      <c r="AR50" s="104"/>
      <c r="AS50" s="104"/>
      <c r="AT50" s="104"/>
      <c r="AU50" s="104"/>
      <c r="AV50" s="104"/>
      <c r="AW50" s="104"/>
    </row>
    <row r="51" spans="1:49" s="66" customFormat="1" ht="16.5" x14ac:dyDescent="0.25">
      <c r="A51" s="214" t="s">
        <v>113</v>
      </c>
      <c r="B51" s="57"/>
      <c r="C51" s="125" t="s">
        <v>111</v>
      </c>
      <c r="D51" s="214">
        <v>5</v>
      </c>
      <c r="E51" s="57">
        <f t="shared" si="14"/>
        <v>150</v>
      </c>
      <c r="F51" s="259">
        <f t="shared" si="15"/>
        <v>64</v>
      </c>
      <c r="G51" s="59">
        <v>32</v>
      </c>
      <c r="H51" s="59"/>
      <c r="I51" s="59">
        <v>32</v>
      </c>
      <c r="J51" s="61">
        <f t="shared" si="16"/>
        <v>86</v>
      </c>
      <c r="K51" s="168"/>
      <c r="L51" s="169"/>
      <c r="M51" s="169"/>
      <c r="N51" s="169">
        <v>5</v>
      </c>
      <c r="O51" s="169"/>
      <c r="P51" s="169"/>
      <c r="Q51" s="169"/>
      <c r="R51" s="170"/>
      <c r="S51" s="57" t="s">
        <v>83</v>
      </c>
      <c r="T51" s="80"/>
      <c r="U51" s="104"/>
      <c r="V51" s="104"/>
      <c r="W51" s="104"/>
      <c r="X51" s="104"/>
      <c r="Y51" s="104"/>
      <c r="Z51" s="104"/>
      <c r="AA51" s="104"/>
      <c r="AB51" s="104"/>
      <c r="AD51" s="157"/>
      <c r="AE51" s="157"/>
      <c r="AF51" s="104"/>
      <c r="AG51" s="104"/>
      <c r="AH51" s="104"/>
      <c r="AI51" s="104"/>
      <c r="AJ51" s="104"/>
      <c r="AK51" s="104"/>
      <c r="AL51" s="104"/>
      <c r="AM51" s="104"/>
      <c r="AO51" s="157"/>
      <c r="AP51" s="104"/>
      <c r="AQ51" s="104"/>
      <c r="AR51" s="104"/>
      <c r="AS51" s="104"/>
      <c r="AT51" s="104"/>
      <c r="AU51" s="104"/>
      <c r="AV51" s="104"/>
      <c r="AW51" s="104"/>
    </row>
    <row r="52" spans="1:49" s="66" customFormat="1" ht="16.5" x14ac:dyDescent="0.25">
      <c r="A52" s="214" t="s">
        <v>114</v>
      </c>
      <c r="B52" s="57"/>
      <c r="C52" s="125" t="s">
        <v>111</v>
      </c>
      <c r="D52" s="214">
        <v>5</v>
      </c>
      <c r="E52" s="57">
        <f t="shared" si="14"/>
        <v>150</v>
      </c>
      <c r="F52" s="259">
        <f t="shared" si="15"/>
        <v>64</v>
      </c>
      <c r="G52" s="59">
        <v>32</v>
      </c>
      <c r="H52" s="59"/>
      <c r="I52" s="59">
        <v>32</v>
      </c>
      <c r="J52" s="61">
        <f t="shared" si="16"/>
        <v>86</v>
      </c>
      <c r="K52" s="168"/>
      <c r="L52" s="169"/>
      <c r="M52" s="169"/>
      <c r="N52" s="169"/>
      <c r="O52" s="169">
        <v>5</v>
      </c>
      <c r="P52" s="169"/>
      <c r="Q52" s="169"/>
      <c r="R52" s="170"/>
      <c r="S52" s="57" t="s">
        <v>83</v>
      </c>
      <c r="T52" s="80"/>
      <c r="U52" s="104"/>
      <c r="V52" s="104"/>
      <c r="W52" s="104"/>
      <c r="X52" s="104"/>
      <c r="Y52" s="104"/>
      <c r="Z52" s="104"/>
      <c r="AA52" s="104"/>
      <c r="AB52" s="104"/>
      <c r="AD52" s="157"/>
      <c r="AE52" s="157"/>
      <c r="AF52" s="104"/>
      <c r="AG52" s="104"/>
      <c r="AH52" s="104"/>
      <c r="AI52" s="104"/>
      <c r="AJ52" s="104"/>
      <c r="AK52" s="104"/>
      <c r="AL52" s="104"/>
      <c r="AM52" s="104"/>
      <c r="AO52" s="157"/>
      <c r="AP52" s="104"/>
      <c r="AQ52" s="104"/>
      <c r="AR52" s="104"/>
      <c r="AS52" s="104"/>
      <c r="AT52" s="104"/>
      <c r="AU52" s="104"/>
      <c r="AV52" s="104"/>
      <c r="AW52" s="104"/>
    </row>
    <row r="53" spans="1:49" s="66" customFormat="1" ht="17.25" thickBot="1" x14ac:dyDescent="0.3">
      <c r="A53" s="215" t="s">
        <v>115</v>
      </c>
      <c r="B53" s="219"/>
      <c r="C53" s="223" t="s">
        <v>111</v>
      </c>
      <c r="D53" s="218">
        <v>5</v>
      </c>
      <c r="E53" s="58">
        <f t="shared" si="14"/>
        <v>150</v>
      </c>
      <c r="F53" s="260">
        <f t="shared" si="15"/>
        <v>64</v>
      </c>
      <c r="G53" s="68">
        <v>32</v>
      </c>
      <c r="H53" s="68"/>
      <c r="I53" s="68">
        <v>32</v>
      </c>
      <c r="J53" s="69">
        <f t="shared" si="16"/>
        <v>86</v>
      </c>
      <c r="K53" s="174"/>
      <c r="L53" s="175"/>
      <c r="M53" s="175"/>
      <c r="N53" s="175"/>
      <c r="O53" s="175"/>
      <c r="P53" s="175">
        <v>5</v>
      </c>
      <c r="Q53" s="175"/>
      <c r="R53" s="176"/>
      <c r="S53" s="58" t="s">
        <v>83</v>
      </c>
      <c r="T53" s="80"/>
      <c r="U53" s="104"/>
      <c r="V53" s="104"/>
      <c r="W53" s="104"/>
      <c r="X53" s="104"/>
      <c r="Y53" s="104"/>
      <c r="Z53" s="104"/>
      <c r="AA53" s="104"/>
      <c r="AB53" s="104"/>
      <c r="AD53" s="157"/>
      <c r="AE53" s="157"/>
      <c r="AF53" s="104"/>
      <c r="AG53" s="104"/>
      <c r="AH53" s="104"/>
      <c r="AI53" s="104"/>
      <c r="AJ53" s="104"/>
      <c r="AK53" s="104"/>
      <c r="AL53" s="104"/>
      <c r="AM53" s="104"/>
      <c r="AO53" s="157"/>
      <c r="AP53" s="104"/>
      <c r="AQ53" s="104"/>
      <c r="AR53" s="104"/>
      <c r="AS53" s="104"/>
      <c r="AT53" s="104"/>
      <c r="AU53" s="104"/>
      <c r="AV53" s="104"/>
      <c r="AW53" s="104"/>
    </row>
    <row r="54" spans="1:49" s="66" customFormat="1" ht="24" thickBot="1" x14ac:dyDescent="0.3">
      <c r="A54" s="303"/>
      <c r="B54" s="303"/>
      <c r="C54" s="302" t="s">
        <v>380</v>
      </c>
      <c r="D54" s="303"/>
      <c r="E54" s="303"/>
      <c r="F54" s="303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</row>
    <row r="55" spans="1:49" s="66" customFormat="1" ht="16.5" x14ac:dyDescent="0.25">
      <c r="A55" s="56" t="s">
        <v>299</v>
      </c>
      <c r="B55" s="209"/>
      <c r="C55" s="199" t="s">
        <v>240</v>
      </c>
      <c r="D55" s="128">
        <v>5</v>
      </c>
      <c r="E55" s="56">
        <f t="shared" ref="E55:E62" si="17">D55*30</f>
        <v>150</v>
      </c>
      <c r="F55" s="258">
        <f>SUM(G55:I55)</f>
        <v>64</v>
      </c>
      <c r="G55" s="71">
        <v>32</v>
      </c>
      <c r="H55" s="71">
        <v>32</v>
      </c>
      <c r="I55" s="71"/>
      <c r="J55" s="72">
        <f t="shared" ref="J55:J58" si="18">E55-F55</f>
        <v>86</v>
      </c>
      <c r="K55" s="177"/>
      <c r="L55" s="166"/>
      <c r="M55" s="166"/>
      <c r="N55" s="281">
        <v>5</v>
      </c>
      <c r="O55" s="166"/>
      <c r="P55" s="166"/>
      <c r="Q55" s="166"/>
      <c r="R55" s="188"/>
      <c r="S55" s="56" t="s">
        <v>81</v>
      </c>
    </row>
    <row r="56" spans="1:49" s="66" customFormat="1" ht="16.5" x14ac:dyDescent="0.25">
      <c r="A56" s="57" t="s">
        <v>300</v>
      </c>
      <c r="B56" s="211"/>
      <c r="C56" s="200" t="s">
        <v>241</v>
      </c>
      <c r="D56" s="129">
        <v>5</v>
      </c>
      <c r="E56" s="57">
        <f t="shared" si="17"/>
        <v>150</v>
      </c>
      <c r="F56" s="259">
        <f>SUM(G56:I56)</f>
        <v>64</v>
      </c>
      <c r="G56" s="59">
        <v>32</v>
      </c>
      <c r="H56" s="59">
        <v>32</v>
      </c>
      <c r="I56" s="59"/>
      <c r="J56" s="61">
        <f t="shared" si="18"/>
        <v>86</v>
      </c>
      <c r="K56" s="180"/>
      <c r="L56" s="169"/>
      <c r="M56" s="169"/>
      <c r="N56" s="169"/>
      <c r="O56" s="192">
        <v>5</v>
      </c>
      <c r="P56" s="169"/>
      <c r="Q56" s="169"/>
      <c r="R56" s="189"/>
      <c r="S56" s="57" t="s">
        <v>81</v>
      </c>
    </row>
    <row r="57" spans="1:49" s="66" customFormat="1" ht="16.5" x14ac:dyDescent="0.25">
      <c r="A57" s="57" t="s">
        <v>301</v>
      </c>
      <c r="B57" s="211"/>
      <c r="C57" s="200" t="s">
        <v>280</v>
      </c>
      <c r="D57" s="129">
        <v>1</v>
      </c>
      <c r="E57" s="57">
        <f t="shared" si="17"/>
        <v>30</v>
      </c>
      <c r="F57" s="259"/>
      <c r="G57" s="59"/>
      <c r="H57" s="59"/>
      <c r="I57" s="59"/>
      <c r="J57" s="61">
        <f t="shared" si="18"/>
        <v>30</v>
      </c>
      <c r="K57" s="180"/>
      <c r="L57" s="169"/>
      <c r="M57" s="169"/>
      <c r="N57" s="169"/>
      <c r="O57" s="169">
        <v>1</v>
      </c>
      <c r="P57" s="169"/>
      <c r="Q57" s="169"/>
      <c r="R57" s="189"/>
      <c r="S57" s="57" t="s">
        <v>145</v>
      </c>
    </row>
    <row r="58" spans="1:49" s="66" customFormat="1" ht="31.5" x14ac:dyDescent="0.25">
      <c r="A58" s="57" t="s">
        <v>302</v>
      </c>
      <c r="B58" s="211"/>
      <c r="C58" s="200" t="s">
        <v>242</v>
      </c>
      <c r="D58" s="129">
        <v>4</v>
      </c>
      <c r="E58" s="57">
        <f t="shared" si="17"/>
        <v>120</v>
      </c>
      <c r="F58" s="259">
        <f t="shared" ref="F58:F62" si="19">SUM(G58:I58)</f>
        <v>60</v>
      </c>
      <c r="G58" s="59">
        <v>30</v>
      </c>
      <c r="H58" s="59">
        <v>30</v>
      </c>
      <c r="I58" s="59"/>
      <c r="J58" s="61">
        <f t="shared" si="18"/>
        <v>60</v>
      </c>
      <c r="K58" s="180"/>
      <c r="L58" s="169"/>
      <c r="M58" s="169"/>
      <c r="N58" s="169"/>
      <c r="O58" s="169">
        <v>4</v>
      </c>
      <c r="P58" s="169"/>
      <c r="Q58" s="169"/>
      <c r="R58" s="189"/>
      <c r="S58" s="57" t="s">
        <v>83</v>
      </c>
    </row>
    <row r="59" spans="1:49" s="66" customFormat="1" ht="16.5" x14ac:dyDescent="0.25">
      <c r="A59" s="57" t="s">
        <v>303</v>
      </c>
      <c r="B59" s="211"/>
      <c r="C59" s="200" t="s">
        <v>247</v>
      </c>
      <c r="D59" s="129">
        <v>8</v>
      </c>
      <c r="E59" s="57">
        <f t="shared" si="17"/>
        <v>240</v>
      </c>
      <c r="F59" s="259">
        <f t="shared" si="19"/>
        <v>112</v>
      </c>
      <c r="G59" s="59">
        <v>52</v>
      </c>
      <c r="H59" s="59">
        <v>60</v>
      </c>
      <c r="I59" s="59"/>
      <c r="J59" s="61">
        <f>E59-F59</f>
        <v>128</v>
      </c>
      <c r="K59" s="180"/>
      <c r="L59" s="169"/>
      <c r="M59" s="169"/>
      <c r="N59" s="169"/>
      <c r="O59" s="169"/>
      <c r="P59" s="169"/>
      <c r="Q59" s="192">
        <v>8</v>
      </c>
      <c r="R59" s="189"/>
      <c r="S59" s="57" t="s">
        <v>81</v>
      </c>
    </row>
    <row r="60" spans="1:49" s="66" customFormat="1" ht="31.5" x14ac:dyDescent="0.25">
      <c r="A60" s="57" t="s">
        <v>304</v>
      </c>
      <c r="B60" s="211"/>
      <c r="C60" s="200" t="s">
        <v>281</v>
      </c>
      <c r="D60" s="129">
        <v>1</v>
      </c>
      <c r="E60" s="57">
        <f t="shared" si="17"/>
        <v>30</v>
      </c>
      <c r="F60" s="259"/>
      <c r="G60" s="59"/>
      <c r="H60" s="59"/>
      <c r="I60" s="59"/>
      <c r="J60" s="61">
        <f>E60-F60</f>
        <v>30</v>
      </c>
      <c r="K60" s="180"/>
      <c r="L60" s="169"/>
      <c r="M60" s="169"/>
      <c r="N60" s="169"/>
      <c r="O60" s="169"/>
      <c r="P60" s="169"/>
      <c r="Q60" s="186">
        <v>1</v>
      </c>
      <c r="R60" s="189"/>
      <c r="S60" s="57" t="s">
        <v>145</v>
      </c>
    </row>
    <row r="61" spans="1:49" s="66" customFormat="1" ht="31.5" x14ac:dyDescent="0.25">
      <c r="A61" s="57" t="s">
        <v>305</v>
      </c>
      <c r="B61" s="211"/>
      <c r="C61" s="200" t="s">
        <v>249</v>
      </c>
      <c r="D61" s="129">
        <v>4</v>
      </c>
      <c r="E61" s="57">
        <f t="shared" si="17"/>
        <v>120</v>
      </c>
      <c r="F61" s="259">
        <f t="shared" si="19"/>
        <v>60</v>
      </c>
      <c r="G61" s="59">
        <v>30</v>
      </c>
      <c r="H61" s="59">
        <v>30</v>
      </c>
      <c r="I61" s="59"/>
      <c r="J61" s="61">
        <f t="shared" ref="J61:J62" si="20">E61-F61</f>
        <v>60</v>
      </c>
      <c r="K61" s="180"/>
      <c r="L61" s="169"/>
      <c r="M61" s="169"/>
      <c r="N61" s="169"/>
      <c r="O61" s="169"/>
      <c r="P61" s="169"/>
      <c r="Q61" s="186">
        <v>4</v>
      </c>
      <c r="R61" s="189"/>
      <c r="S61" s="57" t="s">
        <v>83</v>
      </c>
    </row>
    <row r="62" spans="1:49" s="66" customFormat="1" ht="17.25" thickBot="1" x14ac:dyDescent="0.3">
      <c r="A62" s="58" t="s">
        <v>306</v>
      </c>
      <c r="B62" s="212"/>
      <c r="C62" s="404" t="s">
        <v>250</v>
      </c>
      <c r="D62" s="130">
        <v>5</v>
      </c>
      <c r="E62" s="58">
        <f t="shared" si="17"/>
        <v>150</v>
      </c>
      <c r="F62" s="260">
        <f t="shared" si="19"/>
        <v>64</v>
      </c>
      <c r="G62" s="68">
        <v>32</v>
      </c>
      <c r="H62" s="68">
        <v>32</v>
      </c>
      <c r="I62" s="68"/>
      <c r="J62" s="69">
        <f t="shared" si="20"/>
        <v>86</v>
      </c>
      <c r="K62" s="405"/>
      <c r="L62" s="172"/>
      <c r="M62" s="172"/>
      <c r="N62" s="172"/>
      <c r="O62" s="172"/>
      <c r="P62" s="172"/>
      <c r="Q62" s="279">
        <v>5</v>
      </c>
      <c r="R62" s="406"/>
      <c r="S62" s="58" t="s">
        <v>81</v>
      </c>
    </row>
    <row r="63" spans="1:49" s="66" customFormat="1" ht="20.25" x14ac:dyDescent="0.25">
      <c r="A63" s="65"/>
      <c r="B63" s="114"/>
      <c r="C63" s="477" t="s">
        <v>392</v>
      </c>
      <c r="D63" s="477"/>
      <c r="E63" s="477"/>
      <c r="F63" s="477"/>
      <c r="G63" s="477"/>
      <c r="H63" s="477"/>
      <c r="I63" s="477"/>
      <c r="J63" s="477"/>
      <c r="K63" s="477"/>
      <c r="L63" s="477"/>
      <c r="M63" s="477"/>
      <c r="N63" s="477"/>
      <c r="O63" s="477"/>
      <c r="P63" s="477"/>
      <c r="Q63" s="477"/>
      <c r="R63" s="477"/>
      <c r="S63" s="477"/>
      <c r="T63" s="477"/>
    </row>
    <row r="64" spans="1:49" s="66" customFormat="1" ht="22.5" customHeight="1" thickBot="1" x14ac:dyDescent="0.3">
      <c r="A64" s="22"/>
      <c r="B64" s="114"/>
      <c r="C64" s="371" t="s">
        <v>428</v>
      </c>
      <c r="D64" s="65"/>
      <c r="E64" s="65"/>
      <c r="F64" s="114"/>
      <c r="G64" s="255"/>
      <c r="H64" s="255"/>
      <c r="I64" s="255"/>
      <c r="J64" s="114"/>
      <c r="K64" s="65"/>
      <c r="L64" s="65"/>
      <c r="M64" s="65"/>
      <c r="N64" s="65"/>
      <c r="O64" s="65"/>
      <c r="P64" s="65"/>
      <c r="Q64" s="374"/>
      <c r="R64" s="65"/>
      <c r="S64" s="65"/>
    </row>
    <row r="65" spans="1:49" s="66" customFormat="1" ht="17.25" x14ac:dyDescent="0.25">
      <c r="A65" s="56" t="s">
        <v>458</v>
      </c>
      <c r="B65" s="397"/>
      <c r="C65" s="398" t="s">
        <v>244</v>
      </c>
      <c r="D65" s="128">
        <v>5</v>
      </c>
      <c r="E65" s="56">
        <f>D65*30</f>
        <v>150</v>
      </c>
      <c r="F65" s="258">
        <f>SUM(G65:I65)</f>
        <v>64</v>
      </c>
      <c r="G65" s="70">
        <v>32</v>
      </c>
      <c r="H65" s="70">
        <v>32</v>
      </c>
      <c r="I65" s="70"/>
      <c r="J65" s="72">
        <f>E65-F65</f>
        <v>86</v>
      </c>
      <c r="K65" s="399"/>
      <c r="L65" s="400"/>
      <c r="M65" s="400"/>
      <c r="N65" s="400"/>
      <c r="O65" s="400"/>
      <c r="P65" s="281">
        <v>5</v>
      </c>
      <c r="Q65" s="400"/>
      <c r="R65" s="401"/>
      <c r="S65" s="56" t="s">
        <v>81</v>
      </c>
    </row>
    <row r="66" spans="1:49" s="66" customFormat="1" ht="31.5" x14ac:dyDescent="0.25">
      <c r="A66" s="57" t="s">
        <v>459</v>
      </c>
      <c r="B66" s="122"/>
      <c r="C66" s="200" t="s">
        <v>243</v>
      </c>
      <c r="D66" s="214">
        <v>4</v>
      </c>
      <c r="E66" s="57">
        <f t="shared" ref="E66" si="21">D66*30</f>
        <v>120</v>
      </c>
      <c r="F66" s="259">
        <f t="shared" ref="F66" si="22">SUM(G66:I66)</f>
        <v>60</v>
      </c>
      <c r="G66" s="59">
        <v>30</v>
      </c>
      <c r="H66" s="59">
        <v>30</v>
      </c>
      <c r="I66" s="59"/>
      <c r="J66" s="61">
        <f t="shared" ref="J66" si="23">E66-F66</f>
        <v>60</v>
      </c>
      <c r="K66" s="168"/>
      <c r="L66" s="169"/>
      <c r="M66" s="169"/>
      <c r="N66" s="169"/>
      <c r="O66" s="169"/>
      <c r="P66" s="169">
        <v>4</v>
      </c>
      <c r="Q66" s="169"/>
      <c r="R66" s="170"/>
      <c r="S66" s="57" t="s">
        <v>83</v>
      </c>
    </row>
    <row r="67" spans="1:49" s="66" customFormat="1" ht="16.5" x14ac:dyDescent="0.25">
      <c r="A67" s="57" t="s">
        <v>460</v>
      </c>
      <c r="B67" s="122"/>
      <c r="C67" s="200" t="s">
        <v>245</v>
      </c>
      <c r="D67" s="214">
        <v>4</v>
      </c>
      <c r="E67" s="57">
        <f>D67*30</f>
        <v>120</v>
      </c>
      <c r="F67" s="259">
        <f>SUM(G67:I67)</f>
        <v>60</v>
      </c>
      <c r="G67" s="59">
        <v>30</v>
      </c>
      <c r="H67" s="59">
        <v>30</v>
      </c>
      <c r="I67" s="59"/>
      <c r="J67" s="61">
        <f>E67-F67</f>
        <v>60</v>
      </c>
      <c r="K67" s="168"/>
      <c r="L67" s="169"/>
      <c r="M67" s="169"/>
      <c r="N67" s="169"/>
      <c r="O67" s="169"/>
      <c r="P67" s="169">
        <v>4</v>
      </c>
      <c r="Q67" s="169"/>
      <c r="R67" s="170"/>
      <c r="S67" s="57" t="s">
        <v>83</v>
      </c>
    </row>
    <row r="68" spans="1:49" s="66" customFormat="1" ht="31.5" x14ac:dyDescent="0.25">
      <c r="A68" s="57" t="s">
        <v>461</v>
      </c>
      <c r="B68" s="122"/>
      <c r="C68" s="200" t="s">
        <v>248</v>
      </c>
      <c r="D68" s="214">
        <v>4</v>
      </c>
      <c r="E68" s="57">
        <f>D68*30</f>
        <v>120</v>
      </c>
      <c r="F68" s="259">
        <f>SUM(G68:I68)</f>
        <v>60</v>
      </c>
      <c r="G68" s="59">
        <v>30</v>
      </c>
      <c r="H68" s="59">
        <v>30</v>
      </c>
      <c r="I68" s="59"/>
      <c r="J68" s="61">
        <f>E68-F68</f>
        <v>60</v>
      </c>
      <c r="K68" s="168"/>
      <c r="L68" s="169"/>
      <c r="M68" s="169"/>
      <c r="N68" s="169"/>
      <c r="O68" s="169"/>
      <c r="P68" s="169"/>
      <c r="Q68" s="186">
        <v>4</v>
      </c>
      <c r="R68" s="170"/>
      <c r="S68" s="57" t="s">
        <v>83</v>
      </c>
    </row>
    <row r="69" spans="1:49" s="66" customFormat="1" ht="16.5" x14ac:dyDescent="0.25">
      <c r="A69" s="57" t="s">
        <v>462</v>
      </c>
      <c r="B69" s="122"/>
      <c r="C69" s="200" t="s">
        <v>251</v>
      </c>
      <c r="D69" s="214">
        <v>4</v>
      </c>
      <c r="E69" s="57">
        <f>D69*30</f>
        <v>120</v>
      </c>
      <c r="F69" s="259">
        <f>SUM(G69:I69)</f>
        <v>60</v>
      </c>
      <c r="G69" s="59">
        <v>30</v>
      </c>
      <c r="H69" s="59">
        <v>30</v>
      </c>
      <c r="I69" s="59"/>
      <c r="J69" s="61">
        <f>E69-F69</f>
        <v>60</v>
      </c>
      <c r="K69" s="168"/>
      <c r="L69" s="169"/>
      <c r="M69" s="169"/>
      <c r="N69" s="169"/>
      <c r="O69" s="169"/>
      <c r="P69" s="169"/>
      <c r="Q69" s="186">
        <v>4</v>
      </c>
      <c r="R69" s="170"/>
      <c r="S69" s="57" t="s">
        <v>83</v>
      </c>
    </row>
    <row r="70" spans="1:49" s="66" customFormat="1" ht="32.25" thickBot="1" x14ac:dyDescent="0.3">
      <c r="A70" s="58" t="s">
        <v>463</v>
      </c>
      <c r="B70" s="123"/>
      <c r="C70" s="402" t="s">
        <v>246</v>
      </c>
      <c r="D70" s="215">
        <v>4</v>
      </c>
      <c r="E70" s="58">
        <f>D70*30</f>
        <v>120</v>
      </c>
      <c r="F70" s="260">
        <f>SUM(G70:I70)</f>
        <v>60</v>
      </c>
      <c r="G70" s="68">
        <v>30</v>
      </c>
      <c r="H70" s="68"/>
      <c r="I70" s="68">
        <v>30</v>
      </c>
      <c r="J70" s="69">
        <f>E70-F70</f>
        <v>60</v>
      </c>
      <c r="K70" s="171"/>
      <c r="L70" s="172"/>
      <c r="M70" s="172"/>
      <c r="N70" s="172"/>
      <c r="O70" s="172"/>
      <c r="P70" s="172">
        <v>4</v>
      </c>
      <c r="Q70" s="279"/>
      <c r="R70" s="173"/>
      <c r="S70" s="58" t="s">
        <v>83</v>
      </c>
    </row>
    <row r="71" spans="1:49" s="66" customFormat="1" ht="24.75" customHeight="1" thickBot="1" x14ac:dyDescent="0.3">
      <c r="A71" s="65"/>
      <c r="B71" s="114"/>
      <c r="C71" s="371" t="s">
        <v>429</v>
      </c>
      <c r="D71" s="65"/>
      <c r="E71" s="65"/>
      <c r="F71" s="114"/>
      <c r="G71" s="255"/>
      <c r="H71" s="255"/>
      <c r="I71" s="255"/>
      <c r="J71" s="114"/>
      <c r="K71" s="65"/>
      <c r="L71" s="65"/>
      <c r="M71" s="65"/>
      <c r="N71" s="65"/>
      <c r="O71" s="65"/>
      <c r="P71" s="65"/>
      <c r="Q71" s="374"/>
      <c r="R71" s="65"/>
      <c r="S71" s="65"/>
    </row>
    <row r="72" spans="1:49" s="66" customFormat="1" ht="31.5" x14ac:dyDescent="0.25">
      <c r="A72" s="56" t="s">
        <v>464</v>
      </c>
      <c r="B72" s="397"/>
      <c r="C72" s="403" t="s">
        <v>434</v>
      </c>
      <c r="D72" s="128">
        <v>5</v>
      </c>
      <c r="E72" s="56">
        <f>D72*30</f>
        <v>150</v>
      </c>
      <c r="F72" s="258">
        <f>SUM(G72:I72)</f>
        <v>64</v>
      </c>
      <c r="G72" s="70">
        <v>32</v>
      </c>
      <c r="H72" s="70">
        <v>32</v>
      </c>
      <c r="I72" s="70"/>
      <c r="J72" s="72">
        <f>E72-F72</f>
        <v>86</v>
      </c>
      <c r="K72" s="399"/>
      <c r="L72" s="400"/>
      <c r="M72" s="400"/>
      <c r="N72" s="400"/>
      <c r="O72" s="400"/>
      <c r="P72" s="281">
        <v>5</v>
      </c>
      <c r="Q72" s="400"/>
      <c r="R72" s="401"/>
      <c r="S72" s="56" t="s">
        <v>81</v>
      </c>
    </row>
    <row r="73" spans="1:49" s="66" customFormat="1" ht="16.5" x14ac:dyDescent="0.25">
      <c r="A73" s="57" t="s">
        <v>465</v>
      </c>
      <c r="B73" s="122"/>
      <c r="C73" s="125" t="s">
        <v>405</v>
      </c>
      <c r="D73" s="214">
        <v>4</v>
      </c>
      <c r="E73" s="57">
        <f t="shared" ref="E73:E77" si="24">D73*30</f>
        <v>120</v>
      </c>
      <c r="F73" s="259">
        <f t="shared" ref="F73:F77" si="25">SUM(G73:I73)</f>
        <v>60</v>
      </c>
      <c r="G73" s="59">
        <v>30</v>
      </c>
      <c r="H73" s="59">
        <v>30</v>
      </c>
      <c r="I73" s="59"/>
      <c r="J73" s="61">
        <f t="shared" ref="J73:J77" si="26">E73-F73</f>
        <v>60</v>
      </c>
      <c r="K73" s="168"/>
      <c r="L73" s="169"/>
      <c r="M73" s="169"/>
      <c r="N73" s="169"/>
      <c r="O73" s="169"/>
      <c r="P73" s="169">
        <v>4</v>
      </c>
      <c r="Q73" s="169"/>
      <c r="R73" s="170"/>
      <c r="S73" s="57" t="s">
        <v>83</v>
      </c>
    </row>
    <row r="74" spans="1:49" s="66" customFormat="1" ht="16.5" x14ac:dyDescent="0.25">
      <c r="A74" s="57" t="s">
        <v>466</v>
      </c>
      <c r="B74" s="122"/>
      <c r="C74" s="125" t="s">
        <v>406</v>
      </c>
      <c r="D74" s="214">
        <v>4</v>
      </c>
      <c r="E74" s="57">
        <f t="shared" si="24"/>
        <v>120</v>
      </c>
      <c r="F74" s="259">
        <f t="shared" si="25"/>
        <v>60</v>
      </c>
      <c r="G74" s="59">
        <v>30</v>
      </c>
      <c r="H74" s="59">
        <v>30</v>
      </c>
      <c r="I74" s="59"/>
      <c r="J74" s="61">
        <f t="shared" si="26"/>
        <v>60</v>
      </c>
      <c r="K74" s="168"/>
      <c r="L74" s="169"/>
      <c r="M74" s="169"/>
      <c r="N74" s="169"/>
      <c r="O74" s="169"/>
      <c r="P74" s="169">
        <v>4</v>
      </c>
      <c r="Q74" s="169"/>
      <c r="R74" s="170"/>
      <c r="S74" s="57" t="s">
        <v>83</v>
      </c>
    </row>
    <row r="75" spans="1:49" s="66" customFormat="1" ht="16.5" x14ac:dyDescent="0.25">
      <c r="A75" s="57" t="s">
        <v>467</v>
      </c>
      <c r="B75" s="122"/>
      <c r="C75" s="125" t="s">
        <v>407</v>
      </c>
      <c r="D75" s="214">
        <v>4</v>
      </c>
      <c r="E75" s="57">
        <f t="shared" si="24"/>
        <v>120</v>
      </c>
      <c r="F75" s="259">
        <f t="shared" si="25"/>
        <v>60</v>
      </c>
      <c r="G75" s="59">
        <v>30</v>
      </c>
      <c r="H75" s="59">
        <v>30</v>
      </c>
      <c r="I75" s="59"/>
      <c r="J75" s="61">
        <f t="shared" si="26"/>
        <v>60</v>
      </c>
      <c r="K75" s="168"/>
      <c r="L75" s="169"/>
      <c r="M75" s="169"/>
      <c r="N75" s="169"/>
      <c r="O75" s="169"/>
      <c r="P75" s="169"/>
      <c r="Q75" s="186">
        <v>4</v>
      </c>
      <c r="R75" s="170"/>
      <c r="S75" s="57" t="s">
        <v>83</v>
      </c>
    </row>
    <row r="76" spans="1:49" s="66" customFormat="1" ht="33" x14ac:dyDescent="0.25">
      <c r="A76" s="57" t="s">
        <v>468</v>
      </c>
      <c r="B76" s="122"/>
      <c r="C76" s="125" t="s">
        <v>408</v>
      </c>
      <c r="D76" s="214">
        <v>4</v>
      </c>
      <c r="E76" s="57">
        <f t="shared" si="24"/>
        <v>120</v>
      </c>
      <c r="F76" s="259">
        <f t="shared" si="25"/>
        <v>60</v>
      </c>
      <c r="G76" s="59">
        <v>30</v>
      </c>
      <c r="H76" s="59">
        <v>30</v>
      </c>
      <c r="I76" s="59"/>
      <c r="J76" s="61">
        <f t="shared" si="26"/>
        <v>60</v>
      </c>
      <c r="K76" s="168"/>
      <c r="L76" s="169"/>
      <c r="M76" s="169"/>
      <c r="N76" s="169"/>
      <c r="O76" s="169"/>
      <c r="P76" s="169"/>
      <c r="Q76" s="169">
        <v>4</v>
      </c>
      <c r="R76" s="170"/>
      <c r="S76" s="57" t="s">
        <v>83</v>
      </c>
    </row>
    <row r="77" spans="1:49" s="66" customFormat="1" ht="17.25" thickBot="1" x14ac:dyDescent="0.3">
      <c r="A77" s="58" t="s">
        <v>469</v>
      </c>
      <c r="B77" s="123"/>
      <c r="C77" s="127" t="s">
        <v>409</v>
      </c>
      <c r="D77" s="215">
        <v>4</v>
      </c>
      <c r="E77" s="58">
        <f t="shared" si="24"/>
        <v>120</v>
      </c>
      <c r="F77" s="260">
        <f t="shared" si="25"/>
        <v>60</v>
      </c>
      <c r="G77" s="68">
        <v>30</v>
      </c>
      <c r="H77" s="68">
        <v>30</v>
      </c>
      <c r="I77" s="68"/>
      <c r="J77" s="69">
        <f t="shared" si="26"/>
        <v>60</v>
      </c>
      <c r="K77" s="171"/>
      <c r="L77" s="172"/>
      <c r="M77" s="172"/>
      <c r="N77" s="172"/>
      <c r="O77" s="172"/>
      <c r="P77" s="172">
        <v>4</v>
      </c>
      <c r="Q77" s="279"/>
      <c r="R77" s="173"/>
      <c r="S77" s="58" t="s">
        <v>83</v>
      </c>
    </row>
    <row r="78" spans="1:49" ht="35.25" customHeight="1" thickBot="1" x14ac:dyDescent="0.3">
      <c r="A78" s="547" t="s">
        <v>395</v>
      </c>
      <c r="B78" s="540"/>
      <c r="C78" s="541"/>
      <c r="D78" s="81">
        <f t="shared" ref="D78:J78" si="27">D50+D51+D52+D53+D65+D66+D67+D68+D69+D70</f>
        <v>45</v>
      </c>
      <c r="E78" s="81">
        <f t="shared" si="27"/>
        <v>1350</v>
      </c>
      <c r="F78" s="81">
        <f t="shared" si="27"/>
        <v>620</v>
      </c>
      <c r="G78" s="81">
        <f t="shared" si="27"/>
        <v>310</v>
      </c>
      <c r="H78" s="81">
        <f t="shared" si="27"/>
        <v>152</v>
      </c>
      <c r="I78" s="81">
        <f t="shared" si="27"/>
        <v>158</v>
      </c>
      <c r="J78" s="81">
        <f t="shared" si="27"/>
        <v>730</v>
      </c>
      <c r="K78" s="81"/>
      <c r="L78" s="81"/>
      <c r="M78" s="81">
        <f>M50+M51+M52+M53+M65+M66+M67+M68+M69+M70</f>
        <v>5</v>
      </c>
      <c r="N78" s="81">
        <f>N50+N51+N52+N53+N65+N66+N67+N68+N69+N70</f>
        <v>5</v>
      </c>
      <c r="O78" s="81">
        <f>O50+O51+O52+O53+O65+O66+O67+O68+O69+O70</f>
        <v>5</v>
      </c>
      <c r="P78" s="81">
        <f>P50+P51+P52+P53+P65+P66+P67+P68+P69+P70</f>
        <v>22</v>
      </c>
      <c r="Q78" s="81">
        <f>Q50+Q51+Q52+Q53+Q65+Q66+Q67+Q68+Q69+Q70</f>
        <v>8</v>
      </c>
      <c r="R78" s="253"/>
      <c r="S78" s="84"/>
    </row>
    <row r="79" spans="1:49" ht="17.25" thickBot="1" x14ac:dyDescent="0.3">
      <c r="A79" s="485" t="s">
        <v>369</v>
      </c>
      <c r="B79" s="486"/>
      <c r="C79" s="542"/>
      <c r="D79" s="81">
        <f t="shared" ref="D79:Q79" si="28">D78+D55+D56+D57+D58+D59+D60+D61+D62+D46</f>
        <v>164</v>
      </c>
      <c r="E79" s="81">
        <f t="shared" si="28"/>
        <v>4920</v>
      </c>
      <c r="F79" s="81">
        <f t="shared" si="28"/>
        <v>2186</v>
      </c>
      <c r="G79" s="81">
        <f t="shared" si="28"/>
        <v>1030</v>
      </c>
      <c r="H79" s="81">
        <f t="shared" si="28"/>
        <v>530</v>
      </c>
      <c r="I79" s="81">
        <f t="shared" si="28"/>
        <v>626</v>
      </c>
      <c r="J79" s="81">
        <f t="shared" si="28"/>
        <v>2734</v>
      </c>
      <c r="K79" s="81">
        <f t="shared" si="28"/>
        <v>15</v>
      </c>
      <c r="L79" s="81">
        <f t="shared" si="28"/>
        <v>13</v>
      </c>
      <c r="M79" s="81">
        <f t="shared" si="28"/>
        <v>24</v>
      </c>
      <c r="N79" s="81">
        <f t="shared" si="28"/>
        <v>30</v>
      </c>
      <c r="O79" s="81">
        <f t="shared" si="28"/>
        <v>25</v>
      </c>
      <c r="P79" s="81">
        <f t="shared" si="28"/>
        <v>27</v>
      </c>
      <c r="Q79" s="81">
        <f t="shared" si="28"/>
        <v>30</v>
      </c>
      <c r="R79" s="253"/>
      <c r="S79" s="84"/>
    </row>
    <row r="80" spans="1:49" s="74" customFormat="1" ht="36" thickBot="1" x14ac:dyDescent="0.55000000000000004">
      <c r="A80" s="532" t="s">
        <v>183</v>
      </c>
      <c r="B80" s="532"/>
      <c r="C80" s="532"/>
      <c r="D80" s="532"/>
      <c r="E80" s="532"/>
      <c r="F80" s="532"/>
      <c r="G80" s="532"/>
      <c r="H80" s="532"/>
      <c r="I80" s="532"/>
      <c r="J80" s="532"/>
      <c r="K80" s="532"/>
      <c r="L80" s="532"/>
      <c r="M80" s="532"/>
      <c r="N80" s="532"/>
      <c r="O80" s="532"/>
      <c r="P80" s="532"/>
      <c r="Q80" s="532"/>
      <c r="R80" s="532"/>
      <c r="S80" s="496"/>
      <c r="U80" s="94"/>
      <c r="V80" s="94"/>
      <c r="W80" s="94"/>
      <c r="X80" s="94"/>
      <c r="Y80" s="94"/>
      <c r="Z80" s="94"/>
      <c r="AA80" s="94"/>
      <c r="AB80" s="94"/>
      <c r="AF80" s="94"/>
      <c r="AG80" s="94"/>
      <c r="AH80" s="94"/>
      <c r="AI80" s="94"/>
      <c r="AJ80" s="94"/>
      <c r="AK80" s="94"/>
      <c r="AL80" s="94"/>
      <c r="AM80" s="94"/>
      <c r="AP80" s="94"/>
      <c r="AQ80" s="94"/>
      <c r="AR80" s="94"/>
      <c r="AS80" s="94"/>
      <c r="AT80" s="94"/>
      <c r="AU80" s="94"/>
      <c r="AV80" s="94"/>
      <c r="AW80" s="94"/>
    </row>
    <row r="81" spans="1:51" ht="16.5" x14ac:dyDescent="0.25">
      <c r="A81" s="213" t="s">
        <v>124</v>
      </c>
      <c r="B81" s="56"/>
      <c r="C81" s="225" t="s">
        <v>116</v>
      </c>
      <c r="D81" s="213">
        <v>1</v>
      </c>
      <c r="E81" s="56">
        <f t="shared" ref="E81:E88" si="29">D81*30</f>
        <v>30</v>
      </c>
      <c r="F81" s="258">
        <f t="shared" ref="F81:F87" si="30">SUM(G81:I81)</f>
        <v>14</v>
      </c>
      <c r="G81" s="71">
        <v>2</v>
      </c>
      <c r="H81" s="71">
        <v>4</v>
      </c>
      <c r="I81" s="71">
        <v>8</v>
      </c>
      <c r="J81" s="72">
        <f t="shared" ref="J81:J88" si="31">E81-F81</f>
        <v>16</v>
      </c>
      <c r="K81" s="165">
        <v>1</v>
      </c>
      <c r="L81" s="166"/>
      <c r="M81" s="166"/>
      <c r="N81" s="166"/>
      <c r="O81" s="166"/>
      <c r="P81" s="166"/>
      <c r="Q81" s="166"/>
      <c r="R81" s="167"/>
      <c r="S81" s="56" t="s">
        <v>83</v>
      </c>
      <c r="T81" s="80"/>
      <c r="U81" s="104"/>
      <c r="V81" s="104"/>
      <c r="W81" s="104"/>
      <c r="X81" s="104"/>
      <c r="Y81" s="104"/>
      <c r="Z81" s="104"/>
      <c r="AA81" s="104"/>
      <c r="AB81" s="104"/>
      <c r="AD81" s="157"/>
      <c r="AE81" s="157"/>
      <c r="AF81" s="104"/>
      <c r="AG81" s="104"/>
      <c r="AH81" s="104"/>
      <c r="AI81" s="104"/>
      <c r="AJ81" s="104"/>
      <c r="AK81" s="104"/>
      <c r="AL81" s="104"/>
      <c r="AM81" s="104"/>
      <c r="AO81" s="157"/>
      <c r="AP81" s="104"/>
      <c r="AQ81" s="104"/>
      <c r="AR81" s="104"/>
      <c r="AS81" s="104"/>
      <c r="AT81" s="104"/>
      <c r="AU81" s="104"/>
      <c r="AV81" s="104"/>
      <c r="AW81" s="104"/>
    </row>
    <row r="82" spans="1:51" ht="16.5" x14ac:dyDescent="0.25">
      <c r="A82" s="214" t="s">
        <v>125</v>
      </c>
      <c r="B82" s="57"/>
      <c r="C82" s="126" t="s">
        <v>117</v>
      </c>
      <c r="D82" s="214">
        <v>1</v>
      </c>
      <c r="E82" s="57">
        <f t="shared" si="29"/>
        <v>30</v>
      </c>
      <c r="F82" s="259"/>
      <c r="G82" s="59"/>
      <c r="H82" s="59"/>
      <c r="I82" s="59"/>
      <c r="J82" s="61">
        <f t="shared" si="31"/>
        <v>30</v>
      </c>
      <c r="K82" s="168"/>
      <c r="L82" s="169"/>
      <c r="M82" s="169">
        <v>1</v>
      </c>
      <c r="N82" s="169"/>
      <c r="O82" s="169"/>
      <c r="P82" s="169"/>
      <c r="Q82" s="169"/>
      <c r="R82" s="170"/>
      <c r="S82" s="57" t="s">
        <v>84</v>
      </c>
      <c r="T82" s="80"/>
      <c r="U82" s="104"/>
      <c r="V82" s="104"/>
      <c r="W82" s="104"/>
      <c r="X82" s="104"/>
      <c r="Y82" s="104"/>
      <c r="Z82" s="104"/>
      <c r="AA82" s="104"/>
      <c r="AB82" s="104"/>
      <c r="AD82" s="157"/>
      <c r="AE82" s="157"/>
      <c r="AF82" s="104"/>
      <c r="AG82" s="104"/>
      <c r="AH82" s="104"/>
      <c r="AI82" s="104"/>
      <c r="AJ82" s="104"/>
      <c r="AK82" s="104"/>
      <c r="AL82" s="104"/>
      <c r="AM82" s="104"/>
      <c r="AO82" s="157"/>
      <c r="AP82" s="104"/>
      <c r="AQ82" s="104"/>
      <c r="AR82" s="104"/>
      <c r="AS82" s="104"/>
      <c r="AT82" s="104"/>
      <c r="AU82" s="104"/>
      <c r="AV82" s="104"/>
      <c r="AW82" s="104"/>
    </row>
    <row r="83" spans="1:51" ht="16.5" x14ac:dyDescent="0.25">
      <c r="A83" s="214" t="s">
        <v>126</v>
      </c>
      <c r="B83" s="57"/>
      <c r="C83" s="126" t="s">
        <v>118</v>
      </c>
      <c r="D83" s="214">
        <v>2</v>
      </c>
      <c r="E83" s="57">
        <f t="shared" si="29"/>
        <v>60</v>
      </c>
      <c r="F83" s="259">
        <f t="shared" si="30"/>
        <v>30</v>
      </c>
      <c r="G83" s="59">
        <v>10</v>
      </c>
      <c r="H83" s="59"/>
      <c r="I83" s="59">
        <v>20</v>
      </c>
      <c r="J83" s="61">
        <f t="shared" si="31"/>
        <v>30</v>
      </c>
      <c r="K83" s="168"/>
      <c r="L83" s="169">
        <v>2</v>
      </c>
      <c r="M83" s="169"/>
      <c r="N83" s="169"/>
      <c r="O83" s="169"/>
      <c r="P83" s="169"/>
      <c r="Q83" s="169"/>
      <c r="R83" s="170"/>
      <c r="S83" s="57" t="s">
        <v>83</v>
      </c>
      <c r="T83" s="80"/>
      <c r="U83" s="104"/>
      <c r="V83" s="104"/>
      <c r="W83" s="104"/>
      <c r="X83" s="104"/>
      <c r="Y83" s="104"/>
      <c r="Z83" s="104"/>
      <c r="AA83" s="104"/>
      <c r="AB83" s="104"/>
      <c r="AD83" s="157"/>
      <c r="AE83" s="157"/>
      <c r="AF83" s="104"/>
      <c r="AG83" s="104"/>
      <c r="AH83" s="104"/>
      <c r="AI83" s="104"/>
      <c r="AJ83" s="104"/>
      <c r="AK83" s="104"/>
      <c r="AL83" s="104"/>
      <c r="AM83" s="104"/>
      <c r="AO83" s="157"/>
      <c r="AP83" s="104"/>
      <c r="AQ83" s="104"/>
      <c r="AR83" s="104"/>
      <c r="AS83" s="104"/>
      <c r="AT83" s="104"/>
      <c r="AU83" s="104"/>
      <c r="AV83" s="104"/>
      <c r="AW83" s="104"/>
    </row>
    <row r="84" spans="1:51" ht="16.5" x14ac:dyDescent="0.25">
      <c r="A84" s="214" t="s">
        <v>127</v>
      </c>
      <c r="B84" s="57"/>
      <c r="C84" s="126" t="s">
        <v>119</v>
      </c>
      <c r="D84" s="214">
        <v>2</v>
      </c>
      <c r="E84" s="57">
        <f t="shared" si="29"/>
        <v>60</v>
      </c>
      <c r="F84" s="259">
        <f t="shared" si="30"/>
        <v>30</v>
      </c>
      <c r="G84" s="59">
        <v>10</v>
      </c>
      <c r="H84" s="59"/>
      <c r="I84" s="59">
        <v>20</v>
      </c>
      <c r="J84" s="61">
        <f t="shared" si="31"/>
        <v>30</v>
      </c>
      <c r="K84" s="168"/>
      <c r="L84" s="169"/>
      <c r="M84" s="169"/>
      <c r="N84" s="169"/>
      <c r="O84" s="169"/>
      <c r="P84" s="169"/>
      <c r="Q84" s="169"/>
      <c r="R84" s="170">
        <v>2</v>
      </c>
      <c r="S84" s="57" t="s">
        <v>83</v>
      </c>
      <c r="T84" s="80"/>
      <c r="U84" s="104"/>
      <c r="V84" s="104"/>
      <c r="W84" s="104"/>
      <c r="X84" s="104"/>
      <c r="Y84" s="104"/>
      <c r="Z84" s="104"/>
      <c r="AA84" s="104"/>
      <c r="AB84" s="104"/>
      <c r="AD84" s="157"/>
      <c r="AE84" s="157"/>
      <c r="AF84" s="104"/>
      <c r="AG84" s="104"/>
      <c r="AH84" s="104"/>
      <c r="AI84" s="104"/>
      <c r="AJ84" s="104"/>
      <c r="AK84" s="104"/>
      <c r="AL84" s="104"/>
      <c r="AM84" s="104"/>
      <c r="AO84" s="157"/>
      <c r="AP84" s="104"/>
      <c r="AQ84" s="104"/>
      <c r="AR84" s="104"/>
      <c r="AS84" s="104"/>
      <c r="AT84" s="104"/>
      <c r="AU84" s="104"/>
      <c r="AV84" s="104"/>
      <c r="AW84" s="104"/>
    </row>
    <row r="85" spans="1:51" ht="16.5" x14ac:dyDescent="0.25">
      <c r="A85" s="214" t="s">
        <v>128</v>
      </c>
      <c r="B85" s="57"/>
      <c r="C85" s="126" t="s">
        <v>120</v>
      </c>
      <c r="D85" s="214">
        <v>3</v>
      </c>
      <c r="E85" s="57">
        <f t="shared" si="29"/>
        <v>90</v>
      </c>
      <c r="F85" s="259"/>
      <c r="G85" s="59"/>
      <c r="H85" s="59"/>
      <c r="I85" s="59"/>
      <c r="J85" s="61">
        <f t="shared" si="31"/>
        <v>90</v>
      </c>
      <c r="K85" s="168"/>
      <c r="L85" s="169"/>
      <c r="M85" s="169"/>
      <c r="N85" s="169"/>
      <c r="O85" s="169"/>
      <c r="P85" s="169">
        <v>3</v>
      </c>
      <c r="Q85" s="169"/>
      <c r="R85" s="170"/>
      <c r="S85" s="57" t="s">
        <v>84</v>
      </c>
      <c r="T85" s="80"/>
      <c r="U85" s="104"/>
      <c r="V85" s="104"/>
      <c r="W85" s="104"/>
      <c r="X85" s="104"/>
      <c r="Y85" s="104"/>
      <c r="Z85" s="104"/>
      <c r="AA85" s="104"/>
      <c r="AB85" s="104"/>
      <c r="AD85" s="157"/>
      <c r="AE85" s="157"/>
      <c r="AF85" s="104"/>
      <c r="AG85" s="104"/>
      <c r="AH85" s="104"/>
      <c r="AI85" s="104"/>
      <c r="AJ85" s="104"/>
      <c r="AK85" s="104"/>
      <c r="AL85" s="104"/>
      <c r="AM85" s="104"/>
      <c r="AO85" s="157"/>
      <c r="AP85" s="104"/>
      <c r="AQ85" s="104"/>
      <c r="AR85" s="104"/>
      <c r="AS85" s="104"/>
      <c r="AT85" s="104"/>
      <c r="AU85" s="104"/>
      <c r="AV85" s="104"/>
      <c r="AW85" s="104"/>
    </row>
    <row r="86" spans="1:51" ht="16.5" x14ac:dyDescent="0.25">
      <c r="A86" s="214" t="s">
        <v>129</v>
      </c>
      <c r="B86" s="57"/>
      <c r="C86" s="126" t="s">
        <v>121</v>
      </c>
      <c r="D86" s="214">
        <v>2</v>
      </c>
      <c r="E86" s="57">
        <f t="shared" si="29"/>
        <v>60</v>
      </c>
      <c r="F86" s="259">
        <f t="shared" si="30"/>
        <v>30</v>
      </c>
      <c r="G86" s="59"/>
      <c r="H86" s="59"/>
      <c r="I86" s="59">
        <v>30</v>
      </c>
      <c r="J86" s="61">
        <f t="shared" si="31"/>
        <v>30</v>
      </c>
      <c r="K86" s="168"/>
      <c r="L86" s="169"/>
      <c r="M86" s="169"/>
      <c r="N86" s="169"/>
      <c r="O86" s="169"/>
      <c r="P86" s="169"/>
      <c r="Q86" s="169"/>
      <c r="R86" s="170">
        <v>2</v>
      </c>
      <c r="S86" s="57" t="s">
        <v>84</v>
      </c>
      <c r="T86" s="80"/>
      <c r="U86" s="104"/>
      <c r="V86" s="104"/>
      <c r="W86" s="104"/>
      <c r="X86" s="104"/>
      <c r="Y86" s="104"/>
      <c r="Z86" s="104"/>
      <c r="AA86" s="104"/>
      <c r="AB86" s="104"/>
      <c r="AD86" s="157"/>
      <c r="AE86" s="157"/>
      <c r="AF86" s="104"/>
      <c r="AG86" s="104"/>
      <c r="AH86" s="104"/>
      <c r="AI86" s="104"/>
      <c r="AJ86" s="104"/>
      <c r="AK86" s="104"/>
      <c r="AL86" s="104"/>
      <c r="AM86" s="104"/>
      <c r="AO86" s="157"/>
      <c r="AP86" s="104"/>
      <c r="AQ86" s="104"/>
      <c r="AR86" s="104"/>
      <c r="AS86" s="104"/>
      <c r="AT86" s="104"/>
      <c r="AU86" s="104"/>
      <c r="AV86" s="104"/>
      <c r="AW86" s="104"/>
    </row>
    <row r="87" spans="1:51" ht="16.5" x14ac:dyDescent="0.25">
      <c r="A87" s="214" t="s">
        <v>130</v>
      </c>
      <c r="B87" s="57"/>
      <c r="C87" s="126" t="s">
        <v>185</v>
      </c>
      <c r="D87" s="214">
        <v>3</v>
      </c>
      <c r="E87" s="57">
        <f t="shared" si="29"/>
        <v>90</v>
      </c>
      <c r="F87" s="259">
        <f t="shared" si="30"/>
        <v>10</v>
      </c>
      <c r="G87" s="59">
        <v>2</v>
      </c>
      <c r="H87" s="59"/>
      <c r="I87" s="59">
        <v>8</v>
      </c>
      <c r="J87" s="61">
        <f t="shared" si="31"/>
        <v>80</v>
      </c>
      <c r="K87" s="168"/>
      <c r="L87" s="169"/>
      <c r="M87" s="169"/>
      <c r="N87" s="169"/>
      <c r="O87" s="169"/>
      <c r="P87" s="169"/>
      <c r="Q87" s="169"/>
      <c r="R87" s="170">
        <v>3</v>
      </c>
      <c r="S87" s="57" t="s">
        <v>84</v>
      </c>
      <c r="T87" s="80"/>
      <c r="U87" s="104"/>
      <c r="V87" s="104"/>
      <c r="W87" s="104"/>
      <c r="X87" s="104"/>
      <c r="Y87" s="104"/>
      <c r="Z87" s="104"/>
      <c r="AA87" s="104"/>
      <c r="AB87" s="104"/>
      <c r="AD87" s="157"/>
      <c r="AE87" s="157"/>
      <c r="AF87" s="104"/>
      <c r="AG87" s="104"/>
      <c r="AH87" s="104"/>
      <c r="AI87" s="104"/>
      <c r="AJ87" s="104"/>
      <c r="AK87" s="104"/>
      <c r="AL87" s="104"/>
      <c r="AM87" s="104"/>
      <c r="AO87" s="157"/>
      <c r="AP87" s="104"/>
      <c r="AQ87" s="104"/>
      <c r="AR87" s="104"/>
      <c r="AS87" s="104"/>
      <c r="AT87" s="104"/>
      <c r="AU87" s="104"/>
      <c r="AV87" s="104"/>
      <c r="AW87" s="104"/>
    </row>
    <row r="88" spans="1:51" ht="17.25" thickBot="1" x14ac:dyDescent="0.3">
      <c r="A88" s="215" t="s">
        <v>131</v>
      </c>
      <c r="B88" s="58"/>
      <c r="C88" s="226" t="s">
        <v>122</v>
      </c>
      <c r="D88" s="215">
        <v>9</v>
      </c>
      <c r="E88" s="58">
        <f t="shared" si="29"/>
        <v>270</v>
      </c>
      <c r="F88" s="260"/>
      <c r="G88" s="68"/>
      <c r="H88" s="68"/>
      <c r="I88" s="68"/>
      <c r="J88" s="69">
        <f t="shared" si="31"/>
        <v>270</v>
      </c>
      <c r="K88" s="171"/>
      <c r="L88" s="172"/>
      <c r="M88" s="172"/>
      <c r="N88" s="172"/>
      <c r="O88" s="172"/>
      <c r="P88" s="172"/>
      <c r="Q88" s="172"/>
      <c r="R88" s="173">
        <v>9</v>
      </c>
      <c r="S88" s="58" t="s">
        <v>84</v>
      </c>
      <c r="T88" s="80"/>
      <c r="U88" s="104"/>
      <c r="V88" s="104"/>
      <c r="W88" s="104"/>
      <c r="X88" s="104"/>
      <c r="Y88" s="104"/>
      <c r="Z88" s="104"/>
      <c r="AA88" s="104"/>
      <c r="AB88" s="104"/>
      <c r="AD88" s="157"/>
      <c r="AE88" s="157"/>
      <c r="AF88" s="104"/>
      <c r="AG88" s="104"/>
      <c r="AH88" s="104"/>
      <c r="AI88" s="104"/>
      <c r="AJ88" s="104"/>
      <c r="AK88" s="104"/>
      <c r="AL88" s="104"/>
      <c r="AM88" s="104"/>
      <c r="AO88" s="157"/>
      <c r="AP88" s="104"/>
      <c r="AQ88" s="104"/>
      <c r="AR88" s="104"/>
      <c r="AS88" s="104"/>
      <c r="AT88" s="104"/>
      <c r="AU88" s="104"/>
      <c r="AV88" s="104"/>
      <c r="AW88" s="104"/>
    </row>
    <row r="89" spans="1:51" s="88" customFormat="1" ht="31.5" customHeight="1" thickBot="1" x14ac:dyDescent="0.35">
      <c r="A89" s="482" t="s">
        <v>370</v>
      </c>
      <c r="B89" s="483"/>
      <c r="C89" s="484"/>
      <c r="D89" s="410">
        <f>SUM(D81:D88)</f>
        <v>23</v>
      </c>
      <c r="E89" s="411">
        <f t="shared" ref="E89:R89" si="32">SUM(E81:E88)</f>
        <v>690</v>
      </c>
      <c r="F89" s="412">
        <f t="shared" si="32"/>
        <v>114</v>
      </c>
      <c r="G89" s="411">
        <f t="shared" si="32"/>
        <v>24</v>
      </c>
      <c r="H89" s="412">
        <f t="shared" si="32"/>
        <v>4</v>
      </c>
      <c r="I89" s="411">
        <f t="shared" si="32"/>
        <v>86</v>
      </c>
      <c r="J89" s="413">
        <f t="shared" si="32"/>
        <v>576</v>
      </c>
      <c r="K89" s="412">
        <f t="shared" si="32"/>
        <v>1</v>
      </c>
      <c r="L89" s="411">
        <f t="shared" si="32"/>
        <v>2</v>
      </c>
      <c r="M89" s="412">
        <f t="shared" si="32"/>
        <v>1</v>
      </c>
      <c r="N89" s="411"/>
      <c r="O89" s="412"/>
      <c r="P89" s="411">
        <f t="shared" si="32"/>
        <v>3</v>
      </c>
      <c r="Q89" s="412"/>
      <c r="R89" s="411">
        <f t="shared" si="32"/>
        <v>16</v>
      </c>
      <c r="T89" s="22"/>
      <c r="U89" s="66"/>
      <c r="V89" s="66"/>
      <c r="W89" s="66"/>
      <c r="X89" s="66"/>
      <c r="Y89" s="66"/>
      <c r="Z89" s="66"/>
      <c r="AA89" s="66"/>
      <c r="AB89" s="66"/>
      <c r="AC89" s="87"/>
      <c r="AD89" s="87"/>
      <c r="AE89" s="66"/>
      <c r="AF89" s="66"/>
      <c r="AG89" s="66"/>
      <c r="AH89" s="66"/>
      <c r="AI89" s="66"/>
      <c r="AJ89" s="66"/>
      <c r="AK89" s="66"/>
      <c r="AL89" s="66"/>
      <c r="AM89" s="66"/>
      <c r="AN89" s="87"/>
      <c r="AO89" s="66"/>
      <c r="AP89" s="66"/>
      <c r="AQ89" s="66"/>
      <c r="AR89" s="66"/>
      <c r="AS89" s="66"/>
      <c r="AT89" s="66"/>
      <c r="AU89" s="66"/>
      <c r="AV89" s="66"/>
      <c r="AW89" s="66"/>
    </row>
    <row r="90" spans="1:51" s="74" customFormat="1" ht="62.25" customHeight="1" thickBot="1" x14ac:dyDescent="0.55000000000000004">
      <c r="A90" s="496" t="s">
        <v>402</v>
      </c>
      <c r="B90" s="496"/>
      <c r="C90" s="496"/>
      <c r="D90" s="496"/>
      <c r="E90" s="496"/>
      <c r="F90" s="496"/>
      <c r="G90" s="496"/>
      <c r="H90" s="496"/>
      <c r="I90" s="496"/>
      <c r="J90" s="496"/>
      <c r="K90" s="496"/>
      <c r="L90" s="496"/>
      <c r="M90" s="496"/>
      <c r="N90" s="496"/>
      <c r="O90" s="496"/>
      <c r="P90" s="496"/>
      <c r="Q90" s="496"/>
      <c r="R90" s="496"/>
      <c r="S90" s="496"/>
      <c r="U90" s="94"/>
      <c r="V90" s="94"/>
      <c r="W90" s="94"/>
      <c r="X90" s="94"/>
      <c r="Y90" s="94"/>
      <c r="Z90" s="94"/>
      <c r="AA90" s="94"/>
      <c r="AB90" s="94"/>
      <c r="AF90" s="94"/>
      <c r="AG90" s="94"/>
      <c r="AH90" s="94"/>
      <c r="AI90" s="94"/>
      <c r="AJ90" s="94"/>
      <c r="AK90" s="94"/>
      <c r="AL90" s="94"/>
      <c r="AM90" s="94"/>
      <c r="AP90" s="94"/>
      <c r="AQ90" s="94"/>
      <c r="AR90" s="94"/>
      <c r="AS90" s="94"/>
      <c r="AT90" s="94"/>
      <c r="AU90" s="94"/>
      <c r="AV90" s="94"/>
      <c r="AW90" s="94"/>
    </row>
    <row r="91" spans="1:51" ht="21" customHeight="1" x14ac:dyDescent="0.25">
      <c r="A91" s="213" t="s">
        <v>93</v>
      </c>
      <c r="B91" s="56"/>
      <c r="C91" s="227" t="s">
        <v>404</v>
      </c>
      <c r="D91" s="213">
        <v>2</v>
      </c>
      <c r="E91" s="56">
        <f t="shared" ref="E91:E92" si="33">D91*30</f>
        <v>60</v>
      </c>
      <c r="F91" s="258"/>
      <c r="G91" s="70"/>
      <c r="H91" s="70"/>
      <c r="I91" s="70"/>
      <c r="J91" s="72">
        <f t="shared" ref="J91:J92" si="34">E91-F91</f>
        <v>60</v>
      </c>
      <c r="K91" s="177"/>
      <c r="L91" s="166"/>
      <c r="M91" s="166"/>
      <c r="N91" s="166"/>
      <c r="O91" s="166"/>
      <c r="P91" s="166"/>
      <c r="Q91" s="166"/>
      <c r="R91" s="167">
        <v>2</v>
      </c>
      <c r="S91" s="56" t="s">
        <v>81</v>
      </c>
    </row>
    <row r="92" spans="1:51" ht="23.25" thickBot="1" x14ac:dyDescent="0.3">
      <c r="A92" s="218" t="s">
        <v>94</v>
      </c>
      <c r="B92" s="219"/>
      <c r="C92" s="228" t="s">
        <v>270</v>
      </c>
      <c r="D92" s="215">
        <v>12</v>
      </c>
      <c r="E92" s="58">
        <f t="shared" si="33"/>
        <v>360</v>
      </c>
      <c r="F92" s="260"/>
      <c r="G92" s="67"/>
      <c r="H92" s="67"/>
      <c r="I92" s="67"/>
      <c r="J92" s="69">
        <f t="shared" si="34"/>
        <v>360</v>
      </c>
      <c r="K92" s="193"/>
      <c r="L92" s="175"/>
      <c r="M92" s="175"/>
      <c r="N92" s="175"/>
      <c r="O92" s="175"/>
      <c r="P92" s="175"/>
      <c r="Q92" s="175"/>
      <c r="R92" s="176">
        <v>12</v>
      </c>
      <c r="S92" s="290" t="s">
        <v>85</v>
      </c>
      <c r="U92" s="79"/>
      <c r="W92" s="79"/>
      <c r="X92" s="79"/>
      <c r="Y92" s="79"/>
      <c r="Z92" s="79"/>
      <c r="AA92" s="79"/>
      <c r="AB92" s="79"/>
      <c r="AF92" s="79"/>
      <c r="AH92" s="79"/>
      <c r="AI92" s="79"/>
      <c r="AJ92" s="79"/>
      <c r="AK92" s="79"/>
      <c r="AL92" s="79"/>
      <c r="AM92" s="79"/>
      <c r="AP92" s="79"/>
      <c r="AR92" s="79"/>
      <c r="AS92" s="79"/>
      <c r="AT92" s="79"/>
      <c r="AU92" s="79"/>
      <c r="AV92" s="79"/>
      <c r="AW92" s="79"/>
    </row>
    <row r="93" spans="1:51" s="88" customFormat="1" ht="30.75" customHeight="1" thickBot="1" x14ac:dyDescent="0.35">
      <c r="A93" s="485" t="s">
        <v>403</v>
      </c>
      <c r="B93" s="486"/>
      <c r="C93" s="487"/>
      <c r="D93" s="277">
        <f>SUM(D91:D92)</f>
        <v>14</v>
      </c>
      <c r="E93" s="253">
        <f t="shared" ref="E93:R93" si="35">SUM(E91:E92)</f>
        <v>420</v>
      </c>
      <c r="F93" s="414"/>
      <c r="G93" s="253"/>
      <c r="H93" s="414"/>
      <c r="I93" s="253"/>
      <c r="J93" s="415">
        <f t="shared" si="35"/>
        <v>420</v>
      </c>
      <c r="K93" s="253"/>
      <c r="L93" s="414"/>
      <c r="M93" s="253"/>
      <c r="N93" s="414"/>
      <c r="O93" s="253"/>
      <c r="P93" s="414"/>
      <c r="Q93" s="253"/>
      <c r="R93" s="415">
        <f t="shared" si="35"/>
        <v>14</v>
      </c>
      <c r="S93" s="84"/>
      <c r="T93" s="22"/>
      <c r="U93" s="66"/>
      <c r="V93" s="66"/>
      <c r="W93" s="66"/>
      <c r="X93" s="66"/>
      <c r="Y93" s="66"/>
      <c r="Z93" s="66"/>
      <c r="AA93" s="66"/>
      <c r="AB93" s="66"/>
      <c r="AC93" s="87"/>
      <c r="AD93" s="87"/>
      <c r="AE93" s="66"/>
      <c r="AF93" s="66"/>
      <c r="AG93" s="66"/>
      <c r="AH93" s="66"/>
      <c r="AI93" s="66"/>
      <c r="AJ93" s="66"/>
      <c r="AK93" s="66"/>
      <c r="AL93" s="66"/>
      <c r="AM93" s="66"/>
      <c r="AN93" s="87"/>
      <c r="AO93" s="66"/>
      <c r="AP93" s="66"/>
      <c r="AQ93" s="66"/>
      <c r="AR93" s="66"/>
      <c r="AS93" s="66"/>
      <c r="AT93" s="66"/>
      <c r="AU93" s="66"/>
      <c r="AV93" s="66"/>
      <c r="AW93" s="66"/>
    </row>
    <row r="94" spans="1:51" s="100" customFormat="1" ht="5.25" customHeight="1" thickBot="1" x14ac:dyDescent="0.3">
      <c r="C94" s="101"/>
      <c r="S94" s="22"/>
      <c r="U94" s="79"/>
      <c r="V94" s="66"/>
      <c r="W94" s="79"/>
      <c r="X94" s="79"/>
      <c r="Y94" s="79"/>
      <c r="Z94" s="79"/>
      <c r="AA94" s="79"/>
      <c r="AB94" s="79"/>
      <c r="AC94" s="161"/>
      <c r="AD94" s="161"/>
      <c r="AE94" s="161"/>
      <c r="AF94" s="79"/>
      <c r="AG94" s="66"/>
      <c r="AH94" s="79"/>
      <c r="AI94" s="79"/>
      <c r="AJ94" s="79"/>
      <c r="AK94" s="79"/>
      <c r="AL94" s="79"/>
      <c r="AM94" s="79"/>
      <c r="AN94" s="161"/>
      <c r="AO94" s="161"/>
      <c r="AP94" s="79"/>
      <c r="AQ94" s="66"/>
      <c r="AR94" s="79"/>
      <c r="AS94" s="79"/>
      <c r="AT94" s="79"/>
      <c r="AU94" s="79"/>
      <c r="AV94" s="79"/>
      <c r="AW94" s="79"/>
    </row>
    <row r="95" spans="1:51" s="103" customFormat="1" ht="31.5" customHeight="1" thickBot="1" x14ac:dyDescent="0.3">
      <c r="A95" s="482" t="s">
        <v>86</v>
      </c>
      <c r="B95" s="483"/>
      <c r="C95" s="484"/>
      <c r="D95" s="102">
        <f t="shared" ref="D95:R95" si="36">D93+D89+D79+D24</f>
        <v>240</v>
      </c>
      <c r="E95" s="102">
        <f t="shared" si="36"/>
        <v>7200</v>
      </c>
      <c r="F95" s="102">
        <f t="shared" si="36"/>
        <v>2808</v>
      </c>
      <c r="G95" s="102">
        <f t="shared" si="36"/>
        <v>1218</v>
      </c>
      <c r="H95" s="102">
        <f t="shared" si="36"/>
        <v>534</v>
      </c>
      <c r="I95" s="102">
        <f t="shared" si="36"/>
        <v>1056</v>
      </c>
      <c r="J95" s="102">
        <f t="shared" si="36"/>
        <v>4392</v>
      </c>
      <c r="K95" s="102">
        <f t="shared" si="36"/>
        <v>30</v>
      </c>
      <c r="L95" s="102">
        <f t="shared" si="36"/>
        <v>30</v>
      </c>
      <c r="M95" s="102">
        <f t="shared" si="36"/>
        <v>30</v>
      </c>
      <c r="N95" s="102">
        <f t="shared" si="36"/>
        <v>30</v>
      </c>
      <c r="O95" s="102">
        <f t="shared" si="36"/>
        <v>30</v>
      </c>
      <c r="P95" s="102">
        <f t="shared" si="36"/>
        <v>30</v>
      </c>
      <c r="Q95" s="102">
        <f t="shared" si="36"/>
        <v>30</v>
      </c>
      <c r="R95" s="390">
        <f t="shared" si="36"/>
        <v>30</v>
      </c>
      <c r="S95" s="22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60"/>
      <c r="AG95" s="160"/>
      <c r="AH95" s="160"/>
      <c r="AI95" s="160"/>
      <c r="AJ95" s="160"/>
      <c r="AK95" s="160"/>
      <c r="AL95" s="160"/>
      <c r="AM95" s="160"/>
      <c r="AN95" s="159"/>
      <c r="AO95" s="159"/>
      <c r="AP95" s="160"/>
      <c r="AQ95" s="160"/>
      <c r="AR95" s="160"/>
      <c r="AS95" s="160"/>
      <c r="AT95" s="160"/>
      <c r="AU95" s="160"/>
      <c r="AV95" s="160"/>
      <c r="AW95" s="160"/>
      <c r="AX95" s="159"/>
      <c r="AY95" s="159"/>
    </row>
    <row r="96" spans="1:51" s="100" customFormat="1" ht="22.5" customHeight="1" x14ac:dyDescent="0.25">
      <c r="A96" s="488" t="s">
        <v>87</v>
      </c>
      <c r="B96" s="489"/>
      <c r="C96" s="490"/>
      <c r="D96" s="490"/>
      <c r="E96" s="490"/>
      <c r="F96" s="490"/>
      <c r="G96" s="490"/>
      <c r="H96" s="490"/>
      <c r="I96" s="490"/>
      <c r="J96" s="491"/>
      <c r="K96" s="294">
        <v>26</v>
      </c>
      <c r="L96" s="295">
        <v>26</v>
      </c>
      <c r="M96" s="295">
        <v>24</v>
      </c>
      <c r="N96" s="295">
        <v>23</v>
      </c>
      <c r="O96" s="295">
        <v>23</v>
      </c>
      <c r="P96" s="295">
        <v>23</v>
      </c>
      <c r="Q96" s="295">
        <v>24</v>
      </c>
      <c r="R96" s="362"/>
      <c r="S96" s="22"/>
      <c r="T96" s="161"/>
      <c r="U96" s="79"/>
      <c r="V96" s="66"/>
      <c r="W96" s="79"/>
      <c r="X96" s="79"/>
      <c r="Y96" s="79"/>
      <c r="Z96" s="79"/>
      <c r="AA96" s="79"/>
      <c r="AB96" s="79"/>
      <c r="AC96" s="161"/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161"/>
      <c r="AS96" s="161"/>
      <c r="AT96" s="161"/>
      <c r="AU96" s="161"/>
      <c r="AV96" s="161"/>
      <c r="AW96" s="161"/>
      <c r="AX96" s="161"/>
      <c r="AY96" s="161"/>
    </row>
    <row r="97" spans="1:49" ht="22.5" customHeight="1" x14ac:dyDescent="0.25">
      <c r="A97" s="492" t="s">
        <v>88</v>
      </c>
      <c r="B97" s="493"/>
      <c r="C97" s="494"/>
      <c r="D97" s="494"/>
      <c r="E97" s="494"/>
      <c r="F97" s="494"/>
      <c r="G97" s="494"/>
      <c r="H97" s="494"/>
      <c r="I97" s="494"/>
      <c r="J97" s="495"/>
      <c r="K97" s="296">
        <v>3</v>
      </c>
      <c r="L97" s="297">
        <v>4</v>
      </c>
      <c r="M97" s="297">
        <v>3</v>
      </c>
      <c r="N97" s="297">
        <v>4</v>
      </c>
      <c r="O97" s="297">
        <v>4</v>
      </c>
      <c r="P97" s="297">
        <v>2</v>
      </c>
      <c r="Q97" s="297">
        <v>2</v>
      </c>
      <c r="R97" s="300">
        <v>1</v>
      </c>
    </row>
    <row r="98" spans="1:49" ht="22.5" customHeight="1" x14ac:dyDescent="0.25">
      <c r="A98" s="492" t="s">
        <v>89</v>
      </c>
      <c r="B98" s="493"/>
      <c r="C98" s="494"/>
      <c r="D98" s="494"/>
      <c r="E98" s="494"/>
      <c r="F98" s="494"/>
      <c r="G98" s="494"/>
      <c r="H98" s="494"/>
      <c r="I98" s="494"/>
      <c r="J98" s="495"/>
      <c r="K98" s="296">
        <v>4</v>
      </c>
      <c r="L98" s="297">
        <v>3</v>
      </c>
      <c r="M98" s="297">
        <v>3</v>
      </c>
      <c r="N98" s="297">
        <v>2</v>
      </c>
      <c r="O98" s="297">
        <v>2</v>
      </c>
      <c r="P98" s="297">
        <v>4</v>
      </c>
      <c r="Q98" s="297">
        <v>4</v>
      </c>
      <c r="R98" s="300">
        <v>1</v>
      </c>
      <c r="U98" s="79"/>
      <c r="W98" s="79"/>
      <c r="X98" s="79"/>
      <c r="Y98" s="79"/>
      <c r="Z98" s="79"/>
      <c r="AA98" s="79"/>
      <c r="AB98" s="79"/>
    </row>
    <row r="99" spans="1:49" ht="22.5" customHeight="1" x14ac:dyDescent="0.25">
      <c r="A99" s="492" t="s">
        <v>90</v>
      </c>
      <c r="B99" s="493"/>
      <c r="C99" s="494"/>
      <c r="D99" s="494"/>
      <c r="E99" s="494"/>
      <c r="F99" s="494"/>
      <c r="G99" s="494"/>
      <c r="H99" s="494"/>
      <c r="I99" s="494"/>
      <c r="J99" s="495"/>
      <c r="K99" s="363"/>
      <c r="L99" s="322"/>
      <c r="M99" s="322"/>
      <c r="N99" s="299">
        <v>1</v>
      </c>
      <c r="O99" s="322"/>
      <c r="P99" s="299">
        <v>1</v>
      </c>
      <c r="Q99" s="299">
        <v>1</v>
      </c>
      <c r="R99" s="324"/>
    </row>
    <row r="100" spans="1:49" ht="22.5" customHeight="1" thickBot="1" x14ac:dyDescent="0.3">
      <c r="A100" s="478" t="s">
        <v>91</v>
      </c>
      <c r="B100" s="479"/>
      <c r="C100" s="480"/>
      <c r="D100" s="480"/>
      <c r="E100" s="480"/>
      <c r="F100" s="480"/>
      <c r="G100" s="480"/>
      <c r="H100" s="480"/>
      <c r="I100" s="480"/>
      <c r="J100" s="481"/>
      <c r="K100" s="364"/>
      <c r="L100" s="327"/>
      <c r="M100" s="298">
        <v>1</v>
      </c>
      <c r="N100" s="327"/>
      <c r="O100" s="327"/>
      <c r="P100" s="298">
        <v>1</v>
      </c>
      <c r="Q100" s="327"/>
      <c r="R100" s="301">
        <v>3</v>
      </c>
      <c r="U100" s="79"/>
      <c r="W100" s="79"/>
      <c r="X100" s="79"/>
      <c r="Y100" s="79"/>
      <c r="Z100" s="79"/>
      <c r="AA100" s="79"/>
      <c r="AB100" s="79"/>
    </row>
    <row r="101" spans="1:49" s="107" customFormat="1" ht="25.5" customHeight="1" x14ac:dyDescent="0.4">
      <c r="S101" s="160"/>
      <c r="U101" s="207"/>
      <c r="V101" s="207"/>
      <c r="W101" s="207"/>
      <c r="X101" s="207"/>
      <c r="Y101" s="207"/>
      <c r="Z101" s="207"/>
      <c r="AA101" s="207"/>
      <c r="AB101" s="207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  <c r="AW101" s="112"/>
    </row>
    <row r="102" spans="1:49" s="107" customFormat="1" ht="26.25" x14ac:dyDescent="0.4">
      <c r="A102" s="105" t="s">
        <v>359</v>
      </c>
      <c r="B102" s="105"/>
      <c r="C102" s="105"/>
      <c r="D102" s="361"/>
      <c r="E102" s="361"/>
      <c r="F102" s="361"/>
      <c r="G102" s="361"/>
      <c r="J102" s="106"/>
      <c r="S102" s="160"/>
      <c r="U102" s="207"/>
      <c r="V102" s="207"/>
      <c r="W102" s="207"/>
      <c r="X102" s="207"/>
      <c r="Y102" s="207"/>
      <c r="Z102" s="207"/>
      <c r="AA102" s="207"/>
      <c r="AB102" s="207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</row>
    <row r="103" spans="1:49" s="107" customFormat="1" ht="26.25" x14ac:dyDescent="0.4">
      <c r="A103" s="329" t="s">
        <v>360</v>
      </c>
      <c r="B103" s="330"/>
      <c r="C103" s="330"/>
      <c r="D103" s="330"/>
      <c r="E103" s="330"/>
      <c r="F103" s="331"/>
      <c r="G103" s="332"/>
      <c r="H103" s="544" t="s">
        <v>358</v>
      </c>
      <c r="I103" s="544"/>
      <c r="J103" s="106"/>
      <c r="S103" s="160"/>
      <c r="U103" s="207"/>
      <c r="V103" s="207"/>
      <c r="W103" s="207"/>
      <c r="X103" s="207"/>
      <c r="Y103" s="207"/>
      <c r="Z103" s="207"/>
      <c r="AA103" s="207"/>
      <c r="AB103" s="207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  <c r="AW103" s="112"/>
    </row>
    <row r="104" spans="1:49" s="107" customFormat="1" ht="26.25" x14ac:dyDescent="0.4">
      <c r="A104" s="333"/>
      <c r="B104" s="333"/>
      <c r="C104" s="333"/>
      <c r="D104" s="382"/>
      <c r="E104" s="382"/>
      <c r="F104" s="382"/>
      <c r="G104" s="382"/>
      <c r="H104" s="380"/>
      <c r="I104" s="380"/>
      <c r="J104" s="106"/>
      <c r="K104" s="109"/>
      <c r="L104" s="109"/>
      <c r="M104" s="109"/>
      <c r="N104" s="109"/>
      <c r="O104" s="109"/>
      <c r="P104" s="109"/>
      <c r="Q104" s="109"/>
      <c r="R104" s="109"/>
      <c r="U104" s="110"/>
      <c r="V104" s="112"/>
      <c r="W104" s="110"/>
      <c r="X104" s="110"/>
      <c r="Y104" s="110"/>
      <c r="Z104" s="110"/>
      <c r="AA104" s="110"/>
      <c r="AB104" s="110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  <c r="AW104" s="112"/>
    </row>
    <row r="105" spans="1:49" s="107" customFormat="1" ht="26.25" x14ac:dyDescent="0.4">
      <c r="A105" s="105" t="s">
        <v>362</v>
      </c>
      <c r="B105" s="105"/>
      <c r="C105" s="106"/>
      <c r="D105" s="106"/>
      <c r="E105" s="106"/>
      <c r="F105" s="106"/>
      <c r="H105" s="107" t="s">
        <v>363</v>
      </c>
      <c r="I105" s="379"/>
      <c r="J105" s="106"/>
      <c r="K105" s="109"/>
      <c r="L105" s="109"/>
      <c r="M105" s="109"/>
      <c r="N105" s="109"/>
      <c r="O105" s="109"/>
      <c r="P105" s="109"/>
      <c r="Q105" s="109"/>
      <c r="R105" s="109"/>
      <c r="U105" s="110"/>
      <c r="V105" s="112"/>
      <c r="W105" s="110"/>
      <c r="X105" s="110"/>
      <c r="Y105" s="110"/>
      <c r="Z105" s="110"/>
      <c r="AA105" s="110"/>
      <c r="AB105" s="110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  <c r="AW105" s="112"/>
    </row>
    <row r="106" spans="1:49" s="107" customFormat="1" ht="26.25" x14ac:dyDescent="0.4">
      <c r="A106" s="105"/>
      <c r="B106" s="105"/>
      <c r="C106" s="106"/>
      <c r="D106" s="106"/>
      <c r="E106" s="106"/>
      <c r="F106" s="106"/>
      <c r="G106" s="379"/>
      <c r="I106" s="106"/>
      <c r="J106" s="106"/>
      <c r="K106" s="109"/>
      <c r="L106" s="109"/>
      <c r="M106" s="109"/>
      <c r="N106" s="109"/>
      <c r="O106" s="109"/>
      <c r="P106" s="109"/>
      <c r="Q106" s="109"/>
      <c r="R106" s="109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  <c r="AW106" s="112"/>
    </row>
    <row r="107" spans="1:49" ht="26.25" x14ac:dyDescent="0.4">
      <c r="A107" s="105" t="s">
        <v>132</v>
      </c>
      <c r="B107" s="105"/>
      <c r="C107" s="106"/>
      <c r="D107" s="106"/>
      <c r="E107" s="106"/>
      <c r="F107" s="106"/>
      <c r="G107" s="379"/>
      <c r="H107" s="107"/>
      <c r="I107" s="106"/>
      <c r="J107" s="106"/>
      <c r="K107" s="109"/>
      <c r="U107" s="233"/>
      <c r="V107" s="233"/>
      <c r="Y107" s="79"/>
      <c r="Z107" s="79"/>
      <c r="AA107" s="79"/>
      <c r="AB107" s="79"/>
    </row>
    <row r="108" spans="1:49" ht="26.25" x14ac:dyDescent="0.4">
      <c r="A108" s="105" t="s">
        <v>184</v>
      </c>
      <c r="B108" s="105"/>
      <c r="C108" s="106"/>
      <c r="D108" s="106"/>
      <c r="E108" s="106"/>
      <c r="F108" s="106"/>
      <c r="G108" s="107"/>
      <c r="H108" s="543" t="s">
        <v>208</v>
      </c>
      <c r="I108" s="543"/>
      <c r="J108" s="543"/>
      <c r="K108" s="109"/>
    </row>
    <row r="109" spans="1:49" ht="26.25" x14ac:dyDescent="0.4">
      <c r="A109" s="106"/>
      <c r="B109" s="106"/>
      <c r="C109" s="106"/>
      <c r="D109" s="106"/>
      <c r="E109" s="106"/>
      <c r="F109" s="106"/>
      <c r="G109" s="111"/>
      <c r="H109" s="107"/>
      <c r="I109" s="106"/>
      <c r="J109" s="107"/>
      <c r="K109" s="109"/>
    </row>
    <row r="110" spans="1:49" ht="26.25" x14ac:dyDescent="0.4">
      <c r="A110" s="105" t="s">
        <v>186</v>
      </c>
      <c r="B110" s="105"/>
      <c r="C110" s="106"/>
      <c r="D110" s="106"/>
      <c r="E110" s="106"/>
      <c r="F110" s="106"/>
      <c r="G110" s="379"/>
      <c r="H110" s="543" t="s">
        <v>133</v>
      </c>
      <c r="I110" s="543"/>
      <c r="J110" s="543"/>
      <c r="K110" s="109"/>
    </row>
    <row r="111" spans="1:49" ht="26.25" x14ac:dyDescent="0.4">
      <c r="A111" s="105"/>
      <c r="B111" s="105"/>
      <c r="C111" s="106"/>
      <c r="D111" s="106"/>
      <c r="E111" s="106"/>
      <c r="F111" s="106"/>
      <c r="G111" s="379"/>
      <c r="H111" s="107"/>
      <c r="I111" s="106"/>
      <c r="J111" s="106"/>
      <c r="K111" s="109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</row>
    <row r="112" spans="1:49" x14ac:dyDescent="0.25"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</row>
  </sheetData>
  <mergeCells count="48">
    <mergeCell ref="A1:S1"/>
    <mergeCell ref="A3:A8"/>
    <mergeCell ref="B3:B8"/>
    <mergeCell ref="C3:C8"/>
    <mergeCell ref="D3:D8"/>
    <mergeCell ref="E3:J3"/>
    <mergeCell ref="K3:R3"/>
    <mergeCell ref="S3:S8"/>
    <mergeCell ref="E4:E8"/>
    <mergeCell ref="Q4:R4"/>
    <mergeCell ref="F5:F8"/>
    <mergeCell ref="G5:I5"/>
    <mergeCell ref="K5:R5"/>
    <mergeCell ref="G6:G8"/>
    <mergeCell ref="H6:H8"/>
    <mergeCell ref="I6:I8"/>
    <mergeCell ref="F4:I4"/>
    <mergeCell ref="J4:J8"/>
    <mergeCell ref="K4:L4"/>
    <mergeCell ref="M4:N4"/>
    <mergeCell ref="O4:P4"/>
    <mergeCell ref="AG6:AL6"/>
    <mergeCell ref="AQ6:AS6"/>
    <mergeCell ref="K7:R7"/>
    <mergeCell ref="A49:S49"/>
    <mergeCell ref="C63:T63"/>
    <mergeCell ref="A15:C15"/>
    <mergeCell ref="A18:S18"/>
    <mergeCell ref="A22:C22"/>
    <mergeCell ref="A24:C24"/>
    <mergeCell ref="A25:S25"/>
    <mergeCell ref="A46:C46"/>
    <mergeCell ref="A9:S9"/>
    <mergeCell ref="A78:C78"/>
    <mergeCell ref="A79:C79"/>
    <mergeCell ref="A80:S80"/>
    <mergeCell ref="A89:C89"/>
    <mergeCell ref="A90:S90"/>
    <mergeCell ref="H108:J108"/>
    <mergeCell ref="H110:J110"/>
    <mergeCell ref="H103:I103"/>
    <mergeCell ref="A100:J100"/>
    <mergeCell ref="A93:C93"/>
    <mergeCell ref="A95:C95"/>
    <mergeCell ref="A96:J96"/>
    <mergeCell ref="A97:J97"/>
    <mergeCell ref="A98:J98"/>
    <mergeCell ref="A99:J99"/>
  </mergeCells>
  <pageMargins left="0.70866141732283472" right="0.70866141732283472" top="0.74803149606299213" bottom="0.74803149606299213" header="0.31496062992125984" footer="0.31496062992125984"/>
  <pageSetup paperSize="9" scale="49" fitToHeight="0" orientation="landscape" verticalDpi="0" r:id="rId1"/>
  <rowBreaks count="1" manualBreakCount="1">
    <brk id="47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7</vt:i4>
      </vt:variant>
    </vt:vector>
  </HeadingPairs>
  <TitlesOfParts>
    <vt:vector size="11" baseType="lpstr">
      <vt:lpstr>титул</vt:lpstr>
      <vt:lpstr>навчальний план</vt:lpstr>
      <vt:lpstr>економ теория</vt:lpstr>
      <vt:lpstr>статистика</vt:lpstr>
      <vt:lpstr>'економ теория'!Заголовки_для_печати</vt:lpstr>
      <vt:lpstr>'навчальний план'!Заголовки_для_печати</vt:lpstr>
      <vt:lpstr>статистика!Заголовки_для_печати</vt:lpstr>
      <vt:lpstr>'економ теория'!Область_печати</vt:lpstr>
      <vt:lpstr>'навчальний план'!Область_печати</vt:lpstr>
      <vt:lpstr>статистика!Область_печати</vt:lpstr>
      <vt:lpstr>титул!Область_печати</vt:lpstr>
    </vt:vector>
  </TitlesOfParts>
  <Company>Харьковский национальный экономический университет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comp1</dc:creator>
  <cp:lastModifiedBy>comp1</cp:lastModifiedBy>
  <cp:lastPrinted>2018-05-10T06:15:59Z</cp:lastPrinted>
  <dcterms:created xsi:type="dcterms:W3CDTF">2015-02-24T14:24:05Z</dcterms:created>
  <dcterms:modified xsi:type="dcterms:W3CDTF">2018-05-10T06:17:04Z</dcterms:modified>
</cp:coreProperties>
</file>