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bla" sheetId="1" state="visible" r:id="rId3"/>
    <sheet name="Pivot Table_tabla_1" sheetId="2" state="visible" r:id="rId4"/>
  </sheets>
  <calcPr iterateCount="100" refMode="A1" iterate="false" iterateDelta="0.001"/>
  <pivotCaches>
    <pivotCache cacheId="1" r:id="rId6"/>
  </pivotCaches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<sst xmlns="http://schemas.openxmlformats.org/spreadsheetml/2006/main" count="123" uniqueCount="72">
  <si>
    <t xml:space="preserve">aduana</t>
  </si>
  <si>
    <t xml:space="preserve">cve_aduana</t>
  </si>
  <si>
    <t xml:space="preserve">institución</t>
  </si>
  <si>
    <t xml:space="preserve">recaudación mensual 2022</t>
  </si>
  <si>
    <t xml:space="preserve">recaudación mensual 2024</t>
  </si>
  <si>
    <t xml:space="preserve">operaciones 2022</t>
  </si>
  <si>
    <t xml:space="preserve">operaciones 2024</t>
  </si>
  <si>
    <t xml:space="preserve">recaudación por operación</t>
  </si>
  <si>
    <t xml:space="preserve">recaudación sugerida mensual</t>
  </si>
  <si>
    <t xml:space="preserve">Máximo</t>
  </si>
  <si>
    <t xml:space="preserve">Diferencia</t>
  </si>
  <si>
    <t xml:space="preserve">Diferencia porcentual</t>
  </si>
  <si>
    <t xml:space="preserve">Diferencia limitada</t>
  </si>
  <si>
    <t xml:space="preserve">Recaudación sugerida</t>
  </si>
  <si>
    <t xml:space="preserve">Aumento sugerido</t>
  </si>
  <si>
    <t xml:space="preserve">aumento máximo</t>
  </si>
  <si>
    <t xml:space="preserve">Acapulco</t>
  </si>
  <si>
    <t xml:space="preserve">SEMAR</t>
  </si>
  <si>
    <t xml:space="preserve">Agua Prieta</t>
  </si>
  <si>
    <t xml:space="preserve">SEDENA</t>
  </si>
  <si>
    <t xml:space="preserve">Subteniente López</t>
  </si>
  <si>
    <t xml:space="preserve">Ciudad Del Carmen</t>
  </si>
  <si>
    <t xml:space="preserve">Ciudad Juárez</t>
  </si>
  <si>
    <t xml:space="preserve">Coatzacoalcos</t>
  </si>
  <si>
    <t xml:space="preserve">Ensenada</t>
  </si>
  <si>
    <t xml:space="preserve">Guaymas</t>
  </si>
  <si>
    <t xml:space="preserve">La Paz</t>
  </si>
  <si>
    <t xml:space="preserve">Manzanillo</t>
  </si>
  <si>
    <t xml:space="preserve">Matamoros</t>
  </si>
  <si>
    <t xml:space="preserve">Mazatlán</t>
  </si>
  <si>
    <t xml:space="preserve">Mexicali</t>
  </si>
  <si>
    <t xml:space="preserve">México</t>
  </si>
  <si>
    <t xml:space="preserve">Naco</t>
  </si>
  <si>
    <t xml:space="preserve">Nogales</t>
  </si>
  <si>
    <t xml:space="preserve">Nuevo Laredo</t>
  </si>
  <si>
    <t xml:space="preserve">Ojinaga</t>
  </si>
  <si>
    <t xml:space="preserve">Puerto Palomas</t>
  </si>
  <si>
    <t xml:space="preserve">Piedras Negras</t>
  </si>
  <si>
    <t xml:space="preserve">Progreso</t>
  </si>
  <si>
    <t xml:space="preserve">Reynosa</t>
  </si>
  <si>
    <t xml:space="preserve">Salina Cruz</t>
  </si>
  <si>
    <t xml:space="preserve">San Luis Río Colorado</t>
  </si>
  <si>
    <t xml:space="preserve">Miguel Alemán</t>
  </si>
  <si>
    <t xml:space="preserve">Ciudad Hidalgo</t>
  </si>
  <si>
    <t xml:space="preserve">Tampico</t>
  </si>
  <si>
    <t xml:space="preserve">Tecate</t>
  </si>
  <si>
    <t xml:space="preserve">Tijuana</t>
  </si>
  <si>
    <t xml:space="preserve">Tuxpan</t>
  </si>
  <si>
    <t xml:space="preserve">Veracruz</t>
  </si>
  <si>
    <t xml:space="preserve">Ciudad Acuña</t>
  </si>
  <si>
    <t xml:space="preserve">Torreón</t>
  </si>
  <si>
    <t xml:space="preserve">AICM</t>
  </si>
  <si>
    <t xml:space="preserve">Guadalajara</t>
  </si>
  <si>
    <t xml:space="preserve">Sonoyta</t>
  </si>
  <si>
    <t xml:space="preserve">Lázaro Cárdenas</t>
  </si>
  <si>
    <t xml:space="preserve">Monterrey</t>
  </si>
  <si>
    <t xml:space="preserve">Cancún</t>
  </si>
  <si>
    <t xml:space="preserve">Querétaro</t>
  </si>
  <si>
    <t xml:space="preserve">Toluca</t>
  </si>
  <si>
    <t xml:space="preserve">Chihuahua</t>
  </si>
  <si>
    <t xml:space="preserve">Aguascalientes</t>
  </si>
  <si>
    <t xml:space="preserve">Puebla</t>
  </si>
  <si>
    <t xml:space="preserve">Colombia</t>
  </si>
  <si>
    <t xml:space="preserve">Altamira</t>
  </si>
  <si>
    <t xml:space="preserve">Camargo</t>
  </si>
  <si>
    <t xml:space="preserve">Dos Bocas</t>
  </si>
  <si>
    <t xml:space="preserve">Guanajuato</t>
  </si>
  <si>
    <t xml:space="preserve">AIFA</t>
  </si>
  <si>
    <t xml:space="preserve">Data</t>
  </si>
  <si>
    <t xml:space="preserve">Sum - Aumento sugerido</t>
  </si>
  <si>
    <t xml:space="preserve">Average - Diferencia limitada</t>
  </si>
  <si>
    <t xml:space="preserve">Total Result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</si>
</sst>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5">
    <font>
      <sz val="10"/>
      <name val="Noto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9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0" fillId="0" borderId="5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5" fontId="4" fillId="0" borderId="12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0" createdVersion="3">
  <cacheSource type="worksheet">
    <worksheetSource ref="A1:O51" sheet="tabla"/>
  </cacheSource>
  <cacheFields count="15">
    <cacheField name="aduana" numFmtId="0">
      <sharedItems count="50">
        <s v="Acapulco"/>
        <s v="Agua Prieta"/>
        <s v="Aguascalientes"/>
        <s v="AICM"/>
        <s v="AIFA"/>
        <s v="Altamira"/>
        <s v="Camargo"/>
        <s v="Cancún"/>
        <s v="Chihuahua"/>
        <s v="Ciudad Acuña"/>
        <s v="Ciudad Del Carmen"/>
        <s v="Ciudad Hidalgo"/>
        <s v="Ciudad Juárez"/>
        <s v="Coatzacoalcos"/>
        <s v="Colombia"/>
        <s v="Dos Bocas"/>
        <s v="Ensenada"/>
        <s v="Guadalajara"/>
        <s v="Guanajuato"/>
        <s v="Guaymas"/>
        <s v="La Paz"/>
        <s v="Lázaro Cárdenas"/>
        <s v="Manzanillo"/>
        <s v="Matamoros"/>
        <s v="Mazatlán"/>
        <s v="Mexicali"/>
        <s v="México"/>
        <s v="Miguel Alemán"/>
        <s v="Monterrey"/>
        <s v="Naco"/>
        <s v="Nogales"/>
        <s v="Nuevo Laredo"/>
        <s v="Ojinaga"/>
        <s v="Piedras Negras"/>
        <s v="Progreso"/>
        <s v="Puebla"/>
        <s v="Puerto Palomas"/>
        <s v="Querétaro"/>
        <s v="Reynosa"/>
        <s v="Salina Cruz"/>
        <s v="San Luis Río Colorado"/>
        <s v="Sonoyta"/>
        <s v="Subteniente López"/>
        <s v="Tampico"/>
        <s v="Tecate"/>
        <s v="Tijuana"/>
        <s v="Toluca"/>
        <s v="Torreón"/>
        <s v="Tuxpan"/>
        <s v="Veracruz"/>
      </sharedItems>
    </cacheField>
    <cacheField name="cve_aduana" numFmtId="0">
      <sharedItems containsSemiMixedTypes="0" containsString="0" containsNumber="1" containsInteger="1" minValue="1" maxValue="85" count="50">
        <n v="1"/>
        <n v="2"/>
        <n v="5"/>
        <n v="6"/>
        <n v="7"/>
        <n v="8"/>
        <n v="11"/>
        <n v="12"/>
        <n v="14"/>
        <n v="16"/>
        <n v="17"/>
        <n v="18"/>
        <n v="19"/>
        <n v="20"/>
        <n v="22"/>
        <n v="23"/>
        <n v="24"/>
        <n v="25"/>
        <n v="26"/>
        <n v="27"/>
        <n v="28"/>
        <n v="30"/>
        <n v="31"/>
        <n v="33"/>
        <n v="34"/>
        <n v="37"/>
        <n v="38"/>
        <n v="39"/>
        <n v="40"/>
        <n v="42"/>
        <n v="43"/>
        <n v="44"/>
        <n v="46"/>
        <n v="47"/>
        <n v="48"/>
        <n v="50"/>
        <n v="51"/>
        <n v="52"/>
        <n v="53"/>
        <n v="64"/>
        <n v="65"/>
        <n v="67"/>
        <n v="73"/>
        <n v="75"/>
        <n v="80"/>
        <n v="81"/>
        <n v="82"/>
        <n v="83"/>
        <n v="84"/>
        <n v="85"/>
      </sharedItems>
    </cacheField>
    <cacheField name="institución" numFmtId="0">
      <sharedItems count="2">
        <s v="SEDENA"/>
        <s v="SEMAR"/>
      </sharedItems>
    </cacheField>
    <cacheField name="recaudación mensual 2022" numFmtId="0">
      <sharedItems containsSemiMixedTypes="0" containsString="0" containsNumber="1" minValue="0" maxValue="15699.2224405544" count="50">
        <n v="0"/>
        <n v="0.772329858450938"/>
        <n v="1.86800476737521"/>
        <n v="4.81967971644891"/>
        <n v="16.8940791159997"/>
        <n v="22.1137553153261"/>
        <n v="23.1731383731863"/>
        <n v="38.6842208103142"/>
        <n v="49.7917245487596"/>
        <n v="52.0160754497698"/>
        <n v="52.7033553267896"/>
        <n v="82.1160763909125"/>
        <n v="99.4072488029173"/>
        <n v="118.75210728556"/>
        <n v="141.79907632966"/>
        <n v="194.960903985636"/>
        <n v="210.541195705285"/>
        <n v="222.101875936998"/>
        <n v="334.045287139606"/>
        <n v="437.222427518186"/>
        <n v="480.612135908733"/>
        <n v="552.94379458819"/>
        <n v="669.993009149595"/>
        <n v="682.705996985947"/>
        <n v="756.361373790271"/>
        <n v="881.20291030405"/>
        <n v="957.894566512209"/>
        <n v="1008.72387411784"/>
        <n v="1139.36074065766"/>
        <n v="1220.05179261849"/>
        <n v="1347.61531751571"/>
        <n v="1378.65237397259"/>
        <n v="1545.89393402063"/>
        <n v="1605.87153194222"/>
        <n v="1655.79369459971"/>
        <n v="1785.87655098345"/>
        <n v="1854.79798461473"/>
        <n v="2120.63735459982"/>
        <n v="2505.39324713732"/>
        <n v="2786.511554357"/>
        <n v="2794.32259629928"/>
        <n v="3134.66839092961"/>
        <n v="3343.1283091249"/>
        <n v="4041.47780538834"/>
        <n v="5937.83951434729"/>
        <n v="6411.93223153264"/>
        <n v="7162.88748593038"/>
        <n v="11625.952261763"/>
        <n v="13828.4099312387"/>
        <n v="15699.2224405544"/>
      </sharedItems>
    </cacheField>
    <cacheField name="recaudación mensual 2024" numFmtId="0">
      <sharedItems containsSemiMixedTypes="0" containsString="0" containsNumber="1" minValue="2.52011767782263" maxValue="16896.9513995919" count="50">
        <n v="2.52011767782263"/>
        <n v="2.90034485656479"/>
        <n v="21.9719031276632"/>
        <n v="23.2475328796226"/>
        <n v="37.9642197590479"/>
        <n v="46.3733449409481"/>
        <n v="49.6511910709311"/>
        <n v="51.3513368885063"/>
        <n v="63.246325456118"/>
        <n v="77.5117096710752"/>
        <n v="78.3306430643091"/>
        <n v="89.3958347821127"/>
        <n v="92.5518004664749"/>
        <n v="92.6371581803832"/>
        <n v="113.540675101547"/>
        <n v="114.290811812727"/>
        <n v="143.780616962971"/>
        <n v="163.207813058644"/>
        <n v="222.830038393408"/>
        <n v="330.788693569227"/>
        <n v="389.863000463344"/>
        <n v="393.491979914245"/>
        <n v="766.94817481758"/>
        <n v="788.482077097336"/>
        <n v="821.019671143643"/>
        <n v="837.195464938258"/>
        <n v="927.182494213044"/>
        <n v="1041.29057419385"/>
        <n v="1045.99588509072"/>
        <n v="1050.37597845582"/>
        <n v="1104.46443594095"/>
        <n v="1316.92153284642"/>
        <n v="1346.84908904344"/>
        <n v="1505.11512511533"/>
        <n v="1684.83111193596"/>
        <n v="1872.49625647387"/>
        <n v="2249.57771131095"/>
        <n v="2360.43878552742"/>
        <n v="2546.08249926216"/>
        <n v="2584.6772787081"/>
        <n v="2636.76895295948"/>
        <n v="3075.32967740715"/>
        <n v="3253.12087477846"/>
        <n v="3712.13859005215"/>
        <n v="3728.72882758085"/>
        <n v="4033.78635681497"/>
        <n v="9868.34399417832"/>
        <n v="11454.8121645521"/>
        <n v="14186.2396083239"/>
        <n v="16896.9513995919"/>
      </sharedItems>
    </cacheField>
    <cacheField name="operaciones 2022" numFmtId="0">
      <sharedItems containsSemiMixedTypes="0" containsString="0" containsNumber="1" minValue="0" maxValue="185674.846153846" count="50">
        <n v="0"/>
        <n v="1.30769230769231"/>
        <n v="1.92307692307692"/>
        <n v="18.5384615384615"/>
        <n v="27.5384615384615"/>
        <n v="38.6153846153846"/>
        <n v="39.3846153846154"/>
        <n v="40.4615384615385"/>
        <n v="225.615384615385"/>
        <n v="243.846153846154"/>
        <n v="295.076923076923"/>
        <n v="359.615384615385"/>
        <n v="521.076923076923"/>
        <n v="534.307692307692"/>
        <n v="656.846153846154"/>
        <n v="658.153846153846"/>
        <n v="931.384615384615"/>
        <n v="1038.84615384615"/>
        <n v="1142.53846153846"/>
        <n v="1149"/>
        <n v="1247.15384615385"/>
        <n v="1430.30769230769"/>
        <n v="1878.46153846154"/>
        <n v="2152.46153846154"/>
        <n v="2834.23076923077"/>
        <n v="2914"/>
        <n v="4217.07692307692"/>
        <n v="4695.76923076923"/>
        <n v="5280.46153846154"/>
        <n v="10901.0769230769"/>
        <n v="11273.8461538462"/>
        <n v="12289.9230769231"/>
        <n v="14549.6153846154"/>
        <n v="16777.9230769231"/>
        <n v="18403.8461538462"/>
        <n v="20969"/>
        <n v="21412.6923076923"/>
        <n v="24875"/>
        <n v="26330.2307692308"/>
        <n v="27224.8461538462"/>
        <n v="28966.3846153846"/>
        <n v="30700.3076923077"/>
        <n v="34191.6923076923"/>
        <n v="44168.8461538462"/>
        <n v="45696.4615384615"/>
        <n v="64185"/>
        <n v="66074.6153846154"/>
        <n v="76036.4615384615"/>
        <n v="79925.8461538462"/>
        <n v="185674.846153846"/>
      </sharedItems>
    </cacheField>
    <cacheField name="operaciones 2024" numFmtId="0">
      <sharedItems containsSemiMixedTypes="0" containsString="0" containsNumber="1" minValue="1.61538461538462" maxValue="214083.615384615" count="50">
        <n v="1.61538461538462"/>
        <n v="11.3076923076923"/>
        <n v="17.3076923076923"/>
        <n v="27.3076923076923"/>
        <n v="39"/>
        <n v="84.9230769230769"/>
        <n v="219.769230769231"/>
        <n v="272.461538461538"/>
        <n v="290.153846153846"/>
        <n v="395.923076923077"/>
        <n v="491.230769230769"/>
        <n v="545.461538461539"/>
        <n v="612.846153846154"/>
        <n v="637.307692307692"/>
        <n v="1055.30769230769"/>
        <n v="1185.46153846154"/>
        <n v="1232.69230769231"/>
        <n v="1268.38461538462"/>
        <n v="1306.23076923077"/>
        <n v="1314.15384615385"/>
        <n v="1395.61538461538"/>
        <n v="2245.84615384615"/>
        <n v="2686.92307692308"/>
        <n v="2966.53846153846"/>
        <n v="3025.69230769231"/>
        <n v="3582.92307692308"/>
        <n v="4614.84615384615"/>
        <n v="4658"/>
        <n v="13170.1538461538"/>
        <n v="16765.7692307692"/>
        <n v="16914.3076923077"/>
        <n v="17717.2307692308"/>
        <n v="18255.6153846154"/>
        <n v="24334.2307692308"/>
        <n v="25888.6923076923"/>
        <n v="28278"/>
        <n v="29580.7692307692"/>
        <n v="30065.6923076923"/>
        <n v="30979.0769230769"/>
        <n v="34097.3076923077"/>
        <n v="34299.7692307692"/>
        <n v="36457.5384615385"/>
        <n v="40507.3076923077"/>
        <n v="48893.6923076923"/>
        <n v="49276.0769230769"/>
        <n v="53282"/>
        <n v="70506.2307692308"/>
        <n v="74509.2307692308"/>
        <n v="85027.3076923077"/>
        <n v="214083.615384615"/>
      </sharedItems>
    </cacheField>
    <cacheField name="recaudación por operación" numFmtId="0">
      <sharedItems containsSemiMixedTypes="0" containsString="0" containsNumber="1" minValue="0.0161866752472943" maxValue="24.6461932854923" count="50">
        <n v="0.0161866752472943"/>
        <n v="0.0192349034144787"/>
        <n v="0.0208423519213211"/>
        <n v="0.0231946656413148"/>
        <n v="0.0251053303462778"/>
        <n v="0.0365748522943982"/>
        <n v="0.0376737434252989"/>
        <n v="0.0397298493007471"/>
        <n v="0.040310805664157"/>
        <n v="0.0418727815192015"/>
        <n v="0.048419052329824"/>
        <n v="0.0488065063296681"/>
        <n v="0.0510645885380684"/>
        <n v="0.0620968020909304"/>
        <n v="0.0629800962527205"/>
        <n v="0.0681748331661606"/>
        <n v="0.0683795067946819"/>
        <n v="0.0736538790429534"/>
        <n v="0.0783554372763673"/>
        <n v="0.0813160201778523"/>
        <n v="0.0821092572903356"/>
        <n v="0.0843350403617143"/>
        <n v="0.0952660126760669"/>
        <n v="0.0985302273444045"/>
        <n v="0.104376293205263"/>
        <n v="0.111833419588261"/>
        <n v="0.149645029073313"/>
        <n v="0.157201202869826"/>
        <n v="0.182142602115928"/>
        <n v="0.191692362917965"/>
        <n v="0.219201366646446"/>
        <n v="0.222893644433938"/>
        <n v="0.234858923151382"/>
        <n v="0.242527523655951"/>
        <n v="0.252043894359498"/>
        <n v="0.265752354800483"/>
        <n v="0.345137162748392"/>
        <n v="0.352189850274334"/>
        <n v="0.576957175949966"/>
        <n v="0.842532590694426"/>
        <n v="1.22441759860969"/>
        <n v="1.44449590345221"/>
        <n v="1.64801453948728"/>
        <n v="3.61687802881321"/>
        <n v="4.25734644169384"/>
        <n v="8.73901411629056"/>
        <n v="9.37197809877734"/>
        <n v="10.5880291133193"/>
        <n v="11.2600889161847"/>
        <n v="24.6461932854923"/>
      </sharedItems>
    </cacheField>
    <cacheField name="recaudación sugerida mensual" numFmtId="0">
      <sharedItems containsSemiMixedTypes="0" containsString="0" containsNumber="1" minValue="2.13970617177772" maxValue="18952.0464879443" count="50">
        <n v="2.13970617177772"/>
        <n v="3.3739810483096"/>
        <n v="21.9950943083541"/>
        <n v="39.81308146118"/>
        <n v="40.0293395573236"/>
        <n v="43.1986338530092"/>
        <n v="47.7522863457779"/>
        <n v="48.0183946855311"/>
        <n v="52.6552146910039"/>
        <n v="93.4214470414818"/>
        <n v="96.3401525587619"/>
        <n v="98.8180826995932"/>
        <n v="107.039813524569"/>
        <n v="137.510301131502"/>
        <n v="162.207313248069"/>
        <n v="183.730474795249"/>
        <n v="228.43066035496"/>
        <n v="244.265183016418"/>
        <n v="270.207838500716"/>
        <n v="419.126042140133"/>
        <n v="762.607272364346"/>
        <n v="998.789981168601"/>
        <n v="1018.94192843783"/>
        <n v="1159.96316126766"/>
        <n v="1167.0977955526"/>
        <n v="1237.87446866065"/>
        <n v="1253.50594759687"/>
        <n v="1380.15038599035"/>
        <n v="1770.08221493244"/>
        <n v="1788.2795742816"/>
        <n v="1836.87117262056"/>
        <n v="1891.5848691988"/>
        <n v="2165.74464558468"/>
        <n v="2305.06418990134"/>
        <n v="2508.91402397491"/>
        <n v="2551.1541374001"/>
        <n v="3138.14551572691"/>
        <n v="3194.12479847558"/>
        <n v="3396.25783051673"/>
        <n v="3473.16432121512"/>
        <n v="3804.78321151876"/>
        <n v="4006.93446536232"/>
        <n v="4287.49417069658"/>
        <n v="4374.94544694366"/>
        <n v="5201.16568597362"/>
        <n v="6141.94542343583"/>
        <n v="11768.248034282"/>
        <n v="12080.0305898288"/>
        <n v="18054.7503442432"/>
        <n v="18952.0464879443"/>
      </sharedItems>
    </cacheField>
    <cacheField name="Máximo" numFmtId="0">
      <sharedItems containsSemiMixedTypes="0" containsString="0" containsNumber="1" minValue="2.52011767782263" maxValue="18952.0464879443" count="50">
        <n v="2.52011767782263"/>
        <n v="3.3739810483096"/>
        <n v="21.9950943083541"/>
        <n v="40.0293395573236"/>
        <n v="43.1986338530092"/>
        <n v="48.0183946855311"/>
        <n v="51.3513368885063"/>
        <n v="52.6552146910039"/>
        <n v="93.4214470414818"/>
        <n v="96.3401525587619"/>
        <n v="113.540675101547"/>
        <n v="137.510301131502"/>
        <n v="143.780616962971"/>
        <n v="162.207313248069"/>
        <n v="183.730474795249"/>
        <n v="228.43066035496"/>
        <n v="244.265183016418"/>
        <n v="270.207838500716"/>
        <n v="393.491979914245"/>
        <n v="419.126042140133"/>
        <n v="927.182494213044"/>
        <n v="998.789981168601"/>
        <n v="1018.94192843783"/>
        <n v="1159.96316126766"/>
        <n v="1167.0977955526"/>
        <n v="1253.50594759687"/>
        <n v="1380.15038599035"/>
        <n v="1505.11512511533"/>
        <n v="1770.08221493244"/>
        <n v="1788.2795742816"/>
        <n v="1836.87117262056"/>
        <n v="1891.5848691988"/>
        <n v="2165.74464558468"/>
        <n v="2305.06418990134"/>
        <n v="2508.91402397491"/>
        <n v="2584.6772787081"/>
        <n v="3138.14551572691"/>
        <n v="3194.12479847558"/>
        <n v="3396.25783051673"/>
        <n v="3473.16432121512"/>
        <n v="3804.78321151876"/>
        <n v="4033.78635681497"/>
        <n v="4287.49417069658"/>
        <n v="4374.94544694366"/>
        <n v="5201.16568597362"/>
        <n v="6141.94542343583"/>
        <n v="11768.248034282"/>
        <n v="12080.0305898288"/>
        <n v="18054.7503442432"/>
        <n v="18952.0464879443"/>
      </sharedItems>
    </cacheField>
    <cacheField name="Diferencia" numFmtId="0">
      <sharedItems containsSemiMixedTypes="0" containsString="0" containsNumber="1" minValue="0" maxValue="4765.80687962037" count="42">
        <n v="0"/>
        <n v="0.0231911806909224"/>
        <n v="0.473636191744809"/>
        <n v="1.64504974458301"/>
        <n v="3.00402362007278"/>
        <n v="3.70299437837866"/>
        <n v="5.23441409396127"/>
        <n v="15.0908039771727"/>
        <n v="16.781806677701"/>
        <n v="20.5226617366053"/>
        <n v="21.4351446230098"/>
        <n v="44.958500665027"/>
        <n v="47.9165014353423"/>
        <n v="63.2288531439344"/>
        <n v="76.0543839379066"/>
        <n v="85.2511029964753"/>
        <n v="88.3373485709063"/>
        <n v="121.101910461877"/>
        <n v="150.918950683884"/>
        <n v="206.961513044598"/>
        <n v="251.993753620252"/>
        <n v="259.336312663964"/>
        <n v="313.435869729901"/>
        <n v="432.567933427471"/>
        <n v="441.430485238159"/>
        <n v="465.02387049953"/>
        <n v="575.355580644426"/>
        <n v="592.063016464752"/>
        <n v="608.926980705257"/>
        <n v="732.406736679609"/>
        <n v="759.488877557246"/>
        <n v="850.294295004947"/>
        <n v="1070.56732648555"/>
        <n v="1112.7255356877"/>
        <n v="1157.79894465132"/>
        <n v="1299.61576953651"/>
        <n v="1344.72497444103"/>
        <n v="2211.68659565049"/>
        <n v="2356.92933353732"/>
        <n v="2888.82454865737"/>
        <n v="4150.7897075178"/>
        <n v="4765.80687962037"/>
      </sharedItems>
    </cacheField>
    <cacheField name="Diferencia porcentual" numFmtId="0">
      <sharedItems containsSemiMixedTypes="0" containsString="0" containsNumber="1" minValue="0" maxValue="11.9755839754153" count="42">
        <n v="0"/>
        <n v="0.00105549257868901"/>
        <n v="0.0203968664536138"/>
        <n v="0.0273628118233013"/>
        <n v="0.0354740367915624"/>
        <n v="0.0399730998998068"/>
        <n v="0.0480126200133355"/>
        <n v="0.0505991979804535"/>
        <n v="0.0605025489878232"/>
        <n v="0.0685211738656766"/>
        <n v="0.0961950407474503"/>
        <n v="0.115282220018456"/>
        <n v="0.115776660489801"/>
        <n v="0.125745583817308"/>
        <n v="0.137877562799477"/>
        <n v="0.154993022670617"/>
        <n v="0.16330340534256"/>
        <n v="0.192655177933152"/>
        <n v="0.224119325081822"/>
        <n v="0.231011374218738"/>
        <n v="0.232538818611073"/>
        <n v="0.267050689120422"/>
        <n v="0.288037704898188"/>
        <n v="0.327750516987521"/>
        <n v="0.328566860049167"/>
        <n v="0.335945748218153"/>
        <n v="0.419250687569326"/>
        <n v="0.422593967431887"/>
        <n v="0.471406224347002"/>
        <n v="0.485765813721932"/>
        <n v="0.589771009394959"/>
        <n v="0.663132929269591"/>
        <n v="0.72187473675587"/>
        <n v="0.816577347454846"/>
        <n v="0.888016357170897"/>
        <n v="1.56189989812206"/>
        <n v="1.63787180953642"/>
        <n v="1.94704711487228"/>
        <n v="2.81526767910901"/>
        <n v="3.27230888991635"/>
        <n v="3.95171804444725"/>
        <n v="11.9755839754153"/>
      </sharedItems>
    </cacheField>
    <cacheField name="Diferencia limitada" numFmtId="0">
      <sharedItems containsSemiMixedTypes="0" containsString="0" containsNumber="1" minValue="0" maxValue="0.2" count="19">
        <n v="0"/>
        <n v="0.00105549257868901"/>
        <n v="0.0203968664536138"/>
        <n v="0.0273628118233013"/>
        <n v="0.0354740367915624"/>
        <n v="0.0399730998998068"/>
        <n v="0.0480126200133355"/>
        <n v="0.0505991979804535"/>
        <n v="0.0605025489878232"/>
        <n v="0.0685211738656766"/>
        <n v="0.0961950407474503"/>
        <n v="0.115282220018456"/>
        <n v="0.115776660489801"/>
        <n v="0.125745583817308"/>
        <n v="0.137877562799477"/>
        <n v="0.154993022670617"/>
        <n v="0.16330340534256"/>
        <n v="0.192655177933152"/>
        <n v="0.2"/>
      </sharedItems>
    </cacheField>
    <cacheField name="Recaudación sugerida" numFmtId="0">
      <sharedItems containsSemiMixedTypes="0" containsString="0" containsNumber="1" minValue="2.52011767782263" maxValue="18054.7503442432" count="50">
        <n v="2.52011767782263"/>
        <n v="3.3739810483096"/>
        <n v="21.9950943083541"/>
        <n v="27.8970394555471"/>
        <n v="43.1986338530092"/>
        <n v="48.0183946855311"/>
        <n v="51.3513368885063"/>
        <n v="52.6552146910039"/>
        <n v="75.8955905473416"/>
        <n v="93.0140516052902"/>
        <n v="93.4214470414818"/>
        <n v="96.3401525587619"/>
        <n v="107.275001738535"/>
        <n v="111.06216055977"/>
        <n v="113.540675101547"/>
        <n v="137.148974175272"/>
        <n v="143.780616962971"/>
        <n v="183.730474795249"/>
        <n v="244.265183016418"/>
        <n v="393.491979914245"/>
        <n v="396.946432283072"/>
        <n v="467.835600556013"/>
        <n v="920.337809781096"/>
        <n v="927.182494213044"/>
        <n v="946.178492516803"/>
        <n v="985.223605372372"/>
        <n v="1004.63455792591"/>
        <n v="1167.0977955526"/>
        <n v="1249.54868903262"/>
        <n v="1260.45117414698"/>
        <n v="1325.35732312914"/>
        <n v="1380.15038599035"/>
        <n v="1505.11512511533"/>
        <n v="1616.21890685213"/>
        <n v="1770.08221493244"/>
        <n v="2246.99550776864"/>
        <n v="2508.91402397491"/>
        <n v="2584.6772787081"/>
        <n v="2832.5265426329"/>
        <n v="3055.29899911459"/>
        <n v="3164.12274355138"/>
        <n v="3690.39561288858"/>
        <n v="3804.78321151876"/>
        <n v="3903.74504973415"/>
        <n v="4033.78635681497"/>
        <n v="4287.49417069658"/>
        <n v="11768.248034282"/>
        <n v="11842.012793014"/>
        <n v="17023.4875299887"/>
        <n v="18054.7503442432"/>
      </sharedItems>
    </cacheField>
    <cacheField name="Aumento sugerido" numFmtId="0">
      <sharedItems containsSemiMixedTypes="0" containsString="0" containsNumber="1" minValue="0" maxValue="2837.24792166478" count="42">
        <n v="0"/>
        <n v="0.0231911806909224"/>
        <n v="0.473636191744809"/>
        <n v="1.64504974458301"/>
        <n v="3.00402362007278"/>
        <n v="3.70299437837866"/>
        <n v="4.64950657592452"/>
        <n v="5.23441409396127"/>
        <n v="12.6492650912236"/>
        <n v="15.0908039771727"/>
        <n v="15.502341934215"/>
        <n v="17.8791669564225"/>
        <n v="18.510360093295"/>
        <n v="20.5226617366053"/>
        <n v="21.4351446230098"/>
        <n v="22.8581623625454"/>
        <n v="63.2288531439344"/>
        <n v="66.1577387138454"/>
        <n v="76.0543839379066"/>
        <n v="77.9726000926688"/>
        <n v="85.2511029964753"/>
        <n v="121.101910461877"/>
        <n v="153.389634963516"/>
        <n v="157.696415419467"/>
        <n v="164.203934228729"/>
        <n v="167.439092987652"/>
        <n v="208.25811483877"/>
        <n v="210.075195691164"/>
        <n v="220.89288718819"/>
        <n v="259.336312663964"/>
        <n v="269.369817808688"/>
        <n v="313.435869729901"/>
        <n v="374.499251294774"/>
        <n v="472.087757105484"/>
        <n v="509.216499852432"/>
        <n v="527.353790591896"/>
        <n v="575.355580644426"/>
        <n v="615.06593548143"/>
        <n v="650.624174955692"/>
        <n v="1157.79894465132"/>
        <n v="1973.66879883566"/>
        <n v="2837.24792166478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x v="0"/>
    <x v="0"/>
    <x v="1"/>
    <x v="6"/>
    <x v="7"/>
    <x v="1"/>
    <x v="0"/>
    <x v="49"/>
    <x v="3"/>
    <x v="6"/>
    <x v="0"/>
    <x v="0"/>
    <x v="0"/>
    <x v="6"/>
    <x v="0"/>
  </r>
  <r>
    <x v="1"/>
    <x v="1"/>
    <x v="0"/>
    <x v="16"/>
    <x v="12"/>
    <x v="21"/>
    <x v="20"/>
    <x v="23"/>
    <x v="13"/>
    <x v="11"/>
    <x v="11"/>
    <x v="29"/>
    <x v="18"/>
    <x v="13"/>
    <x v="12"/>
  </r>
  <r>
    <x v="42"/>
    <x v="2"/>
    <x v="0"/>
    <x v="2"/>
    <x v="1"/>
    <x v="7"/>
    <x v="5"/>
    <x v="7"/>
    <x v="1"/>
    <x v="1"/>
    <x v="2"/>
    <x v="16"/>
    <x v="16"/>
    <x v="1"/>
    <x v="2"/>
  </r>
  <r>
    <x v="10"/>
    <x v="3"/>
    <x v="1"/>
    <x v="4"/>
    <x v="16"/>
    <x v="3"/>
    <x v="4"/>
    <x v="40"/>
    <x v="6"/>
    <x v="12"/>
    <x v="0"/>
    <x v="0"/>
    <x v="0"/>
    <x v="16"/>
    <x v="0"/>
  </r>
  <r>
    <x v="12"/>
    <x v="4"/>
    <x v="0"/>
    <x v="42"/>
    <x v="44"/>
    <x v="47"/>
    <x v="47"/>
    <x v="12"/>
    <x v="40"/>
    <x v="40"/>
    <x v="14"/>
    <x v="2"/>
    <x v="2"/>
    <x v="42"/>
    <x v="18"/>
  </r>
  <r>
    <x v="13"/>
    <x v="5"/>
    <x v="1"/>
    <x v="41"/>
    <x v="29"/>
    <x v="11"/>
    <x v="10"/>
    <x v="47"/>
    <x v="44"/>
    <x v="44"/>
    <x v="40"/>
    <x v="40"/>
    <x v="18"/>
    <x v="29"/>
    <x v="27"/>
  </r>
  <r>
    <x v="16"/>
    <x v="6"/>
    <x v="1"/>
    <x v="37"/>
    <x v="25"/>
    <x v="30"/>
    <x v="28"/>
    <x v="33"/>
    <x v="37"/>
    <x v="37"/>
    <x v="38"/>
    <x v="38"/>
    <x v="18"/>
    <x v="26"/>
    <x v="25"/>
  </r>
  <r>
    <x v="19"/>
    <x v="7"/>
    <x v="1"/>
    <x v="21"/>
    <x v="19"/>
    <x v="18"/>
    <x v="8"/>
    <x v="41"/>
    <x v="19"/>
    <x v="19"/>
    <x v="16"/>
    <x v="21"/>
    <x v="18"/>
    <x v="20"/>
    <x v="17"/>
  </r>
  <r>
    <x v="20"/>
    <x v="8"/>
    <x v="1"/>
    <x v="20"/>
    <x v="15"/>
    <x v="5"/>
    <x v="2"/>
    <x v="46"/>
    <x v="14"/>
    <x v="13"/>
    <x v="12"/>
    <x v="26"/>
    <x v="18"/>
    <x v="15"/>
    <x v="15"/>
  </r>
  <r>
    <x v="22"/>
    <x v="9"/>
    <x v="1"/>
    <x v="48"/>
    <x v="48"/>
    <x v="45"/>
    <x v="48"/>
    <x v="31"/>
    <x v="49"/>
    <x v="49"/>
    <x v="41"/>
    <x v="25"/>
    <x v="18"/>
    <x v="48"/>
    <x v="41"/>
  </r>
  <r>
    <x v="23"/>
    <x v="10"/>
    <x v="0"/>
    <x v="39"/>
    <x v="37"/>
    <x v="41"/>
    <x v="41"/>
    <x v="22"/>
    <x v="39"/>
    <x v="39"/>
    <x v="33"/>
    <x v="28"/>
    <x v="18"/>
    <x v="38"/>
    <x v="33"/>
  </r>
  <r>
    <x v="24"/>
    <x v="11"/>
    <x v="1"/>
    <x v="29"/>
    <x v="35"/>
    <x v="12"/>
    <x v="13"/>
    <x v="43"/>
    <x v="33"/>
    <x v="33"/>
    <x v="23"/>
    <x v="19"/>
    <x v="18"/>
    <x v="35"/>
    <x v="32"/>
  </r>
  <r>
    <x v="25"/>
    <x v="12"/>
    <x v="0"/>
    <x v="31"/>
    <x v="31"/>
    <x v="38"/>
    <x v="35"/>
    <x v="11"/>
    <x v="27"/>
    <x v="26"/>
    <x v="13"/>
    <x v="6"/>
    <x v="6"/>
    <x v="31"/>
    <x v="16"/>
  </r>
  <r>
    <x v="26"/>
    <x v="13"/>
    <x v="0"/>
    <x v="30"/>
    <x v="27"/>
    <x v="31"/>
    <x v="30"/>
    <x v="25"/>
    <x v="31"/>
    <x v="31"/>
    <x v="31"/>
    <x v="33"/>
    <x v="18"/>
    <x v="28"/>
    <x v="26"/>
  </r>
  <r>
    <x v="29"/>
    <x v="14"/>
    <x v="0"/>
    <x v="10"/>
    <x v="3"/>
    <x v="8"/>
    <x v="6"/>
    <x v="28"/>
    <x v="4"/>
    <x v="3"/>
    <x v="8"/>
    <x v="32"/>
    <x v="18"/>
    <x v="3"/>
    <x v="6"/>
  </r>
  <r>
    <x v="30"/>
    <x v="15"/>
    <x v="0"/>
    <x v="27"/>
    <x v="23"/>
    <x v="36"/>
    <x v="34"/>
    <x v="10"/>
    <x v="26"/>
    <x v="25"/>
    <x v="25"/>
    <x v="30"/>
    <x v="18"/>
    <x v="24"/>
    <x v="23"/>
  </r>
  <r>
    <x v="31"/>
    <x v="16"/>
    <x v="0"/>
    <x v="49"/>
    <x v="49"/>
    <x v="49"/>
    <x v="49"/>
    <x v="21"/>
    <x v="48"/>
    <x v="48"/>
    <x v="34"/>
    <x v="9"/>
    <x v="9"/>
    <x v="49"/>
    <x v="39"/>
  </r>
  <r>
    <x v="32"/>
    <x v="17"/>
    <x v="0"/>
    <x v="18"/>
    <x v="8"/>
    <x v="14"/>
    <x v="16"/>
    <x v="30"/>
    <x v="18"/>
    <x v="17"/>
    <x v="19"/>
    <x v="39"/>
    <x v="18"/>
    <x v="8"/>
    <x v="8"/>
  </r>
  <r>
    <x v="36"/>
    <x v="18"/>
    <x v="0"/>
    <x v="3"/>
    <x v="2"/>
    <x v="9"/>
    <x v="14"/>
    <x v="2"/>
    <x v="2"/>
    <x v="2"/>
    <x v="1"/>
    <x v="1"/>
    <x v="1"/>
    <x v="2"/>
    <x v="1"/>
  </r>
  <r>
    <x v="33"/>
    <x v="19"/>
    <x v="0"/>
    <x v="36"/>
    <x v="30"/>
    <x v="37"/>
    <x v="36"/>
    <x v="13"/>
    <x v="30"/>
    <x v="30"/>
    <x v="29"/>
    <x v="31"/>
    <x v="18"/>
    <x v="30"/>
    <x v="28"/>
  </r>
  <r>
    <x v="34"/>
    <x v="20"/>
    <x v="1"/>
    <x v="23"/>
    <x v="33"/>
    <x v="26"/>
    <x v="27"/>
    <x v="35"/>
    <x v="25"/>
    <x v="27"/>
    <x v="0"/>
    <x v="0"/>
    <x v="0"/>
    <x v="32"/>
    <x v="0"/>
  </r>
  <r>
    <x v="38"/>
    <x v="21"/>
    <x v="0"/>
    <x v="38"/>
    <x v="39"/>
    <x v="43"/>
    <x v="42"/>
    <x v="14"/>
    <x v="35"/>
    <x v="35"/>
    <x v="0"/>
    <x v="0"/>
    <x v="0"/>
    <x v="37"/>
    <x v="0"/>
  </r>
  <r>
    <x v="39"/>
    <x v="22"/>
    <x v="1"/>
    <x v="5"/>
    <x v="11"/>
    <x v="2"/>
    <x v="7"/>
    <x v="44"/>
    <x v="23"/>
    <x v="23"/>
    <x v="32"/>
    <x v="41"/>
    <x v="18"/>
    <x v="12"/>
    <x v="11"/>
  </r>
  <r>
    <x v="40"/>
    <x v="23"/>
    <x v="0"/>
    <x v="9"/>
    <x v="5"/>
    <x v="24"/>
    <x v="23"/>
    <x v="0"/>
    <x v="7"/>
    <x v="5"/>
    <x v="3"/>
    <x v="4"/>
    <x v="4"/>
    <x v="5"/>
    <x v="3"/>
  </r>
  <r>
    <x v="27"/>
    <x v="24"/>
    <x v="0"/>
    <x v="17"/>
    <x v="9"/>
    <x v="10"/>
    <x v="9"/>
    <x v="38"/>
    <x v="16"/>
    <x v="15"/>
    <x v="18"/>
    <x v="37"/>
    <x v="18"/>
    <x v="9"/>
    <x v="10"/>
  </r>
  <r>
    <x v="11"/>
    <x v="25"/>
    <x v="0"/>
    <x v="15"/>
    <x v="18"/>
    <x v="25"/>
    <x v="25"/>
    <x v="15"/>
    <x v="17"/>
    <x v="16"/>
    <x v="10"/>
    <x v="10"/>
    <x v="10"/>
    <x v="18"/>
    <x v="14"/>
  </r>
  <r>
    <x v="43"/>
    <x v="26"/>
    <x v="1"/>
    <x v="25"/>
    <x v="24"/>
    <x v="19"/>
    <x v="19"/>
    <x v="42"/>
    <x v="32"/>
    <x v="32"/>
    <x v="36"/>
    <x v="36"/>
    <x v="18"/>
    <x v="25"/>
    <x v="24"/>
  </r>
  <r>
    <x v="44"/>
    <x v="27"/>
    <x v="0"/>
    <x v="7"/>
    <x v="4"/>
    <x v="22"/>
    <x v="21"/>
    <x v="1"/>
    <x v="5"/>
    <x v="4"/>
    <x v="6"/>
    <x v="14"/>
    <x v="14"/>
    <x v="4"/>
    <x v="7"/>
  </r>
  <r>
    <x v="45"/>
    <x v="28"/>
    <x v="0"/>
    <x v="33"/>
    <x v="34"/>
    <x v="46"/>
    <x v="46"/>
    <x v="4"/>
    <x v="28"/>
    <x v="28"/>
    <x v="15"/>
    <x v="7"/>
    <x v="7"/>
    <x v="34"/>
    <x v="20"/>
  </r>
  <r>
    <x v="48"/>
    <x v="29"/>
    <x v="1"/>
    <x v="44"/>
    <x v="42"/>
    <x v="15"/>
    <x v="11"/>
    <x v="48"/>
    <x v="45"/>
    <x v="45"/>
    <x v="39"/>
    <x v="34"/>
    <x v="18"/>
    <x v="43"/>
    <x v="38"/>
  </r>
  <r>
    <x v="49"/>
    <x v="30"/>
    <x v="1"/>
    <x v="47"/>
    <x v="47"/>
    <x v="42"/>
    <x v="39"/>
    <x v="36"/>
    <x v="46"/>
    <x v="46"/>
    <x v="22"/>
    <x v="3"/>
    <x v="3"/>
    <x v="46"/>
    <x v="31"/>
  </r>
  <r>
    <x v="9"/>
    <x v="31"/>
    <x v="0"/>
    <x v="12"/>
    <x v="14"/>
    <x v="27"/>
    <x v="26"/>
    <x v="3"/>
    <x v="12"/>
    <x v="10"/>
    <x v="0"/>
    <x v="0"/>
    <x v="0"/>
    <x v="14"/>
    <x v="0"/>
  </r>
  <r>
    <x v="47"/>
    <x v="32"/>
    <x v="0"/>
    <x v="14"/>
    <x v="13"/>
    <x v="13"/>
    <x v="12"/>
    <x v="27"/>
    <x v="10"/>
    <x v="9"/>
    <x v="5"/>
    <x v="5"/>
    <x v="5"/>
    <x v="11"/>
    <x v="5"/>
  </r>
  <r>
    <x v="3"/>
    <x v="33"/>
    <x v="0"/>
    <x v="45"/>
    <x v="41"/>
    <x v="48"/>
    <x v="45"/>
    <x v="20"/>
    <x v="43"/>
    <x v="43"/>
    <x v="35"/>
    <x v="27"/>
    <x v="18"/>
    <x v="41"/>
    <x v="37"/>
  </r>
  <r>
    <x v="17"/>
    <x v="34"/>
    <x v="0"/>
    <x v="32"/>
    <x v="32"/>
    <x v="44"/>
    <x v="43"/>
    <x v="5"/>
    <x v="29"/>
    <x v="29"/>
    <x v="24"/>
    <x v="23"/>
    <x v="18"/>
    <x v="33"/>
    <x v="30"/>
  </r>
  <r>
    <x v="41"/>
    <x v="35"/>
    <x v="0"/>
    <x v="1"/>
    <x v="0"/>
    <x v="4"/>
    <x v="3"/>
    <x v="18"/>
    <x v="0"/>
    <x v="0"/>
    <x v="0"/>
    <x v="0"/>
    <x v="0"/>
    <x v="0"/>
    <x v="0"/>
  </r>
  <r>
    <x v="21"/>
    <x v="36"/>
    <x v="1"/>
    <x v="46"/>
    <x v="46"/>
    <x v="35"/>
    <x v="40"/>
    <x v="37"/>
    <x v="47"/>
    <x v="47"/>
    <x v="37"/>
    <x v="18"/>
    <x v="18"/>
    <x v="47"/>
    <x v="40"/>
  </r>
  <r>
    <x v="28"/>
    <x v="37"/>
    <x v="0"/>
    <x v="26"/>
    <x v="28"/>
    <x v="40"/>
    <x v="38"/>
    <x v="6"/>
    <x v="24"/>
    <x v="24"/>
    <x v="17"/>
    <x v="12"/>
    <x v="12"/>
    <x v="27"/>
    <x v="21"/>
  </r>
  <r>
    <x v="7"/>
    <x v="38"/>
    <x v="1"/>
    <x v="13"/>
    <x v="17"/>
    <x v="23"/>
    <x v="22"/>
    <x v="16"/>
    <x v="15"/>
    <x v="14"/>
    <x v="9"/>
    <x v="13"/>
    <x v="13"/>
    <x v="17"/>
    <x v="13"/>
  </r>
  <r>
    <x v="37"/>
    <x v="39"/>
    <x v="0"/>
    <x v="24"/>
    <x v="22"/>
    <x v="34"/>
    <x v="33"/>
    <x v="9"/>
    <x v="22"/>
    <x v="22"/>
    <x v="20"/>
    <x v="24"/>
    <x v="18"/>
    <x v="22"/>
    <x v="22"/>
  </r>
  <r>
    <x v="46"/>
    <x v="40"/>
    <x v="0"/>
    <x v="35"/>
    <x v="36"/>
    <x v="32"/>
    <x v="29"/>
    <x v="26"/>
    <x v="34"/>
    <x v="34"/>
    <x v="21"/>
    <x v="11"/>
    <x v="11"/>
    <x v="36"/>
    <x v="29"/>
  </r>
  <r>
    <x v="8"/>
    <x v="41"/>
    <x v="0"/>
    <x v="11"/>
    <x v="10"/>
    <x v="20"/>
    <x v="17"/>
    <x v="17"/>
    <x v="9"/>
    <x v="8"/>
    <x v="7"/>
    <x v="17"/>
    <x v="17"/>
    <x v="10"/>
    <x v="9"/>
  </r>
  <r>
    <x v="2"/>
    <x v="42"/>
    <x v="0"/>
    <x v="22"/>
    <x v="26"/>
    <x v="28"/>
    <x v="24"/>
    <x v="34"/>
    <x v="20"/>
    <x v="20"/>
    <x v="0"/>
    <x v="0"/>
    <x v="0"/>
    <x v="23"/>
    <x v="0"/>
  </r>
  <r>
    <x v="35"/>
    <x v="43"/>
    <x v="0"/>
    <x v="34"/>
    <x v="40"/>
    <x v="29"/>
    <x v="31"/>
    <x v="29"/>
    <x v="38"/>
    <x v="38"/>
    <x v="30"/>
    <x v="22"/>
    <x v="18"/>
    <x v="40"/>
    <x v="35"/>
  </r>
  <r>
    <x v="14"/>
    <x v="44"/>
    <x v="0"/>
    <x v="40"/>
    <x v="38"/>
    <x v="39"/>
    <x v="37"/>
    <x v="24"/>
    <x v="36"/>
    <x v="36"/>
    <x v="27"/>
    <x v="20"/>
    <x v="18"/>
    <x v="39"/>
    <x v="34"/>
  </r>
  <r>
    <x v="5"/>
    <x v="45"/>
    <x v="1"/>
    <x v="43"/>
    <x v="43"/>
    <x v="33"/>
    <x v="32"/>
    <x v="32"/>
    <x v="42"/>
    <x v="42"/>
    <x v="26"/>
    <x v="15"/>
    <x v="15"/>
    <x v="45"/>
    <x v="36"/>
  </r>
  <r>
    <x v="6"/>
    <x v="46"/>
    <x v="0"/>
    <x v="28"/>
    <x v="20"/>
    <x v="17"/>
    <x v="15"/>
    <x v="39"/>
    <x v="21"/>
    <x v="21"/>
    <x v="28"/>
    <x v="35"/>
    <x v="18"/>
    <x v="21"/>
    <x v="19"/>
  </r>
  <r>
    <x v="15"/>
    <x v="47"/>
    <x v="1"/>
    <x v="19"/>
    <x v="21"/>
    <x v="6"/>
    <x v="1"/>
    <x v="45"/>
    <x v="11"/>
    <x v="18"/>
    <x v="0"/>
    <x v="0"/>
    <x v="0"/>
    <x v="19"/>
    <x v="0"/>
  </r>
  <r>
    <x v="18"/>
    <x v="48"/>
    <x v="0"/>
    <x v="8"/>
    <x v="6"/>
    <x v="16"/>
    <x v="18"/>
    <x v="8"/>
    <x v="8"/>
    <x v="7"/>
    <x v="4"/>
    <x v="8"/>
    <x v="8"/>
    <x v="7"/>
    <x v="4"/>
  </r>
  <r>
    <x v="4"/>
    <x v="49"/>
    <x v="0"/>
    <x v="0"/>
    <x v="45"/>
    <x v="0"/>
    <x v="44"/>
    <x v="19"/>
    <x v="41"/>
    <x v="41"/>
    <x v="0"/>
    <x v="0"/>
    <x v="0"/>
    <x v="44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C5" firstHeaderRow="1" firstDataRow="2" firstDataCol="1"/>
  <pivotFields count="15">
    <pivotField compact="0" showAll="0"/>
    <pivotField compact="0" showAll="0"/>
    <pivotField axis="axisRow" compact="0" showAll="0" defaultSubtotal="0" outline="0">
      <items count="2">
        <item x="0"/>
        <item x="1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dataField="1" compact="0" showAll="0" outline="0"/>
    <pivotField compact="0" showAll="0"/>
    <pivotField dataField="1" compact="0" showAll="0" outline="0"/>
  </pivotFields>
  <rowFields count="1">
    <field x="2"/>
  </rowFields>
  <colFields count="1">
    <field x="-2"/>
  </colFields>
  <dataFields count="2">
    <dataField name="Sum - Aumento sugerido" fld="14" subtotal="sum" numFmtId="165"/>
    <dataField name="Average - Diferencia limitada" fld="12" subtotal="average" numFmtId="166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3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O1" activeCellId="0" sqref="O1"/>
    </sheetView>
  </sheetViews>
  <sheetFormatPr defaultColWidth="11.23046875" defaultRowHeight="14.35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1" width="11.34"/>
    <col collapsed="false" customWidth="true" hidden="false" outlineLevel="0" max="3" min="3" style="1" width="10.23"/>
    <col collapsed="false" customWidth="true" hidden="false" outlineLevel="0" max="5" min="4" style="1" width="23.36"/>
    <col collapsed="false" customWidth="true" hidden="false" outlineLevel="0" max="7" min="6" style="1" width="15.9"/>
    <col collapsed="false" customWidth="true" hidden="false" outlineLevel="0" max="8" min="8" style="1" width="23.63"/>
    <col collapsed="false" customWidth="true" hidden="false" outlineLevel="0" max="9" min="9" style="1" width="26.7"/>
  </cols>
  <sheetData>
    <row r="1" customFormat="false" ht="14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4.35" hidden="false" customHeight="false" outlineLevel="0" collapsed="false">
      <c r="A2" s="1" t="s">
        <v>16</v>
      </c>
      <c r="B2" s="1" t="n">
        <v>1</v>
      </c>
      <c r="C2" s="1" t="s">
        <v>17</v>
      </c>
      <c r="D2" s="1" t="n">
        <v>23.1731383731863</v>
      </c>
      <c r="E2" s="1" t="n">
        <v>51.3513368885063</v>
      </c>
      <c r="F2" s="1" t="n">
        <v>1.30769230769231</v>
      </c>
      <c r="G2" s="1" t="n">
        <v>1.61538461538462</v>
      </c>
      <c r="H2" s="1" t="n">
        <v>24.6461932854923</v>
      </c>
      <c r="I2" s="1" t="n">
        <f aca="false">H2*G2</f>
        <v>39.81308146118</v>
      </c>
      <c r="J2" s="2" t="n">
        <f aca="false">MAX(I2/12,E2)</f>
        <v>51.3513368885063</v>
      </c>
      <c r="K2" s="2" t="n">
        <f aca="false">J2-E2</f>
        <v>0</v>
      </c>
      <c r="L2" s="3" t="n">
        <f aca="false">K2/E2</f>
        <v>0</v>
      </c>
      <c r="M2" s="3" t="n">
        <f aca="false">MIN(L2,$P$2)</f>
        <v>0</v>
      </c>
      <c r="N2" s="1" t="n">
        <f aca="false">(1+M2)*E2</f>
        <v>51.3513368885063</v>
      </c>
      <c r="O2" s="2" t="n">
        <f aca="false">E2*M2</f>
        <v>0</v>
      </c>
      <c r="P2" s="0" t="n">
        <v>0.64</v>
      </c>
    </row>
    <row r="3" customFormat="false" ht="14.35" hidden="false" customHeight="false" outlineLevel="0" collapsed="false">
      <c r="A3" s="1" t="s">
        <v>18</v>
      </c>
      <c r="B3" s="1" t="n">
        <v>2</v>
      </c>
      <c r="C3" s="1" t="s">
        <v>19</v>
      </c>
      <c r="D3" s="1" t="n">
        <v>210.541195705285</v>
      </c>
      <c r="E3" s="1" t="n">
        <v>92.5518004664749</v>
      </c>
      <c r="F3" s="1" t="n">
        <v>1430.30769230769</v>
      </c>
      <c r="G3" s="1" t="n">
        <v>1395.61538461538</v>
      </c>
      <c r="H3" s="1" t="n">
        <v>0.0985302273444045</v>
      </c>
      <c r="I3" s="1" t="n">
        <f aca="false">H3*G3</f>
        <v>137.510301131502</v>
      </c>
      <c r="J3" s="2" t="n">
        <f aca="false">MAX(I3,E3)</f>
        <v>137.510301131502</v>
      </c>
      <c r="K3" s="2" t="n">
        <f aca="false">J3-E3</f>
        <v>44.958500665027</v>
      </c>
      <c r="L3" s="3" t="n">
        <f aca="false">K3/E3</f>
        <v>0.485765813721932</v>
      </c>
      <c r="M3" s="3" t="n">
        <f aca="false">MIN(L3,$P$2)</f>
        <v>0.485765813721932</v>
      </c>
      <c r="N3" s="1" t="n">
        <f aca="false">(1+M3)*E3</f>
        <v>137.510301131502</v>
      </c>
      <c r="O3" s="2" t="n">
        <f aca="false">E3*M3</f>
        <v>44.9585006650271</v>
      </c>
      <c r="P3" s="4"/>
    </row>
    <row r="4" customFormat="false" ht="14.35" hidden="false" customHeight="false" outlineLevel="0" collapsed="false">
      <c r="A4" s="1" t="s">
        <v>20</v>
      </c>
      <c r="B4" s="1" t="n">
        <v>5</v>
      </c>
      <c r="C4" s="1" t="s">
        <v>19</v>
      </c>
      <c r="D4" s="1" t="n">
        <v>1.86800476737521</v>
      </c>
      <c r="E4" s="1" t="n">
        <v>2.90034485656479</v>
      </c>
      <c r="F4" s="1" t="n">
        <v>40.4615384615385</v>
      </c>
      <c r="G4" s="1" t="n">
        <v>84.9230769230769</v>
      </c>
      <c r="H4" s="1" t="n">
        <v>0.0397298493007471</v>
      </c>
      <c r="I4" s="1" t="n">
        <f aca="false">H4*G4</f>
        <v>3.3739810483096</v>
      </c>
      <c r="J4" s="2" t="n">
        <f aca="false">MAX(I4,E4)</f>
        <v>3.3739810483096</v>
      </c>
      <c r="K4" s="2" t="n">
        <f aca="false">J4-E4</f>
        <v>0.473636191744809</v>
      </c>
      <c r="L4" s="3" t="n">
        <f aca="false">K4/E4</f>
        <v>0.16330340534256</v>
      </c>
      <c r="M4" s="3" t="n">
        <f aca="false">MIN(L4,$P$2)</f>
        <v>0.16330340534256</v>
      </c>
      <c r="N4" s="1" t="n">
        <f aca="false">(1+M4)*E4</f>
        <v>3.3739810483096</v>
      </c>
      <c r="O4" s="2" t="n">
        <f aca="false">E4*M4</f>
        <v>0.473636191744809</v>
      </c>
    </row>
    <row r="5" customFormat="false" ht="14.35" hidden="false" customHeight="false" outlineLevel="0" collapsed="false">
      <c r="A5" s="1" t="s">
        <v>21</v>
      </c>
      <c r="B5" s="1" t="n">
        <v>6</v>
      </c>
      <c r="C5" s="1" t="s">
        <v>17</v>
      </c>
      <c r="D5" s="1" t="n">
        <v>16.8940791159997</v>
      </c>
      <c r="E5" s="1" t="n">
        <v>143.780616962971</v>
      </c>
      <c r="F5" s="1" t="n">
        <v>18.5384615384615</v>
      </c>
      <c r="G5" s="1" t="n">
        <v>39</v>
      </c>
      <c r="H5" s="1" t="n">
        <v>1.22441759860969</v>
      </c>
      <c r="I5" s="1" t="n">
        <f aca="false">H5*G5</f>
        <v>47.7522863457779</v>
      </c>
      <c r="J5" s="2" t="n">
        <f aca="false">MAX(I5,E5)</f>
        <v>143.780616962971</v>
      </c>
      <c r="K5" s="2" t="n">
        <f aca="false">J5-E5</f>
        <v>0</v>
      </c>
      <c r="L5" s="3" t="n">
        <f aca="false">K5/E5</f>
        <v>0</v>
      </c>
      <c r="M5" s="3" t="n">
        <f aca="false">MIN(L5,$P$2)</f>
        <v>0</v>
      </c>
      <c r="N5" s="1" t="n">
        <f aca="false">(1+M5)*E5</f>
        <v>143.780616962971</v>
      </c>
      <c r="O5" s="2" t="n">
        <f aca="false">E5*M5</f>
        <v>0</v>
      </c>
    </row>
    <row r="6" customFormat="false" ht="14.35" hidden="false" customHeight="false" outlineLevel="0" collapsed="false">
      <c r="A6" s="1" t="s">
        <v>22</v>
      </c>
      <c r="B6" s="1" t="n">
        <v>7</v>
      </c>
      <c r="C6" s="1" t="s">
        <v>19</v>
      </c>
      <c r="D6" s="1" t="n">
        <v>3343.1283091249</v>
      </c>
      <c r="E6" s="1" t="n">
        <v>3728.72882758085</v>
      </c>
      <c r="F6" s="1" t="n">
        <v>76036.4615384615</v>
      </c>
      <c r="G6" s="1" t="n">
        <v>74509.2307692308</v>
      </c>
      <c r="H6" s="1" t="n">
        <v>0.0510645885380684</v>
      </c>
      <c r="I6" s="1" t="n">
        <f aca="false">H6*G6</f>
        <v>3804.78321151876</v>
      </c>
      <c r="J6" s="2" t="n">
        <f aca="false">MAX(I6,E6)</f>
        <v>3804.78321151876</v>
      </c>
      <c r="K6" s="2" t="n">
        <f aca="false">J6-E6</f>
        <v>76.0543839379066</v>
      </c>
      <c r="L6" s="3" t="n">
        <f aca="false">K6/E6</f>
        <v>0.0203968664536138</v>
      </c>
      <c r="M6" s="3" t="n">
        <f aca="false">MIN(L6,$P$2)</f>
        <v>0.0203968664536138</v>
      </c>
      <c r="N6" s="1" t="n">
        <f aca="false">(1+M6)*E6</f>
        <v>3804.78321151876</v>
      </c>
      <c r="O6" s="2" t="n">
        <f aca="false">E6*M6</f>
        <v>76.0543839379066</v>
      </c>
    </row>
    <row r="7" customFormat="false" ht="14.35" hidden="false" customHeight="false" outlineLevel="0" collapsed="false">
      <c r="A7" s="1" t="s">
        <v>23</v>
      </c>
      <c r="B7" s="1" t="n">
        <v>8</v>
      </c>
      <c r="C7" s="1" t="s">
        <v>17</v>
      </c>
      <c r="D7" s="1" t="n">
        <v>3134.66839092961</v>
      </c>
      <c r="E7" s="1" t="n">
        <v>1050.37597845582</v>
      </c>
      <c r="F7" s="1" t="n">
        <v>359.615384615385</v>
      </c>
      <c r="G7" s="1" t="n">
        <v>491.230769230769</v>
      </c>
      <c r="H7" s="1" t="n">
        <v>10.5880291133193</v>
      </c>
      <c r="I7" s="1" t="n">
        <f aca="false">H7*G7</f>
        <v>5201.16568597362</v>
      </c>
      <c r="J7" s="2" t="n">
        <f aca="false">MAX(I7,E7)</f>
        <v>5201.16568597362</v>
      </c>
      <c r="K7" s="2" t="n">
        <f aca="false">J7-E7</f>
        <v>4150.7897075178</v>
      </c>
      <c r="L7" s="3" t="n">
        <f aca="false">K7/E7</f>
        <v>3.95171804444725</v>
      </c>
      <c r="M7" s="3" t="n">
        <f aca="false">MIN(L7,$P$2)</f>
        <v>0.64</v>
      </c>
      <c r="N7" s="1" t="n">
        <f aca="false">(1+M7)*E7</f>
        <v>1722.61660466754</v>
      </c>
      <c r="O7" s="2" t="n">
        <f aca="false">E7*M7</f>
        <v>672.240626211725</v>
      </c>
    </row>
    <row r="8" customFormat="false" ht="14.35" hidden="false" customHeight="false" outlineLevel="0" collapsed="false">
      <c r="A8" s="1" t="s">
        <v>24</v>
      </c>
      <c r="B8" s="1" t="n">
        <v>11</v>
      </c>
      <c r="C8" s="1" t="s">
        <v>17</v>
      </c>
      <c r="D8" s="1" t="n">
        <v>2120.63735459982</v>
      </c>
      <c r="E8" s="1" t="n">
        <v>837.195464938258</v>
      </c>
      <c r="F8" s="1" t="n">
        <v>11273.8461538462</v>
      </c>
      <c r="G8" s="1" t="n">
        <v>13170.1538461538</v>
      </c>
      <c r="H8" s="1" t="n">
        <v>0.242527523655951</v>
      </c>
      <c r="I8" s="1" t="n">
        <f aca="false">H8*G8</f>
        <v>3194.12479847558</v>
      </c>
      <c r="J8" s="2" t="n">
        <f aca="false">MAX(I8,E8)</f>
        <v>3194.12479847558</v>
      </c>
      <c r="K8" s="2" t="n">
        <f aca="false">J8-E8</f>
        <v>2356.92933353732</v>
      </c>
      <c r="L8" s="3" t="n">
        <f aca="false">K8/E8</f>
        <v>2.81526767910901</v>
      </c>
      <c r="M8" s="3" t="n">
        <f aca="false">MIN(L8,$P$2)</f>
        <v>0.64</v>
      </c>
      <c r="N8" s="1" t="n">
        <f aca="false">(1+M8)*E8</f>
        <v>1373.00056249874</v>
      </c>
      <c r="O8" s="2" t="n">
        <f aca="false">E8*M8</f>
        <v>535.805097560485</v>
      </c>
    </row>
    <row r="9" customFormat="false" ht="14.35" hidden="false" customHeight="false" outlineLevel="0" collapsed="false">
      <c r="A9" s="1" t="s">
        <v>25</v>
      </c>
      <c r="B9" s="1" t="n">
        <v>12</v>
      </c>
      <c r="C9" s="1" t="s">
        <v>17</v>
      </c>
      <c r="D9" s="1" t="n">
        <v>552.94379458819</v>
      </c>
      <c r="E9" s="1" t="n">
        <v>330.788693569227</v>
      </c>
      <c r="F9" s="1" t="n">
        <v>1142.53846153846</v>
      </c>
      <c r="G9" s="1" t="n">
        <v>290.153846153846</v>
      </c>
      <c r="H9" s="1" t="n">
        <v>1.44449590345221</v>
      </c>
      <c r="I9" s="1" t="n">
        <f aca="false">H9*G9</f>
        <v>419.126042140133</v>
      </c>
      <c r="J9" s="2" t="n">
        <f aca="false">MAX(I9,E9)</f>
        <v>419.126042140133</v>
      </c>
      <c r="K9" s="2" t="n">
        <f aca="false">J9-E9</f>
        <v>88.3373485709063</v>
      </c>
      <c r="L9" s="3" t="n">
        <f aca="false">K9/E9</f>
        <v>0.267050689120422</v>
      </c>
      <c r="M9" s="3" t="n">
        <f aca="false">MIN(L9,$P$2)</f>
        <v>0.267050689120422</v>
      </c>
      <c r="N9" s="1" t="n">
        <f aca="false">(1+M9)*E9</f>
        <v>419.126042140133</v>
      </c>
      <c r="O9" s="2" t="n">
        <f aca="false">E9*M9</f>
        <v>88.3373485709062</v>
      </c>
    </row>
    <row r="10" customFormat="false" ht="14.35" hidden="false" customHeight="false" outlineLevel="0" collapsed="false">
      <c r="A10" s="1" t="s">
        <v>26</v>
      </c>
      <c r="B10" s="1" t="n">
        <v>14</v>
      </c>
      <c r="C10" s="1" t="s">
        <v>17</v>
      </c>
      <c r="D10" s="1" t="n">
        <v>480.612135908733</v>
      </c>
      <c r="E10" s="1" t="n">
        <v>114.290811812727</v>
      </c>
      <c r="F10" s="1" t="n">
        <v>38.6153846153846</v>
      </c>
      <c r="G10" s="1" t="n">
        <v>17.3076923076923</v>
      </c>
      <c r="H10" s="1" t="n">
        <v>9.37197809877734</v>
      </c>
      <c r="I10" s="1" t="n">
        <f aca="false">H10*G10</f>
        <v>162.207313248069</v>
      </c>
      <c r="J10" s="2" t="n">
        <f aca="false">MAX(I10,E10)</f>
        <v>162.207313248069</v>
      </c>
      <c r="K10" s="2" t="n">
        <f aca="false">J10-E10</f>
        <v>47.9165014353423</v>
      </c>
      <c r="L10" s="3" t="n">
        <f aca="false">K10/E10</f>
        <v>0.419250687569326</v>
      </c>
      <c r="M10" s="3" t="n">
        <f aca="false">MIN(L10,$P$2)</f>
        <v>0.419250687569326</v>
      </c>
      <c r="N10" s="1" t="n">
        <f aca="false">(1+M10)*E10</f>
        <v>162.207313248069</v>
      </c>
      <c r="O10" s="2" t="n">
        <f aca="false">E10*M10</f>
        <v>47.9165014353422</v>
      </c>
    </row>
    <row r="11" customFormat="false" ht="14.35" hidden="false" customHeight="false" outlineLevel="0" collapsed="false">
      <c r="A11" s="1" t="s">
        <v>27</v>
      </c>
      <c r="B11" s="1" t="n">
        <v>16</v>
      </c>
      <c r="C11" s="1" t="s">
        <v>17</v>
      </c>
      <c r="D11" s="1" t="n">
        <v>13828.4099312387</v>
      </c>
      <c r="E11" s="1" t="n">
        <v>14186.2396083239</v>
      </c>
      <c r="F11" s="1" t="n">
        <v>64185</v>
      </c>
      <c r="G11" s="1" t="n">
        <v>85027.3076923077</v>
      </c>
      <c r="H11" s="1" t="n">
        <v>0.222893644433938</v>
      </c>
      <c r="I11" s="1" t="n">
        <f aca="false">H11*G11</f>
        <v>18952.0464879443</v>
      </c>
      <c r="J11" s="2" t="n">
        <f aca="false">MAX(I11,E11)</f>
        <v>18952.0464879443</v>
      </c>
      <c r="K11" s="2" t="n">
        <f aca="false">J11-E11</f>
        <v>4765.80687962037</v>
      </c>
      <c r="L11" s="3" t="n">
        <f aca="false">K11/E11</f>
        <v>0.335945748218153</v>
      </c>
      <c r="M11" s="3" t="n">
        <f aca="false">MIN(L11,$P$2)</f>
        <v>0.335945748218153</v>
      </c>
      <c r="N11" s="1" t="n">
        <f aca="false">(1+M11)*E11</f>
        <v>18952.0464879443</v>
      </c>
      <c r="O11" s="2" t="n">
        <f aca="false">E11*M11</f>
        <v>4765.80687962037</v>
      </c>
    </row>
    <row r="12" customFormat="false" ht="14.35" hidden="false" customHeight="false" outlineLevel="0" collapsed="false">
      <c r="A12" s="1" t="s">
        <v>28</v>
      </c>
      <c r="B12" s="1" t="n">
        <v>17</v>
      </c>
      <c r="C12" s="1" t="s">
        <v>19</v>
      </c>
      <c r="D12" s="1" t="n">
        <v>2786.511554357</v>
      </c>
      <c r="E12" s="1" t="n">
        <v>2360.43878552742</v>
      </c>
      <c r="F12" s="1" t="n">
        <v>30700.3076923077</v>
      </c>
      <c r="G12" s="1" t="n">
        <v>36457.5384615385</v>
      </c>
      <c r="H12" s="1" t="n">
        <v>0.0952660126760669</v>
      </c>
      <c r="I12" s="1" t="n">
        <f aca="false">H12*G12</f>
        <v>3473.16432121512</v>
      </c>
      <c r="J12" s="2" t="n">
        <f aca="false">MAX(I12,E12)</f>
        <v>3473.16432121512</v>
      </c>
      <c r="K12" s="2" t="n">
        <f aca="false">J12-E12</f>
        <v>1112.7255356877</v>
      </c>
      <c r="L12" s="3" t="n">
        <f aca="false">K12/E12</f>
        <v>0.471406224347002</v>
      </c>
      <c r="M12" s="3" t="n">
        <f aca="false">MIN(L12,$P$2)</f>
        <v>0.471406224347002</v>
      </c>
      <c r="N12" s="1" t="n">
        <f aca="false">(1+M12)*E12</f>
        <v>3473.16432121512</v>
      </c>
      <c r="O12" s="2" t="n">
        <f aca="false">E12*M12</f>
        <v>1112.7255356877</v>
      </c>
    </row>
    <row r="13" customFormat="false" ht="14.35" hidden="false" customHeight="false" outlineLevel="0" collapsed="false">
      <c r="A13" s="1" t="s">
        <v>29</v>
      </c>
      <c r="B13" s="1" t="n">
        <v>18</v>
      </c>
      <c r="C13" s="1" t="s">
        <v>17</v>
      </c>
      <c r="D13" s="1" t="n">
        <v>1220.05179261849</v>
      </c>
      <c r="E13" s="1" t="n">
        <v>1872.49625647387</v>
      </c>
      <c r="F13" s="1" t="n">
        <v>521.076923076923</v>
      </c>
      <c r="G13" s="1" t="n">
        <v>637.307692307692</v>
      </c>
      <c r="H13" s="1" t="n">
        <v>3.61687802881321</v>
      </c>
      <c r="I13" s="1" t="n">
        <f aca="false">H13*G13</f>
        <v>2305.06418990134</v>
      </c>
      <c r="J13" s="2" t="n">
        <f aca="false">MAX(I13,E13)</f>
        <v>2305.06418990134</v>
      </c>
      <c r="K13" s="2" t="n">
        <f aca="false">J13-E13</f>
        <v>432.567933427471</v>
      </c>
      <c r="L13" s="3" t="n">
        <f aca="false">K13/E13</f>
        <v>0.231011374218738</v>
      </c>
      <c r="M13" s="3" t="n">
        <f aca="false">MIN(L13,$P$2)</f>
        <v>0.231011374218738</v>
      </c>
      <c r="N13" s="1" t="n">
        <f aca="false">(1+M13)*E13</f>
        <v>2305.06418990134</v>
      </c>
      <c r="O13" s="2" t="n">
        <f aca="false">E13*M13</f>
        <v>432.567933427471</v>
      </c>
    </row>
    <row r="14" customFormat="false" ht="14.35" hidden="false" customHeight="false" outlineLevel="0" collapsed="false">
      <c r="A14" s="1" t="s">
        <v>30</v>
      </c>
      <c r="B14" s="1" t="n">
        <v>19</v>
      </c>
      <c r="C14" s="1" t="s">
        <v>19</v>
      </c>
      <c r="D14" s="1" t="n">
        <v>1378.65237397259</v>
      </c>
      <c r="E14" s="1" t="n">
        <v>1316.92153284642</v>
      </c>
      <c r="F14" s="1" t="n">
        <v>26330.2307692308</v>
      </c>
      <c r="G14" s="1" t="n">
        <v>28278</v>
      </c>
      <c r="H14" s="1" t="n">
        <v>0.0488065063296681</v>
      </c>
      <c r="I14" s="1" t="n">
        <f aca="false">H14*G14</f>
        <v>1380.15038599035</v>
      </c>
      <c r="J14" s="2" t="n">
        <f aca="false">MAX(I14,E14)</f>
        <v>1380.15038599035</v>
      </c>
      <c r="K14" s="2" t="n">
        <f aca="false">J14-E14</f>
        <v>63.2288531439344</v>
      </c>
      <c r="L14" s="3" t="n">
        <f aca="false">K14/E14</f>
        <v>0.0480126200133355</v>
      </c>
      <c r="M14" s="3" t="n">
        <f aca="false">MIN(L14,$P$2)</f>
        <v>0.0480126200133355</v>
      </c>
      <c r="N14" s="1" t="n">
        <f aca="false">(1+M14)*E14</f>
        <v>1380.15038599035</v>
      </c>
      <c r="O14" s="2" t="n">
        <f aca="false">E14*M14</f>
        <v>63.2288531439345</v>
      </c>
    </row>
    <row r="15" customFormat="false" ht="14.35" hidden="false" customHeight="false" outlineLevel="0" collapsed="false">
      <c r="A15" s="1" t="s">
        <v>31</v>
      </c>
      <c r="B15" s="1" t="n">
        <v>20</v>
      </c>
      <c r="C15" s="1" t="s">
        <v>19</v>
      </c>
      <c r="D15" s="1" t="n">
        <v>1347.61531751571</v>
      </c>
      <c r="E15" s="1" t="n">
        <v>1041.29057419385</v>
      </c>
      <c r="F15" s="1" t="n">
        <v>12289.9230769231</v>
      </c>
      <c r="G15" s="1" t="n">
        <v>16914.3076923077</v>
      </c>
      <c r="H15" s="1" t="n">
        <v>0.111833419588261</v>
      </c>
      <c r="I15" s="1" t="n">
        <f aca="false">H15*G15</f>
        <v>1891.5848691988</v>
      </c>
      <c r="J15" s="2" t="n">
        <f aca="false">MAX(I15,E15)</f>
        <v>1891.5848691988</v>
      </c>
      <c r="K15" s="2" t="n">
        <f aca="false">J15-E15</f>
        <v>850.294295004947</v>
      </c>
      <c r="L15" s="3" t="n">
        <f aca="false">K15/E15</f>
        <v>0.816577347454846</v>
      </c>
      <c r="M15" s="3" t="n">
        <f aca="false">MIN(L15,$P$2)</f>
        <v>0.64</v>
      </c>
      <c r="N15" s="1" t="n">
        <f aca="false">(1+M15)*E15</f>
        <v>1707.71654167791</v>
      </c>
      <c r="O15" s="2" t="n">
        <f aca="false">E15*M15</f>
        <v>666.425967484064</v>
      </c>
    </row>
    <row r="16" customFormat="false" ht="14.35" hidden="false" customHeight="false" outlineLevel="0" collapsed="false">
      <c r="A16" s="1" t="s">
        <v>32</v>
      </c>
      <c r="B16" s="1" t="n">
        <v>22</v>
      </c>
      <c r="C16" s="1" t="s">
        <v>19</v>
      </c>
      <c r="D16" s="1" t="n">
        <v>52.7033553267896</v>
      </c>
      <c r="E16" s="1" t="n">
        <v>23.2475328796226</v>
      </c>
      <c r="F16" s="1" t="n">
        <v>225.615384615385</v>
      </c>
      <c r="G16" s="1" t="n">
        <v>219.769230769231</v>
      </c>
      <c r="H16" s="1" t="n">
        <v>0.182142602115928</v>
      </c>
      <c r="I16" s="1" t="n">
        <f aca="false">H16*G16</f>
        <v>40.0293395573236</v>
      </c>
      <c r="J16" s="2" t="n">
        <f aca="false">MAX(I16,E16)</f>
        <v>40.0293395573236</v>
      </c>
      <c r="K16" s="2" t="n">
        <f aca="false">J16-E16</f>
        <v>16.781806677701</v>
      </c>
      <c r="L16" s="3" t="n">
        <f aca="false">K16/E16</f>
        <v>0.72187473675587</v>
      </c>
      <c r="M16" s="3" t="n">
        <f aca="false">MIN(L16,$P$2)</f>
        <v>0.64</v>
      </c>
      <c r="N16" s="1" t="n">
        <f aca="false">(1+M16)*E16</f>
        <v>38.1259539225811</v>
      </c>
      <c r="O16" s="2" t="n">
        <f aca="false">E16*M16</f>
        <v>14.8784210429585</v>
      </c>
    </row>
    <row r="17" customFormat="false" ht="14.35" hidden="false" customHeight="false" outlineLevel="0" collapsed="false">
      <c r="A17" s="1" t="s">
        <v>33</v>
      </c>
      <c r="B17" s="1" t="n">
        <v>23</v>
      </c>
      <c r="C17" s="1" t="s">
        <v>19</v>
      </c>
      <c r="D17" s="1" t="n">
        <v>1008.72387411784</v>
      </c>
      <c r="E17" s="1" t="n">
        <v>788.482077097336</v>
      </c>
      <c r="F17" s="1" t="n">
        <v>21412.6923076923</v>
      </c>
      <c r="G17" s="1" t="n">
        <v>25888.6923076923</v>
      </c>
      <c r="H17" s="1" t="n">
        <v>0.048419052329824</v>
      </c>
      <c r="I17" s="1" t="n">
        <f aca="false">H17*G17</f>
        <v>1253.50594759687</v>
      </c>
      <c r="J17" s="2" t="n">
        <f aca="false">MAX(I17,E17)</f>
        <v>1253.50594759687</v>
      </c>
      <c r="K17" s="2" t="n">
        <f aca="false">J17-E17</f>
        <v>465.02387049953</v>
      </c>
      <c r="L17" s="3" t="n">
        <f aca="false">K17/E17</f>
        <v>0.589771009394959</v>
      </c>
      <c r="M17" s="3" t="n">
        <f aca="false">MIN(L17,$P$2)</f>
        <v>0.589771009394959</v>
      </c>
      <c r="N17" s="1" t="n">
        <f aca="false">(1+M17)*E17</f>
        <v>1253.50594759687</v>
      </c>
      <c r="O17" s="2" t="n">
        <f aca="false">E17*M17</f>
        <v>465.02387049953</v>
      </c>
    </row>
    <row r="18" customFormat="false" ht="14.35" hidden="false" customHeight="false" outlineLevel="0" collapsed="false">
      <c r="A18" s="1" t="s">
        <v>34</v>
      </c>
      <c r="B18" s="1" t="n">
        <v>24</v>
      </c>
      <c r="C18" s="1" t="s">
        <v>19</v>
      </c>
      <c r="D18" s="1" t="n">
        <v>15699.2224405544</v>
      </c>
      <c r="E18" s="1" t="n">
        <v>16896.9513995919</v>
      </c>
      <c r="F18" s="1" t="n">
        <v>185674.846153846</v>
      </c>
      <c r="G18" s="1" t="n">
        <v>214083.615384615</v>
      </c>
      <c r="H18" s="1" t="n">
        <v>0.0843350403617143</v>
      </c>
      <c r="I18" s="1" t="n">
        <f aca="false">H18*G18</f>
        <v>18054.7503442432</v>
      </c>
      <c r="J18" s="2" t="n">
        <f aca="false">MAX(I18,E18)</f>
        <v>18054.7503442432</v>
      </c>
      <c r="K18" s="2" t="n">
        <f aca="false">J18-E18</f>
        <v>1157.79894465132</v>
      </c>
      <c r="L18" s="3" t="n">
        <f aca="false">K18/E18</f>
        <v>0.0685211738656766</v>
      </c>
      <c r="M18" s="3" t="n">
        <f aca="false">MIN(L18,$P$2)</f>
        <v>0.0685211738656766</v>
      </c>
      <c r="N18" s="1" t="n">
        <f aca="false">(1+M18)*E18</f>
        <v>18054.7503442432</v>
      </c>
      <c r="O18" s="2" t="n">
        <f aca="false">E18*M18</f>
        <v>1157.79894465132</v>
      </c>
    </row>
    <row r="19" customFormat="false" ht="14.35" hidden="false" customHeight="false" outlineLevel="0" collapsed="false">
      <c r="A19" s="1" t="s">
        <v>35</v>
      </c>
      <c r="B19" s="1" t="n">
        <v>25</v>
      </c>
      <c r="C19" s="1" t="s">
        <v>19</v>
      </c>
      <c r="D19" s="1" t="n">
        <v>334.045287139606</v>
      </c>
      <c r="E19" s="1" t="n">
        <v>63.246325456118</v>
      </c>
      <c r="F19" s="1" t="n">
        <v>656.846153846154</v>
      </c>
      <c r="G19" s="1" t="n">
        <v>1232.69230769231</v>
      </c>
      <c r="H19" s="1" t="n">
        <v>0.219201366646446</v>
      </c>
      <c r="I19" s="1" t="n">
        <f aca="false">H19*G19</f>
        <v>270.207838500716</v>
      </c>
      <c r="J19" s="2" t="n">
        <f aca="false">MAX(I19,E19)</f>
        <v>270.207838500716</v>
      </c>
      <c r="K19" s="2" t="n">
        <f aca="false">J19-E19</f>
        <v>206.961513044598</v>
      </c>
      <c r="L19" s="3" t="n">
        <f aca="false">K19/E19</f>
        <v>3.27230888991635</v>
      </c>
      <c r="M19" s="3" t="n">
        <f aca="false">MIN(L19,$P$2)</f>
        <v>0.64</v>
      </c>
      <c r="N19" s="1" t="n">
        <f aca="false">(1+M19)*E19</f>
        <v>103.723973748034</v>
      </c>
      <c r="O19" s="2" t="n">
        <f aca="false">E19*M19</f>
        <v>40.4776482919155</v>
      </c>
    </row>
    <row r="20" customFormat="false" ht="14.35" hidden="false" customHeight="false" outlineLevel="0" collapsed="false">
      <c r="A20" s="1" t="s">
        <v>36</v>
      </c>
      <c r="B20" s="1" t="n">
        <v>26</v>
      </c>
      <c r="C20" s="1" t="s">
        <v>19</v>
      </c>
      <c r="D20" s="1" t="n">
        <v>4.81967971644891</v>
      </c>
      <c r="E20" s="1" t="n">
        <v>21.9719031276632</v>
      </c>
      <c r="F20" s="1" t="n">
        <v>243.846153846154</v>
      </c>
      <c r="G20" s="1" t="n">
        <v>1055.30769230769</v>
      </c>
      <c r="H20" s="1" t="n">
        <v>0.0208423519213211</v>
      </c>
      <c r="I20" s="1" t="n">
        <f aca="false">H20*G20</f>
        <v>21.9950943083541</v>
      </c>
      <c r="J20" s="2" t="n">
        <f aca="false">MAX(I20,E20)</f>
        <v>21.9950943083541</v>
      </c>
      <c r="K20" s="2" t="n">
        <f aca="false">J20-E20</f>
        <v>0.0231911806909224</v>
      </c>
      <c r="L20" s="3" t="n">
        <f aca="false">K20/E20</f>
        <v>0.00105549257868901</v>
      </c>
      <c r="M20" s="3" t="n">
        <f aca="false">MIN(L20,$P$2)</f>
        <v>0.00105549257868901</v>
      </c>
      <c r="N20" s="1" t="n">
        <f aca="false">(1+M20)*E20</f>
        <v>21.9950943083541</v>
      </c>
      <c r="O20" s="2" t="n">
        <f aca="false">E20*M20</f>
        <v>0.0231911806909224</v>
      </c>
    </row>
    <row r="21" customFormat="false" ht="14.35" hidden="false" customHeight="false" outlineLevel="0" collapsed="false">
      <c r="A21" s="1" t="s">
        <v>37</v>
      </c>
      <c r="B21" s="1" t="n">
        <v>27</v>
      </c>
      <c r="C21" s="1" t="s">
        <v>19</v>
      </c>
      <c r="D21" s="1" t="n">
        <v>1854.79798461473</v>
      </c>
      <c r="E21" s="1" t="n">
        <v>1104.46443594095</v>
      </c>
      <c r="F21" s="1" t="n">
        <v>24875</v>
      </c>
      <c r="G21" s="1" t="n">
        <v>29580.7692307692</v>
      </c>
      <c r="H21" s="1" t="n">
        <v>0.0620968020909304</v>
      </c>
      <c r="I21" s="1" t="n">
        <f aca="false">H21*G21</f>
        <v>1836.87117262056</v>
      </c>
      <c r="J21" s="2" t="n">
        <f aca="false">MAX(I21,E21)</f>
        <v>1836.87117262056</v>
      </c>
      <c r="K21" s="2" t="n">
        <f aca="false">J21-E21</f>
        <v>732.406736679609</v>
      </c>
      <c r="L21" s="3" t="n">
        <f aca="false">K21/E21</f>
        <v>0.663132929269591</v>
      </c>
      <c r="M21" s="3" t="n">
        <f aca="false">MIN(L21,$P$2)</f>
        <v>0.64</v>
      </c>
      <c r="N21" s="1" t="n">
        <f aca="false">(1+M21)*E21</f>
        <v>1811.32167494316</v>
      </c>
      <c r="O21" s="2" t="n">
        <f aca="false">E21*M21</f>
        <v>706.857239002208</v>
      </c>
    </row>
    <row r="22" customFormat="false" ht="14.35" hidden="false" customHeight="false" outlineLevel="0" collapsed="false">
      <c r="A22" s="1" t="s">
        <v>38</v>
      </c>
      <c r="B22" s="1" t="n">
        <v>28</v>
      </c>
      <c r="C22" s="1" t="s">
        <v>17</v>
      </c>
      <c r="D22" s="1" t="n">
        <v>682.705996985947</v>
      </c>
      <c r="E22" s="1" t="n">
        <v>1505.11512511533</v>
      </c>
      <c r="F22" s="1" t="n">
        <v>4217.07692307692</v>
      </c>
      <c r="G22" s="1" t="n">
        <v>4658</v>
      </c>
      <c r="H22" s="1" t="n">
        <v>0.265752354800483</v>
      </c>
      <c r="I22" s="1" t="n">
        <f aca="false">H22*G22</f>
        <v>1237.87446866065</v>
      </c>
      <c r="J22" s="2" t="n">
        <f aca="false">MAX(I22,E22)</f>
        <v>1505.11512511533</v>
      </c>
      <c r="K22" s="2" t="n">
        <f aca="false">J22-E22</f>
        <v>0</v>
      </c>
      <c r="L22" s="3" t="n">
        <f aca="false">K22/E22</f>
        <v>0</v>
      </c>
      <c r="M22" s="3" t="n">
        <f aca="false">MIN(L22,$P$2)</f>
        <v>0</v>
      </c>
      <c r="N22" s="1" t="n">
        <f aca="false">(1+M22)*E22</f>
        <v>1505.11512511533</v>
      </c>
      <c r="O22" s="2" t="n">
        <f aca="false">E22*M22</f>
        <v>0</v>
      </c>
    </row>
    <row r="23" customFormat="false" ht="14.35" hidden="false" customHeight="false" outlineLevel="0" collapsed="false">
      <c r="A23" s="1" t="s">
        <v>39</v>
      </c>
      <c r="B23" s="1" t="n">
        <v>30</v>
      </c>
      <c r="C23" s="1" t="s">
        <v>19</v>
      </c>
      <c r="D23" s="1" t="n">
        <v>2505.39324713732</v>
      </c>
      <c r="E23" s="1" t="n">
        <v>2584.6772787081</v>
      </c>
      <c r="F23" s="1" t="n">
        <v>44168.8461538462</v>
      </c>
      <c r="G23" s="1" t="n">
        <v>40507.3076923077</v>
      </c>
      <c r="H23" s="1" t="n">
        <v>0.0629800962527205</v>
      </c>
      <c r="I23" s="1" t="n">
        <f aca="false">H23*G23</f>
        <v>2551.1541374001</v>
      </c>
      <c r="J23" s="2" t="n">
        <f aca="false">MAX(I23,E23)</f>
        <v>2584.6772787081</v>
      </c>
      <c r="K23" s="2" t="n">
        <f aca="false">J23-E23</f>
        <v>0</v>
      </c>
      <c r="L23" s="3" t="n">
        <f aca="false">K23/E23</f>
        <v>0</v>
      </c>
      <c r="M23" s="3" t="n">
        <f aca="false">MIN(L23,$P$2)</f>
        <v>0</v>
      </c>
      <c r="N23" s="1" t="n">
        <f aca="false">(1+M23)*E23</f>
        <v>2584.6772787081</v>
      </c>
      <c r="O23" s="2" t="n">
        <f aca="false">E23*M23</f>
        <v>0</v>
      </c>
    </row>
    <row r="24" customFormat="false" ht="14.35" hidden="false" customHeight="false" outlineLevel="0" collapsed="false">
      <c r="A24" s="1" t="s">
        <v>40</v>
      </c>
      <c r="B24" s="1" t="n">
        <v>31</v>
      </c>
      <c r="C24" s="1" t="s">
        <v>17</v>
      </c>
      <c r="D24" s="1" t="n">
        <v>22.1137553153261</v>
      </c>
      <c r="E24" s="1" t="n">
        <v>89.3958347821127</v>
      </c>
      <c r="F24" s="1" t="n">
        <v>1.92307692307692</v>
      </c>
      <c r="G24" s="1" t="n">
        <v>272.461538461538</v>
      </c>
      <c r="H24" s="1" t="n">
        <v>4.25734644169384</v>
      </c>
      <c r="I24" s="1" t="n">
        <f aca="false">H24*G24</f>
        <v>1159.96316126766</v>
      </c>
      <c r="J24" s="2" t="n">
        <f aca="false">MAX(I24,E24)</f>
        <v>1159.96316126766</v>
      </c>
      <c r="K24" s="2" t="n">
        <f aca="false">J24-E24</f>
        <v>1070.56732648555</v>
      </c>
      <c r="L24" s="3" t="n">
        <f aca="false">K24/E24</f>
        <v>11.9755839754153</v>
      </c>
      <c r="M24" s="3" t="n">
        <f aca="false">MIN(L24,$P$2)</f>
        <v>0.64</v>
      </c>
      <c r="N24" s="1" t="n">
        <f aca="false">(1+M24)*E24</f>
        <v>146.609169042665</v>
      </c>
      <c r="O24" s="2" t="n">
        <f aca="false">E24*M24</f>
        <v>57.2133342605521</v>
      </c>
    </row>
    <row r="25" customFormat="false" ht="14.35" hidden="false" customHeight="false" outlineLevel="0" collapsed="false">
      <c r="A25" s="1" t="s">
        <v>41</v>
      </c>
      <c r="B25" s="1" t="n">
        <v>33</v>
      </c>
      <c r="C25" s="1" t="s">
        <v>19</v>
      </c>
      <c r="D25" s="1" t="n">
        <v>52.0160754497698</v>
      </c>
      <c r="E25" s="1" t="n">
        <v>46.3733449409481</v>
      </c>
      <c r="F25" s="1" t="n">
        <v>2834.23076923077</v>
      </c>
      <c r="G25" s="1" t="n">
        <v>2966.53846153846</v>
      </c>
      <c r="H25" s="1" t="n">
        <v>0.0161866752472943</v>
      </c>
      <c r="I25" s="1" t="n">
        <f aca="false">H25*G25</f>
        <v>48.0183946855311</v>
      </c>
      <c r="J25" s="2" t="n">
        <f aca="false">MAX(I25,E25)</f>
        <v>48.0183946855311</v>
      </c>
      <c r="K25" s="2" t="n">
        <f aca="false">J25-E25</f>
        <v>1.64504974458301</v>
      </c>
      <c r="L25" s="3" t="n">
        <f aca="false">K25/E25</f>
        <v>0.0354740367915624</v>
      </c>
      <c r="M25" s="3" t="n">
        <f aca="false">MIN(L25,$P$2)</f>
        <v>0.0354740367915624</v>
      </c>
      <c r="N25" s="1" t="n">
        <f aca="false">(1+M25)*E25</f>
        <v>48.0183946855311</v>
      </c>
      <c r="O25" s="2" t="n">
        <f aca="false">E25*M25</f>
        <v>1.64504974458301</v>
      </c>
    </row>
    <row r="26" customFormat="false" ht="14.35" hidden="false" customHeight="false" outlineLevel="0" collapsed="false">
      <c r="A26" s="1" t="s">
        <v>42</v>
      </c>
      <c r="B26" s="1" t="n">
        <v>34</v>
      </c>
      <c r="C26" s="1" t="s">
        <v>19</v>
      </c>
      <c r="D26" s="1" t="n">
        <v>222.101875936998</v>
      </c>
      <c r="E26" s="1" t="n">
        <v>77.5117096710752</v>
      </c>
      <c r="F26" s="1" t="n">
        <v>295.076923076923</v>
      </c>
      <c r="G26" s="1" t="n">
        <v>395.923076923077</v>
      </c>
      <c r="H26" s="1" t="n">
        <v>0.576957175949966</v>
      </c>
      <c r="I26" s="1" t="n">
        <f aca="false">H26*G26</f>
        <v>228.43066035496</v>
      </c>
      <c r="J26" s="2" t="n">
        <f aca="false">MAX(I26,E26)</f>
        <v>228.43066035496</v>
      </c>
      <c r="K26" s="2" t="n">
        <f aca="false">J26-E26</f>
        <v>150.918950683884</v>
      </c>
      <c r="L26" s="3" t="n">
        <f aca="false">K26/E26</f>
        <v>1.94704711487228</v>
      </c>
      <c r="M26" s="3" t="n">
        <f aca="false">MIN(L26,$P$2)</f>
        <v>0.64</v>
      </c>
      <c r="N26" s="1" t="n">
        <f aca="false">(1+M26)*E26</f>
        <v>127.119203860563</v>
      </c>
      <c r="O26" s="2" t="n">
        <f aca="false">E26*M26</f>
        <v>49.6074941894881</v>
      </c>
    </row>
    <row r="27" customFormat="false" ht="14.35" hidden="false" customHeight="false" outlineLevel="0" collapsed="false">
      <c r="A27" s="1" t="s">
        <v>43</v>
      </c>
      <c r="B27" s="1" t="n">
        <v>37</v>
      </c>
      <c r="C27" s="1" t="s">
        <v>19</v>
      </c>
      <c r="D27" s="1" t="n">
        <v>194.960903985636</v>
      </c>
      <c r="E27" s="1" t="n">
        <v>222.830038393408</v>
      </c>
      <c r="F27" s="1" t="n">
        <v>2914</v>
      </c>
      <c r="G27" s="1" t="n">
        <v>3582.92307692308</v>
      </c>
      <c r="H27" s="1" t="n">
        <v>0.0681748331661606</v>
      </c>
      <c r="I27" s="1" t="n">
        <f aca="false">H27*G27</f>
        <v>244.265183016418</v>
      </c>
      <c r="J27" s="2" t="n">
        <f aca="false">MAX(I27,E27)</f>
        <v>244.265183016418</v>
      </c>
      <c r="K27" s="2" t="n">
        <f aca="false">J27-E27</f>
        <v>21.4351446230098</v>
      </c>
      <c r="L27" s="3" t="n">
        <f aca="false">K27/E27</f>
        <v>0.0961950407474503</v>
      </c>
      <c r="M27" s="3" t="n">
        <f aca="false">MIN(L27,$P$2)</f>
        <v>0.0961950407474503</v>
      </c>
      <c r="N27" s="1" t="n">
        <f aca="false">(1+M27)*E27</f>
        <v>244.265183016418</v>
      </c>
      <c r="O27" s="2" t="n">
        <f aca="false">E27*M27</f>
        <v>21.4351446230098</v>
      </c>
    </row>
    <row r="28" customFormat="false" ht="14.35" hidden="false" customHeight="false" outlineLevel="0" collapsed="false">
      <c r="A28" s="1" t="s">
        <v>44</v>
      </c>
      <c r="B28" s="1" t="n">
        <v>38</v>
      </c>
      <c r="C28" s="1" t="s">
        <v>17</v>
      </c>
      <c r="D28" s="1" t="n">
        <v>881.20291030405</v>
      </c>
      <c r="E28" s="1" t="n">
        <v>821.019671143643</v>
      </c>
      <c r="F28" s="1" t="n">
        <v>1149</v>
      </c>
      <c r="G28" s="1" t="n">
        <v>1314.15384615385</v>
      </c>
      <c r="H28" s="1" t="n">
        <v>1.64801453948728</v>
      </c>
      <c r="I28" s="1" t="n">
        <f aca="false">H28*G28</f>
        <v>2165.74464558468</v>
      </c>
      <c r="J28" s="2" t="n">
        <f aca="false">MAX(I28,E28)</f>
        <v>2165.74464558468</v>
      </c>
      <c r="K28" s="2" t="n">
        <f aca="false">J28-E28</f>
        <v>1344.72497444103</v>
      </c>
      <c r="L28" s="3" t="n">
        <f aca="false">K28/E28</f>
        <v>1.63787180953642</v>
      </c>
      <c r="M28" s="3" t="n">
        <f aca="false">MIN(L28,$P$2)</f>
        <v>0.64</v>
      </c>
      <c r="N28" s="1" t="n">
        <f aca="false">(1+M28)*E28</f>
        <v>1346.47226067557</v>
      </c>
      <c r="O28" s="2" t="n">
        <f aca="false">E28*M28</f>
        <v>525.452589531932</v>
      </c>
    </row>
    <row r="29" customFormat="false" ht="14.35" hidden="false" customHeight="false" outlineLevel="0" collapsed="false">
      <c r="A29" s="1" t="s">
        <v>45</v>
      </c>
      <c r="B29" s="1" t="n">
        <v>39</v>
      </c>
      <c r="C29" s="1" t="s">
        <v>19</v>
      </c>
      <c r="D29" s="1" t="n">
        <v>38.6842208103142</v>
      </c>
      <c r="E29" s="1" t="n">
        <v>37.9642197590479</v>
      </c>
      <c r="F29" s="1" t="n">
        <v>1878.46153846154</v>
      </c>
      <c r="G29" s="1" t="n">
        <v>2245.84615384615</v>
      </c>
      <c r="H29" s="1" t="n">
        <v>0.0192349034144787</v>
      </c>
      <c r="I29" s="1" t="n">
        <f aca="false">H29*G29</f>
        <v>43.1986338530092</v>
      </c>
      <c r="J29" s="2" t="n">
        <f aca="false">MAX(I29,E29)</f>
        <v>43.1986338530092</v>
      </c>
      <c r="K29" s="2" t="n">
        <f aca="false">J29-E29</f>
        <v>5.23441409396127</v>
      </c>
      <c r="L29" s="3" t="n">
        <f aca="false">K29/E29</f>
        <v>0.137877562799477</v>
      </c>
      <c r="M29" s="3" t="n">
        <f aca="false">MIN(L29,$P$2)</f>
        <v>0.137877562799477</v>
      </c>
      <c r="N29" s="1" t="n">
        <f aca="false">(1+M29)*E29</f>
        <v>43.1986338530092</v>
      </c>
      <c r="O29" s="2" t="n">
        <f aca="false">E29*M29</f>
        <v>5.23441409396127</v>
      </c>
    </row>
    <row r="30" customFormat="false" ht="14.35" hidden="false" customHeight="false" outlineLevel="0" collapsed="false">
      <c r="A30" s="1" t="s">
        <v>46</v>
      </c>
      <c r="B30" s="1" t="n">
        <v>40</v>
      </c>
      <c r="C30" s="1" t="s">
        <v>19</v>
      </c>
      <c r="D30" s="1" t="n">
        <v>1605.87153194222</v>
      </c>
      <c r="E30" s="1" t="n">
        <v>1684.83111193596</v>
      </c>
      <c r="F30" s="1" t="n">
        <v>66074.6153846154</v>
      </c>
      <c r="G30" s="1" t="n">
        <v>70506.2307692308</v>
      </c>
      <c r="H30" s="1" t="n">
        <v>0.0251053303462778</v>
      </c>
      <c r="I30" s="1" t="n">
        <f aca="false">H30*G30</f>
        <v>1770.08221493244</v>
      </c>
      <c r="J30" s="2" t="n">
        <f aca="false">MAX(I30,E30)</f>
        <v>1770.08221493244</v>
      </c>
      <c r="K30" s="2" t="n">
        <f aca="false">J30-E30</f>
        <v>85.2511029964753</v>
      </c>
      <c r="L30" s="3" t="n">
        <f aca="false">K30/E30</f>
        <v>0.0505991979804535</v>
      </c>
      <c r="M30" s="3" t="n">
        <f aca="false">MIN(L30,$P$2)</f>
        <v>0.0505991979804535</v>
      </c>
      <c r="N30" s="1" t="n">
        <f aca="false">(1+M30)*E30</f>
        <v>1770.08221493244</v>
      </c>
      <c r="O30" s="2" t="n">
        <f aca="false">E30*M30</f>
        <v>85.2511029964753</v>
      </c>
    </row>
    <row r="31" customFormat="false" ht="14.35" hidden="false" customHeight="false" outlineLevel="0" collapsed="false">
      <c r="A31" s="1" t="s">
        <v>47</v>
      </c>
      <c r="B31" s="1" t="n">
        <v>42</v>
      </c>
      <c r="C31" s="1" t="s">
        <v>17</v>
      </c>
      <c r="D31" s="1" t="n">
        <v>5937.83951434729</v>
      </c>
      <c r="E31" s="1" t="n">
        <v>3253.12087477846</v>
      </c>
      <c r="F31" s="1" t="n">
        <v>658.153846153846</v>
      </c>
      <c r="G31" s="1" t="n">
        <v>545.461538461539</v>
      </c>
      <c r="H31" s="1" t="n">
        <v>11.2600889161847</v>
      </c>
      <c r="I31" s="1" t="n">
        <f aca="false">H31*G31</f>
        <v>6141.94542343583</v>
      </c>
      <c r="J31" s="2" t="n">
        <f aca="false">MAX(I31,E31)</f>
        <v>6141.94542343583</v>
      </c>
      <c r="K31" s="2" t="n">
        <f aca="false">J31-E31</f>
        <v>2888.82454865737</v>
      </c>
      <c r="L31" s="3" t="n">
        <f aca="false">K31/E31</f>
        <v>0.888016357170897</v>
      </c>
      <c r="M31" s="3" t="n">
        <f aca="false">MIN(L31,$P$2)</f>
        <v>0.64</v>
      </c>
      <c r="N31" s="1" t="n">
        <f aca="false">(1+M31)*E31</f>
        <v>5335.11823463668</v>
      </c>
      <c r="O31" s="2" t="n">
        <f aca="false">E31*M31</f>
        <v>2081.99735985821</v>
      </c>
    </row>
    <row r="32" customFormat="false" ht="14.35" hidden="false" customHeight="false" outlineLevel="0" collapsed="false">
      <c r="A32" s="1" t="s">
        <v>48</v>
      </c>
      <c r="B32" s="1" t="n">
        <v>43</v>
      </c>
      <c r="C32" s="1" t="s">
        <v>17</v>
      </c>
      <c r="D32" s="1" t="n">
        <v>11625.952261763</v>
      </c>
      <c r="E32" s="1" t="n">
        <v>11454.8121645521</v>
      </c>
      <c r="F32" s="1" t="n">
        <v>34191.6923076923</v>
      </c>
      <c r="G32" s="1" t="n">
        <v>34097.3076923077</v>
      </c>
      <c r="H32" s="1" t="n">
        <v>0.345137162748392</v>
      </c>
      <c r="I32" s="1" t="n">
        <f aca="false">H32*G32</f>
        <v>11768.248034282</v>
      </c>
      <c r="J32" s="2" t="n">
        <f aca="false">MAX(I32,E32)</f>
        <v>11768.248034282</v>
      </c>
      <c r="K32" s="2" t="n">
        <f aca="false">J32-E32</f>
        <v>313.435869729901</v>
      </c>
      <c r="L32" s="3" t="n">
        <f aca="false">K32/E32</f>
        <v>0.0273628118233013</v>
      </c>
      <c r="M32" s="3" t="n">
        <f aca="false">MIN(L32,$P$2)</f>
        <v>0.0273628118233013</v>
      </c>
      <c r="N32" s="1" t="n">
        <f aca="false">(1+M32)*E32</f>
        <v>11768.248034282</v>
      </c>
      <c r="O32" s="2" t="n">
        <f aca="false">E32*M32</f>
        <v>313.435869729902</v>
      </c>
    </row>
    <row r="33" customFormat="false" ht="14.35" hidden="false" customHeight="false" outlineLevel="0" collapsed="false">
      <c r="A33" s="1" t="s">
        <v>49</v>
      </c>
      <c r="B33" s="1" t="n">
        <v>44</v>
      </c>
      <c r="C33" s="1" t="s">
        <v>19</v>
      </c>
      <c r="D33" s="1" t="n">
        <v>99.4072488029173</v>
      </c>
      <c r="E33" s="1" t="n">
        <v>113.540675101547</v>
      </c>
      <c r="F33" s="1" t="n">
        <v>4695.76923076923</v>
      </c>
      <c r="G33" s="1" t="n">
        <v>4614.84615384615</v>
      </c>
      <c r="H33" s="1" t="n">
        <v>0.0231946656413148</v>
      </c>
      <c r="I33" s="1" t="n">
        <f aca="false">H33*G33</f>
        <v>107.039813524569</v>
      </c>
      <c r="J33" s="2" t="n">
        <f aca="false">MAX(I33,E33)</f>
        <v>113.540675101547</v>
      </c>
      <c r="K33" s="2" t="n">
        <f aca="false">J33-E33</f>
        <v>0</v>
      </c>
      <c r="L33" s="3" t="n">
        <f aca="false">K33/E33</f>
        <v>0</v>
      </c>
      <c r="M33" s="3" t="n">
        <f aca="false">MIN(L33,$P$2)</f>
        <v>0</v>
      </c>
      <c r="N33" s="1" t="n">
        <f aca="false">(1+M33)*E33</f>
        <v>113.540675101547</v>
      </c>
      <c r="O33" s="2" t="n">
        <f aca="false">E33*M33</f>
        <v>0</v>
      </c>
    </row>
    <row r="34" customFormat="false" ht="14.35" hidden="false" customHeight="false" outlineLevel="0" collapsed="false">
      <c r="A34" s="1" t="s">
        <v>50</v>
      </c>
      <c r="B34" s="1" t="n">
        <v>46</v>
      </c>
      <c r="C34" s="1" t="s">
        <v>19</v>
      </c>
      <c r="D34" s="1" t="n">
        <v>141.79907632966</v>
      </c>
      <c r="E34" s="1" t="n">
        <v>92.6371581803832</v>
      </c>
      <c r="F34" s="1" t="n">
        <v>534.307692307692</v>
      </c>
      <c r="G34" s="1" t="n">
        <v>612.846153846154</v>
      </c>
      <c r="H34" s="1" t="n">
        <v>0.157201202869826</v>
      </c>
      <c r="I34" s="1" t="n">
        <f aca="false">H34*G34</f>
        <v>96.3401525587619</v>
      </c>
      <c r="J34" s="2" t="n">
        <f aca="false">MAX(I34,E34)</f>
        <v>96.3401525587619</v>
      </c>
      <c r="K34" s="2" t="n">
        <f aca="false">J34-E34</f>
        <v>3.70299437837866</v>
      </c>
      <c r="L34" s="3" t="n">
        <f aca="false">K34/E34</f>
        <v>0.0399730998998068</v>
      </c>
      <c r="M34" s="3" t="n">
        <f aca="false">MIN(L34,$P$2)</f>
        <v>0.0399730998998068</v>
      </c>
      <c r="N34" s="1" t="n">
        <f aca="false">(1+M34)*E34</f>
        <v>96.3401525587619</v>
      </c>
      <c r="O34" s="2" t="n">
        <f aca="false">E34*M34</f>
        <v>3.70299437837866</v>
      </c>
    </row>
    <row r="35" customFormat="false" ht="14.35" hidden="false" customHeight="false" outlineLevel="0" collapsed="false">
      <c r="A35" s="1" t="s">
        <v>51</v>
      </c>
      <c r="B35" s="1" t="n">
        <v>47</v>
      </c>
      <c r="C35" s="1" t="s">
        <v>19</v>
      </c>
      <c r="D35" s="1" t="n">
        <v>6411.93223153264</v>
      </c>
      <c r="E35" s="1" t="n">
        <v>3075.32967740715</v>
      </c>
      <c r="F35" s="1" t="n">
        <v>79925.8461538462</v>
      </c>
      <c r="G35" s="1" t="n">
        <v>53282</v>
      </c>
      <c r="H35" s="1" t="n">
        <v>0.0821092572903356</v>
      </c>
      <c r="I35" s="1" t="n">
        <f aca="false">H35*G35</f>
        <v>4374.94544694366</v>
      </c>
      <c r="J35" s="2" t="n">
        <f aca="false">MAX(I35,E35)</f>
        <v>4374.94544694366</v>
      </c>
      <c r="K35" s="2" t="n">
        <f aca="false">J35-E35</f>
        <v>1299.61576953651</v>
      </c>
      <c r="L35" s="3" t="n">
        <f aca="false">K35/E35</f>
        <v>0.422593967431887</v>
      </c>
      <c r="M35" s="3" t="n">
        <f aca="false">MIN(L35,$P$2)</f>
        <v>0.422593967431887</v>
      </c>
      <c r="N35" s="1" t="n">
        <f aca="false">(1+M35)*E35</f>
        <v>4374.94544694366</v>
      </c>
      <c r="O35" s="2" t="n">
        <f aca="false">E35*M35</f>
        <v>1299.61576953651</v>
      </c>
    </row>
    <row r="36" customFormat="false" ht="14.35" hidden="false" customHeight="false" outlineLevel="0" collapsed="false">
      <c r="A36" s="1" t="s">
        <v>52</v>
      </c>
      <c r="B36" s="1" t="n">
        <v>48</v>
      </c>
      <c r="C36" s="1" t="s">
        <v>19</v>
      </c>
      <c r="D36" s="1" t="n">
        <v>1545.89393402063</v>
      </c>
      <c r="E36" s="1" t="n">
        <v>1346.84908904344</v>
      </c>
      <c r="F36" s="1" t="n">
        <v>45696.4615384615</v>
      </c>
      <c r="G36" s="1" t="n">
        <v>48893.6923076923</v>
      </c>
      <c r="H36" s="1" t="n">
        <v>0.0365748522943982</v>
      </c>
      <c r="I36" s="1" t="n">
        <f aca="false">H36*G36</f>
        <v>1788.2795742816</v>
      </c>
      <c r="J36" s="2" t="n">
        <f aca="false">MAX(I36,E36)</f>
        <v>1788.2795742816</v>
      </c>
      <c r="K36" s="2" t="n">
        <f aca="false">J36-E36</f>
        <v>441.430485238159</v>
      </c>
      <c r="L36" s="3" t="n">
        <f aca="false">K36/E36</f>
        <v>0.327750516987521</v>
      </c>
      <c r="M36" s="3" t="n">
        <f aca="false">MIN(L36,$P$2)</f>
        <v>0.327750516987521</v>
      </c>
      <c r="N36" s="1" t="n">
        <f aca="false">(1+M36)*E36</f>
        <v>1788.2795742816</v>
      </c>
      <c r="O36" s="2" t="n">
        <f aca="false">E36*M36</f>
        <v>441.430485238159</v>
      </c>
    </row>
    <row r="37" customFormat="false" ht="14.35" hidden="false" customHeight="false" outlineLevel="0" collapsed="false">
      <c r="A37" s="1" t="s">
        <v>53</v>
      </c>
      <c r="B37" s="1" t="n">
        <v>50</v>
      </c>
      <c r="C37" s="1" t="s">
        <v>19</v>
      </c>
      <c r="D37" s="1" t="n">
        <v>0.772329858450938</v>
      </c>
      <c r="E37" s="1" t="n">
        <v>2.52011767782263</v>
      </c>
      <c r="F37" s="1" t="n">
        <v>27.5384615384615</v>
      </c>
      <c r="G37" s="1" t="n">
        <v>27.3076923076923</v>
      </c>
      <c r="H37" s="1" t="n">
        <v>0.0783554372763673</v>
      </c>
      <c r="I37" s="1" t="n">
        <f aca="false">H37*G37</f>
        <v>2.13970617177772</v>
      </c>
      <c r="J37" s="2" t="n">
        <f aca="false">MAX(I37,E37)</f>
        <v>2.52011767782263</v>
      </c>
      <c r="K37" s="2" t="n">
        <f aca="false">J37-E37</f>
        <v>0</v>
      </c>
      <c r="L37" s="3" t="n">
        <f aca="false">K37/E37</f>
        <v>0</v>
      </c>
      <c r="M37" s="3" t="n">
        <f aca="false">MIN(L37,$P$2)</f>
        <v>0</v>
      </c>
      <c r="N37" s="1" t="n">
        <f aca="false">(1+M37)*E37</f>
        <v>2.52011767782263</v>
      </c>
      <c r="O37" s="2" t="n">
        <f aca="false">E37*M37</f>
        <v>0</v>
      </c>
    </row>
    <row r="38" customFormat="false" ht="14.35" hidden="false" customHeight="false" outlineLevel="0" collapsed="false">
      <c r="A38" s="1" t="s">
        <v>54</v>
      </c>
      <c r="B38" s="1" t="n">
        <v>51</v>
      </c>
      <c r="C38" s="1" t="s">
        <v>17</v>
      </c>
      <c r="D38" s="1" t="n">
        <v>7162.88748593038</v>
      </c>
      <c r="E38" s="1" t="n">
        <v>9868.34399417832</v>
      </c>
      <c r="F38" s="1" t="n">
        <v>20969</v>
      </c>
      <c r="G38" s="1" t="n">
        <v>34299.7692307692</v>
      </c>
      <c r="H38" s="1" t="n">
        <v>0.352189850274334</v>
      </c>
      <c r="I38" s="1" t="n">
        <f aca="false">H38*G38</f>
        <v>12080.0305898288</v>
      </c>
      <c r="J38" s="2" t="n">
        <f aca="false">MAX(I38,E38)</f>
        <v>12080.0305898288</v>
      </c>
      <c r="K38" s="2" t="n">
        <f aca="false">J38-E38</f>
        <v>2211.68659565049</v>
      </c>
      <c r="L38" s="3" t="n">
        <f aca="false">K38/E38</f>
        <v>0.224119325081822</v>
      </c>
      <c r="M38" s="3" t="n">
        <f aca="false">MIN(L38,$P$2)</f>
        <v>0.224119325081822</v>
      </c>
      <c r="N38" s="1" t="n">
        <f aca="false">(1+M38)*E38</f>
        <v>12080.0305898288</v>
      </c>
      <c r="O38" s="2" t="n">
        <f aca="false">E38*M38</f>
        <v>2211.6865956505</v>
      </c>
    </row>
    <row r="39" customFormat="false" ht="14.35" hidden="false" customHeight="false" outlineLevel="0" collapsed="false">
      <c r="A39" s="1" t="s">
        <v>55</v>
      </c>
      <c r="B39" s="1" t="n">
        <v>52</v>
      </c>
      <c r="C39" s="1" t="s">
        <v>19</v>
      </c>
      <c r="D39" s="1" t="n">
        <v>957.894566512209</v>
      </c>
      <c r="E39" s="1" t="n">
        <v>1045.99588509072</v>
      </c>
      <c r="F39" s="1" t="n">
        <v>28966.3846153846</v>
      </c>
      <c r="G39" s="1" t="n">
        <v>30979.0769230769</v>
      </c>
      <c r="H39" s="1" t="n">
        <v>0.0376737434252989</v>
      </c>
      <c r="I39" s="1" t="n">
        <f aca="false">H39*G39</f>
        <v>1167.0977955526</v>
      </c>
      <c r="J39" s="2" t="n">
        <f aca="false">MAX(I39,E39)</f>
        <v>1167.0977955526</v>
      </c>
      <c r="K39" s="2" t="n">
        <f aca="false">J39-E39</f>
        <v>121.101910461877</v>
      </c>
      <c r="L39" s="3" t="n">
        <f aca="false">K39/E39</f>
        <v>0.115776660489801</v>
      </c>
      <c r="M39" s="3" t="n">
        <f aca="false">MIN(L39,$P$2)</f>
        <v>0.115776660489801</v>
      </c>
      <c r="N39" s="1" t="n">
        <f aca="false">(1+M39)*E39</f>
        <v>1167.0977955526</v>
      </c>
      <c r="O39" s="2" t="n">
        <f aca="false">E39*M39</f>
        <v>121.101910461877</v>
      </c>
    </row>
    <row r="40" customFormat="false" ht="14.35" hidden="false" customHeight="false" outlineLevel="0" collapsed="false">
      <c r="A40" s="1" t="s">
        <v>56</v>
      </c>
      <c r="B40" s="1" t="n">
        <v>53</v>
      </c>
      <c r="C40" s="1" t="s">
        <v>17</v>
      </c>
      <c r="D40" s="1" t="n">
        <v>118.75210728556</v>
      </c>
      <c r="E40" s="1" t="n">
        <v>163.207813058644</v>
      </c>
      <c r="F40" s="1" t="n">
        <v>2152.46153846154</v>
      </c>
      <c r="G40" s="1" t="n">
        <v>2686.92307692308</v>
      </c>
      <c r="H40" s="1" t="n">
        <v>0.0683795067946819</v>
      </c>
      <c r="I40" s="1" t="n">
        <f aca="false">H40*G40</f>
        <v>183.730474795249</v>
      </c>
      <c r="J40" s="2" t="n">
        <f aca="false">MAX(I40,E40)</f>
        <v>183.730474795249</v>
      </c>
      <c r="K40" s="2" t="n">
        <f aca="false">J40-E40</f>
        <v>20.5226617366053</v>
      </c>
      <c r="L40" s="3" t="n">
        <f aca="false">K40/E40</f>
        <v>0.125745583817308</v>
      </c>
      <c r="M40" s="3" t="n">
        <f aca="false">MIN(L40,$P$2)</f>
        <v>0.125745583817308</v>
      </c>
      <c r="N40" s="1" t="n">
        <f aca="false">(1+M40)*E40</f>
        <v>183.730474795249</v>
      </c>
      <c r="O40" s="2" t="n">
        <f aca="false">E40*M40</f>
        <v>20.5226617366053</v>
      </c>
    </row>
    <row r="41" customFormat="false" ht="14.35" hidden="false" customHeight="false" outlineLevel="0" collapsed="false">
      <c r="A41" s="1" t="s">
        <v>57</v>
      </c>
      <c r="B41" s="1" t="n">
        <v>64</v>
      </c>
      <c r="C41" s="1" t="s">
        <v>19</v>
      </c>
      <c r="D41" s="1" t="n">
        <v>756.361373790271</v>
      </c>
      <c r="E41" s="1" t="n">
        <v>766.94817481758</v>
      </c>
      <c r="F41" s="1" t="n">
        <v>18403.8461538462</v>
      </c>
      <c r="G41" s="1" t="n">
        <v>24334.2307692308</v>
      </c>
      <c r="H41" s="1" t="n">
        <v>0.0418727815192015</v>
      </c>
      <c r="I41" s="1" t="n">
        <f aca="false">H41*G41</f>
        <v>1018.94192843783</v>
      </c>
      <c r="J41" s="2" t="n">
        <f aca="false">MAX(I41,E41)</f>
        <v>1018.94192843783</v>
      </c>
      <c r="K41" s="2" t="n">
        <f aca="false">J41-E41</f>
        <v>251.993753620252</v>
      </c>
      <c r="L41" s="3" t="n">
        <f aca="false">K41/E41</f>
        <v>0.328566860049167</v>
      </c>
      <c r="M41" s="3" t="n">
        <f aca="false">MIN(L41,$P$2)</f>
        <v>0.328566860049167</v>
      </c>
      <c r="N41" s="1" t="n">
        <f aca="false">(1+M41)*E41</f>
        <v>1018.94192843783</v>
      </c>
      <c r="O41" s="2" t="n">
        <f aca="false">E41*M41</f>
        <v>251.993753620252</v>
      </c>
    </row>
    <row r="42" customFormat="false" ht="14.35" hidden="false" customHeight="false" outlineLevel="0" collapsed="false">
      <c r="A42" s="1" t="s">
        <v>58</v>
      </c>
      <c r="B42" s="1" t="n">
        <v>65</v>
      </c>
      <c r="C42" s="1" t="s">
        <v>19</v>
      </c>
      <c r="D42" s="1" t="n">
        <v>1785.87655098345</v>
      </c>
      <c r="E42" s="1" t="n">
        <v>2249.57771131095</v>
      </c>
      <c r="F42" s="1" t="n">
        <v>14549.6153846154</v>
      </c>
      <c r="G42" s="1" t="n">
        <v>16765.7692307692</v>
      </c>
      <c r="H42" s="1" t="n">
        <v>0.149645029073313</v>
      </c>
      <c r="I42" s="1" t="n">
        <f aca="false">H42*G42</f>
        <v>2508.91402397491</v>
      </c>
      <c r="J42" s="2" t="n">
        <f aca="false">MAX(I42,E42)</f>
        <v>2508.91402397491</v>
      </c>
      <c r="K42" s="2" t="n">
        <f aca="false">J42-E42</f>
        <v>259.336312663964</v>
      </c>
      <c r="L42" s="3" t="n">
        <f aca="false">K42/E42</f>
        <v>0.115282220018456</v>
      </c>
      <c r="M42" s="3" t="n">
        <f aca="false">MIN(L42,$P$2)</f>
        <v>0.115282220018456</v>
      </c>
      <c r="N42" s="1" t="n">
        <f aca="false">(1+M42)*E42</f>
        <v>2508.91402397491</v>
      </c>
      <c r="O42" s="2" t="n">
        <f aca="false">E42*M42</f>
        <v>259.336312663964</v>
      </c>
    </row>
    <row r="43" customFormat="false" ht="14.35" hidden="false" customHeight="false" outlineLevel="0" collapsed="false">
      <c r="A43" s="1" t="s">
        <v>59</v>
      </c>
      <c r="B43" s="1" t="n">
        <v>67</v>
      </c>
      <c r="C43" s="1" t="s">
        <v>19</v>
      </c>
      <c r="D43" s="1" t="n">
        <v>82.1160763909125</v>
      </c>
      <c r="E43" s="1" t="n">
        <v>78.3306430643091</v>
      </c>
      <c r="F43" s="1" t="n">
        <v>1247.15384615385</v>
      </c>
      <c r="G43" s="1" t="n">
        <v>1268.38461538462</v>
      </c>
      <c r="H43" s="1" t="n">
        <v>0.0736538790429534</v>
      </c>
      <c r="I43" s="1" t="n">
        <f aca="false">H43*G43</f>
        <v>93.4214470414818</v>
      </c>
      <c r="J43" s="2" t="n">
        <f aca="false">MAX(I43,E43)</f>
        <v>93.4214470414818</v>
      </c>
      <c r="K43" s="2" t="n">
        <f aca="false">J43-E43</f>
        <v>15.0908039771727</v>
      </c>
      <c r="L43" s="3" t="n">
        <f aca="false">K43/E43</f>
        <v>0.192655177933152</v>
      </c>
      <c r="M43" s="3" t="n">
        <f aca="false">MIN(L43,$P$2)</f>
        <v>0.192655177933152</v>
      </c>
      <c r="N43" s="1" t="n">
        <f aca="false">(1+M43)*E43</f>
        <v>93.4214470414818</v>
      </c>
      <c r="O43" s="2" t="n">
        <f aca="false">E43*M43</f>
        <v>15.0908039771727</v>
      </c>
    </row>
    <row r="44" customFormat="false" ht="14.35" hidden="false" customHeight="false" outlineLevel="0" collapsed="false">
      <c r="A44" s="1" t="s">
        <v>60</v>
      </c>
      <c r="B44" s="1" t="n">
        <v>73</v>
      </c>
      <c r="C44" s="1" t="s">
        <v>19</v>
      </c>
      <c r="D44" s="1" t="n">
        <v>669.993009149595</v>
      </c>
      <c r="E44" s="1" t="n">
        <v>927.182494213044</v>
      </c>
      <c r="F44" s="1" t="n">
        <v>5280.46153846154</v>
      </c>
      <c r="G44" s="1" t="n">
        <v>3025.69230769231</v>
      </c>
      <c r="H44" s="1" t="n">
        <v>0.252043894359498</v>
      </c>
      <c r="I44" s="1" t="n">
        <f aca="false">H44*G44</f>
        <v>762.607272364346</v>
      </c>
      <c r="J44" s="2" t="n">
        <f aca="false">MAX(I44,E44)</f>
        <v>927.182494213044</v>
      </c>
      <c r="K44" s="2" t="n">
        <f aca="false">J44-E44</f>
        <v>0</v>
      </c>
      <c r="L44" s="3" t="n">
        <f aca="false">K44/E44</f>
        <v>0</v>
      </c>
      <c r="M44" s="3" t="n">
        <f aca="false">MIN(L44,$P$2)</f>
        <v>0</v>
      </c>
      <c r="N44" s="1" t="n">
        <f aca="false">(1+M44)*E44</f>
        <v>927.182494213044</v>
      </c>
      <c r="O44" s="2" t="n">
        <f aca="false">E44*M44</f>
        <v>0</v>
      </c>
    </row>
    <row r="45" customFormat="false" ht="14.35" hidden="false" customHeight="false" outlineLevel="0" collapsed="false">
      <c r="A45" s="1" t="s">
        <v>61</v>
      </c>
      <c r="B45" s="1" t="n">
        <v>75</v>
      </c>
      <c r="C45" s="1" t="s">
        <v>19</v>
      </c>
      <c r="D45" s="1" t="n">
        <v>1655.79369459971</v>
      </c>
      <c r="E45" s="1" t="n">
        <v>2636.76895295948</v>
      </c>
      <c r="F45" s="1" t="n">
        <v>10901.0769230769</v>
      </c>
      <c r="G45" s="1" t="n">
        <v>17717.2307692308</v>
      </c>
      <c r="H45" s="1" t="n">
        <v>0.191692362917965</v>
      </c>
      <c r="I45" s="1" t="n">
        <f aca="false">H45*G45</f>
        <v>3396.25783051673</v>
      </c>
      <c r="J45" s="2" t="n">
        <f aca="false">MAX(I45,E45)</f>
        <v>3396.25783051673</v>
      </c>
      <c r="K45" s="2" t="n">
        <f aca="false">J45-E45</f>
        <v>759.488877557246</v>
      </c>
      <c r="L45" s="3" t="n">
        <f aca="false">K45/E45</f>
        <v>0.288037704898188</v>
      </c>
      <c r="M45" s="3" t="n">
        <f aca="false">MIN(L45,$P$2)</f>
        <v>0.288037704898188</v>
      </c>
      <c r="N45" s="1" t="n">
        <f aca="false">(1+M45)*E45</f>
        <v>3396.25783051673</v>
      </c>
      <c r="O45" s="2" t="n">
        <f aca="false">E45*M45</f>
        <v>759.488877557247</v>
      </c>
    </row>
    <row r="46" customFormat="false" ht="14.35" hidden="false" customHeight="false" outlineLevel="0" collapsed="false">
      <c r="A46" s="1" t="s">
        <v>62</v>
      </c>
      <c r="B46" s="1" t="n">
        <v>80</v>
      </c>
      <c r="C46" s="1" t="s">
        <v>19</v>
      </c>
      <c r="D46" s="1" t="n">
        <v>2794.32259629928</v>
      </c>
      <c r="E46" s="1" t="n">
        <v>2546.08249926216</v>
      </c>
      <c r="F46" s="1" t="n">
        <v>27224.8461538462</v>
      </c>
      <c r="G46" s="1" t="n">
        <v>30065.6923076923</v>
      </c>
      <c r="H46" s="1" t="n">
        <v>0.104376293205263</v>
      </c>
      <c r="I46" s="1" t="n">
        <f aca="false">H46*G46</f>
        <v>3138.14551572691</v>
      </c>
      <c r="J46" s="2" t="n">
        <f aca="false">MAX(I46,E46)</f>
        <v>3138.14551572691</v>
      </c>
      <c r="K46" s="2" t="n">
        <f aca="false">J46-E46</f>
        <v>592.063016464752</v>
      </c>
      <c r="L46" s="3" t="n">
        <f aca="false">K46/E46</f>
        <v>0.232538818611073</v>
      </c>
      <c r="M46" s="3" t="n">
        <f aca="false">MIN(L46,$P$2)</f>
        <v>0.232538818611073</v>
      </c>
      <c r="N46" s="1" t="n">
        <f aca="false">(1+M46)*E46</f>
        <v>3138.14551572691</v>
      </c>
      <c r="O46" s="2" t="n">
        <f aca="false">E46*M46</f>
        <v>592.063016464751</v>
      </c>
    </row>
    <row r="47" customFormat="false" ht="14.35" hidden="false" customHeight="false" outlineLevel="0" collapsed="false">
      <c r="A47" s="1" t="s">
        <v>63</v>
      </c>
      <c r="B47" s="1" t="n">
        <v>81</v>
      </c>
      <c r="C47" s="1" t="s">
        <v>17</v>
      </c>
      <c r="D47" s="1" t="n">
        <v>4041.47780538834</v>
      </c>
      <c r="E47" s="1" t="n">
        <v>3712.13859005215</v>
      </c>
      <c r="F47" s="1" t="n">
        <v>16777.9230769231</v>
      </c>
      <c r="G47" s="1" t="n">
        <v>18255.6153846154</v>
      </c>
      <c r="H47" s="1" t="n">
        <v>0.234858923151382</v>
      </c>
      <c r="I47" s="1" t="n">
        <f aca="false">H47*G47</f>
        <v>4287.49417069658</v>
      </c>
      <c r="J47" s="2" t="n">
        <f aca="false">MAX(I47,E47)</f>
        <v>4287.49417069658</v>
      </c>
      <c r="K47" s="2" t="n">
        <f aca="false">J47-E47</f>
        <v>575.355580644426</v>
      </c>
      <c r="L47" s="3" t="n">
        <f aca="false">K47/E47</f>
        <v>0.154993022670617</v>
      </c>
      <c r="M47" s="3" t="n">
        <f aca="false">MIN(L47,$P$2)</f>
        <v>0.154993022670617</v>
      </c>
      <c r="N47" s="1" t="n">
        <f aca="false">(1+M47)*E47</f>
        <v>4287.49417069658</v>
      </c>
      <c r="O47" s="2" t="n">
        <f aca="false">E47*M47</f>
        <v>575.355580644425</v>
      </c>
    </row>
    <row r="48" customFormat="false" ht="14.35" hidden="false" customHeight="false" outlineLevel="0" collapsed="false">
      <c r="A48" s="1" t="s">
        <v>64</v>
      </c>
      <c r="B48" s="1" t="n">
        <v>82</v>
      </c>
      <c r="C48" s="1" t="s">
        <v>19</v>
      </c>
      <c r="D48" s="1" t="n">
        <v>1139.36074065766</v>
      </c>
      <c r="E48" s="1" t="n">
        <v>389.863000463344</v>
      </c>
      <c r="F48" s="1" t="n">
        <v>1038.84615384615</v>
      </c>
      <c r="G48" s="1" t="n">
        <v>1185.46153846154</v>
      </c>
      <c r="H48" s="1" t="n">
        <v>0.842532590694426</v>
      </c>
      <c r="I48" s="1" t="n">
        <f aca="false">H48*G48</f>
        <v>998.789981168601</v>
      </c>
      <c r="J48" s="2" t="n">
        <f aca="false">MAX(I48,E48)</f>
        <v>998.789981168601</v>
      </c>
      <c r="K48" s="2" t="n">
        <f aca="false">J48-E48</f>
        <v>608.926980705257</v>
      </c>
      <c r="L48" s="3" t="n">
        <f aca="false">K48/E48</f>
        <v>1.56189989812206</v>
      </c>
      <c r="M48" s="3" t="n">
        <f aca="false">MIN(L48,$P$2)</f>
        <v>0.64</v>
      </c>
      <c r="N48" s="1" t="n">
        <f aca="false">(1+M48)*E48</f>
        <v>639.375320759884</v>
      </c>
      <c r="O48" s="2" t="n">
        <f aca="false">E48*M48</f>
        <v>249.51232029654</v>
      </c>
    </row>
    <row r="49" customFormat="false" ht="14.35" hidden="false" customHeight="false" outlineLevel="0" collapsed="false">
      <c r="A49" s="1" t="s">
        <v>65</v>
      </c>
      <c r="B49" s="1" t="n">
        <v>83</v>
      </c>
      <c r="C49" s="1" t="s">
        <v>17</v>
      </c>
      <c r="D49" s="1" t="n">
        <v>437.222427518186</v>
      </c>
      <c r="E49" s="1" t="n">
        <v>393.491979914245</v>
      </c>
      <c r="F49" s="1" t="n">
        <v>39.3846153846154</v>
      </c>
      <c r="G49" s="1" t="n">
        <v>11.3076923076923</v>
      </c>
      <c r="H49" s="1" t="n">
        <v>8.73901411629056</v>
      </c>
      <c r="I49" s="1" t="n">
        <f aca="false">H49*G49</f>
        <v>98.8180826995932</v>
      </c>
      <c r="J49" s="2" t="n">
        <f aca="false">MAX(I49,E49)</f>
        <v>393.491979914245</v>
      </c>
      <c r="K49" s="2" t="n">
        <f aca="false">J49-E49</f>
        <v>0</v>
      </c>
      <c r="L49" s="3" t="n">
        <f aca="false">K49/E49</f>
        <v>0</v>
      </c>
      <c r="M49" s="3" t="n">
        <f aca="false">MIN(L49,$P$2)</f>
        <v>0</v>
      </c>
      <c r="N49" s="1" t="n">
        <f aca="false">(1+M49)*E49</f>
        <v>393.491979914245</v>
      </c>
      <c r="O49" s="2" t="n">
        <f aca="false">E49*M49</f>
        <v>0</v>
      </c>
    </row>
    <row r="50" customFormat="false" ht="14.35" hidden="false" customHeight="false" outlineLevel="0" collapsed="false">
      <c r="A50" s="1" t="s">
        <v>66</v>
      </c>
      <c r="B50" s="1" t="n">
        <v>84</v>
      </c>
      <c r="C50" s="1" t="s">
        <v>19</v>
      </c>
      <c r="D50" s="1" t="n">
        <v>49.7917245487596</v>
      </c>
      <c r="E50" s="1" t="n">
        <v>49.6511910709311</v>
      </c>
      <c r="F50" s="1" t="n">
        <v>931.384615384615</v>
      </c>
      <c r="G50" s="1" t="n">
        <v>1306.23076923077</v>
      </c>
      <c r="H50" s="1" t="n">
        <v>0.040310805664157</v>
      </c>
      <c r="I50" s="1" t="n">
        <f aca="false">H50*G50</f>
        <v>52.6552146910039</v>
      </c>
      <c r="J50" s="2" t="n">
        <f aca="false">MAX(I50,E50)</f>
        <v>52.6552146910039</v>
      </c>
      <c r="K50" s="2" t="n">
        <f aca="false">J50-E50</f>
        <v>3.00402362007278</v>
      </c>
      <c r="L50" s="3" t="n">
        <f aca="false">K50/E50</f>
        <v>0.0605025489878232</v>
      </c>
      <c r="M50" s="3" t="n">
        <f aca="false">MIN(L50,$P$2)</f>
        <v>0.0605025489878232</v>
      </c>
      <c r="N50" s="1" t="n">
        <f aca="false">(1+M50)*E50</f>
        <v>52.6552146910039</v>
      </c>
      <c r="O50" s="2" t="n">
        <f aca="false">E50*M50</f>
        <v>3.00402362007278</v>
      </c>
    </row>
    <row r="51" customFormat="false" ht="14.35" hidden="false" customHeight="false" outlineLevel="0" collapsed="false">
      <c r="A51" s="1" t="s">
        <v>67</v>
      </c>
      <c r="B51" s="1" t="n">
        <v>85</v>
      </c>
      <c r="C51" s="1" t="s">
        <v>19</v>
      </c>
      <c r="D51" s="1" t="n">
        <v>0</v>
      </c>
      <c r="E51" s="1" t="n">
        <v>4033.78635681497</v>
      </c>
      <c r="F51" s="1" t="n">
        <v>0</v>
      </c>
      <c r="G51" s="1" t="n">
        <v>49276.0769230769</v>
      </c>
      <c r="H51" s="1" t="n">
        <v>0.0813160201778523</v>
      </c>
      <c r="I51" s="1" t="n">
        <f aca="false">H51*G51</f>
        <v>4006.93446536232</v>
      </c>
      <c r="J51" s="2" t="n">
        <f aca="false">MAX(I51,E51)</f>
        <v>4033.78635681497</v>
      </c>
      <c r="K51" s="2" t="n">
        <f aca="false">J51-E51</f>
        <v>0</v>
      </c>
      <c r="L51" s="3" t="n">
        <f aca="false">K51/E51</f>
        <v>0</v>
      </c>
      <c r="M51" s="3" t="n">
        <f aca="false">MIN(L51,$P$2)</f>
        <v>0</v>
      </c>
      <c r="N51" s="1" t="n">
        <f aca="false">(1+M51)*E51</f>
        <v>4033.78635681497</v>
      </c>
      <c r="O51" s="2" t="n">
        <f aca="false">E51*M51</f>
        <v>0</v>
      </c>
    </row>
    <row r="52" customFormat="false" ht="14.35" hidden="false" customHeight="false" outlineLevel="0" collapsed="false">
      <c r="O52" s="4"/>
    </row>
    <row r="53" customFormat="false" ht="14.35" hidden="false" customHeight="false" outlineLevel="0" collapsed="false">
      <c r="O5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046875" defaultRowHeight="14.35" zeroHeight="false" outlineLevelRow="0" outlineLevelCol="0"/>
  <cols>
    <col collapsed="false" customWidth="true" hidden="false" outlineLevel="0" max="2" min="2" style="1" width="22.13"/>
    <col collapsed="false" customWidth="true" hidden="false" outlineLevel="0" max="3" min="3" style="1" width="24.88"/>
  </cols>
  <sheetData>
    <row r="1" customFormat="false" ht="14.35" hidden="false" customHeight="false" outlineLevel="0" collapsed="false">
      <c r="A1" s="5"/>
      <c r="B1" s="6" t="s">
        <v>68</v>
      </c>
      <c r="C1" s="7"/>
    </row>
    <row r="2" customFormat="false" ht="14.35" hidden="false" customHeight="false" outlineLevel="0" collapsed="false">
      <c r="A2" s="8" t="s">
        <v>2</v>
      </c>
      <c r="B2" s="9" t="s">
        <v>69</v>
      </c>
      <c r="C2" s="10" t="s">
        <v>70</v>
      </c>
    </row>
    <row r="3" customFormat="false" ht="14.35" hidden="false" customHeight="false" outlineLevel="0" collapsed="false">
      <c r="A3" s="11" t="s">
        <v>19</v>
      </c>
      <c r="B3" s="12" t="n">
        <v>5075.99569270229</v>
      </c>
      <c r="C3" s="13" t="n">
        <v>0.119564397087935</v>
      </c>
    </row>
    <row r="4" customFormat="false" ht="14.35" hidden="false" customHeight="false" outlineLevel="0" collapsed="false">
      <c r="A4" s="14" t="s">
        <v>17</v>
      </c>
      <c r="B4" s="15" t="n">
        <v>7393.9675498022</v>
      </c>
      <c r="C4" s="16" t="n">
        <v>0.135770671665366</v>
      </c>
    </row>
    <row r="5" customFormat="false" ht="14.35" hidden="false" customHeight="false" outlineLevel="0" collapsed="false">
      <c r="A5" s="17" t="s">
        <v>71</v>
      </c>
      <c r="B5" s="18" t="n">
        <v>12469.9632425045</v>
      </c>
      <c r="C5" s="19" t="n">
        <v>0.125074530444262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&amp;C&amp;"Noto Serif,Regular"&amp;12&amp;A</oddHeader>
    <oddFooter>&amp;C&amp;"Noto Serif,Regular"&amp;12Page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2025-01-21T17:42:27Z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