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231"/>
  <workbookPr codeName="ThisWorkbook" defaultThemeVersion="124226"/>
  <mc:AlternateContent xmlns:mc="http://schemas.openxmlformats.org/markup-compatibility/2006">
    <mc:Choice Requires="x15">
      <x15ac:absPath xmlns:x15ac="http://schemas.microsoft.com/office/spreadsheetml/2010/11/ac" url="E:\shareRMIT\Thien_Admin_SSET_Huong\RMIT_Admin_Workday_purchase\"/>
    </mc:Choice>
  </mc:AlternateContent>
  <xr:revisionPtr revIDLastSave="0" documentId="13_ncr:1_{733F54AF-E0C8-4D34-8F69-1A885C7D5616}" xr6:coauthVersionLast="45" xr6:coauthVersionMax="45" xr10:uidLastSave="{00000000-0000-0000-0000-000000000000}"/>
  <bookViews>
    <workbookView xWindow="-120" yWindow="-120" windowWidth="29040" windowHeight="17640" xr2:uid="{00000000-000D-0000-FFFF-FFFF00000000}"/>
  </bookViews>
  <sheets>
    <sheet name="FCT calculation" sheetId="1" r:id="rId1"/>
    <sheet name="Ls_AgXLB_WorkbookFile" sheetId="3" state="veryHidden" r:id="rId2"/>
    <sheet name="PIT calculation" sheetId="4" r:id="rId3"/>
    <sheet name="PIT calculation (2)" sheetId="5" state="hidden" r:id="rId4"/>
  </sheets>
  <calcPr calcId="181029"/>
</workbook>
</file>

<file path=xl/calcChain.xml><?xml version="1.0" encoding="utf-8"?>
<calcChain xmlns="http://schemas.openxmlformats.org/spreadsheetml/2006/main">
  <c r="J20" i="4" l="1"/>
  <c r="E8" i="1" l="1"/>
  <c r="E7" i="4" l="1"/>
  <c r="E6" i="1" l="1"/>
  <c r="J4" i="5" l="1"/>
  <c r="J5" i="5" l="1"/>
  <c r="J6" i="5" s="1"/>
  <c r="E11" i="5"/>
  <c r="F11" i="5" s="1"/>
  <c r="E10" i="5"/>
  <c r="F10" i="5" s="1"/>
  <c r="E5" i="5"/>
  <c r="F5" i="5" s="1"/>
  <c r="E4" i="5"/>
  <c r="F4" i="5" s="1"/>
  <c r="E20" i="4" l="1"/>
  <c r="F20" i="4" s="1"/>
  <c r="E21" i="4"/>
  <c r="F21" i="4" s="1"/>
  <c r="F7" i="4"/>
  <c r="E8" i="4"/>
  <c r="F8" i="4" s="1"/>
  <c r="E4" i="1"/>
  <c r="F4" i="1" s="1"/>
  <c r="G4" i="1" s="1"/>
  <c r="F16" i="1"/>
  <c r="E16" i="1" s="1"/>
  <c r="F6" i="1"/>
  <c r="G6" i="1" s="1"/>
  <c r="H6" i="1" s="1"/>
  <c r="F8" i="1"/>
  <c r="G8" i="1" s="1"/>
  <c r="H8" i="1" s="1"/>
  <c r="E5" i="1"/>
  <c r="F5" i="1" s="1"/>
  <c r="G5" i="1" s="1"/>
  <c r="H5" i="1" s="1"/>
  <c r="E7" i="1"/>
  <c r="F7" i="1" s="1"/>
  <c r="G7" i="1" s="1"/>
  <c r="H7" i="1" s="1"/>
  <c r="E9" i="1"/>
  <c r="F9" i="1" s="1"/>
  <c r="G9" i="1" s="1"/>
  <c r="H9" i="1" s="1"/>
  <c r="D34" i="1"/>
  <c r="D10" i="1"/>
  <c r="E28" i="1"/>
  <c r="F28" i="1"/>
  <c r="G28" i="1" s="1"/>
  <c r="E29" i="1"/>
  <c r="F29" i="1"/>
  <c r="E30" i="1"/>
  <c r="E34" i="1" s="1"/>
  <c r="F30" i="1"/>
  <c r="E31" i="1"/>
  <c r="F31" i="1"/>
  <c r="E32" i="1"/>
  <c r="F32" i="1"/>
  <c r="G32" i="1" s="1"/>
  <c r="H32" i="1" s="1"/>
  <c r="E33" i="1"/>
  <c r="F33" i="1"/>
  <c r="G33" i="1" s="1"/>
  <c r="H33" i="1" s="1"/>
  <c r="G31" i="1"/>
  <c r="H31" i="1" s="1"/>
  <c r="F17" i="1"/>
  <c r="E17" i="1" s="1"/>
  <c r="G17" i="1" s="1"/>
  <c r="H17" i="1" s="1"/>
  <c r="F18" i="1"/>
  <c r="E18" i="1" s="1"/>
  <c r="G18" i="1" s="1"/>
  <c r="H18" i="1" s="1"/>
  <c r="F19" i="1"/>
  <c r="E19" i="1" s="1"/>
  <c r="G19" i="1" s="1"/>
  <c r="H19" i="1" s="1"/>
  <c r="F20" i="1"/>
  <c r="E20" i="1"/>
  <c r="G20" i="1" s="1"/>
  <c r="H20" i="1" s="1"/>
  <c r="F21" i="1"/>
  <c r="G21" i="1" s="1"/>
  <c r="H21" i="1" s="1"/>
  <c r="E21" i="1"/>
  <c r="D22" i="1"/>
  <c r="G30" i="1" l="1"/>
  <c r="H30" i="1" s="1"/>
  <c r="G29" i="1"/>
  <c r="H29" i="1" s="1"/>
  <c r="E22" i="1"/>
  <c r="H28" i="1"/>
  <c r="G16" i="1"/>
  <c r="H16" i="1" s="1"/>
  <c r="H4" i="1"/>
  <c r="F10" i="1"/>
  <c r="E10" i="1"/>
  <c r="G10" i="1"/>
  <c r="F34" i="1"/>
  <c r="F22" i="1"/>
  <c r="G34" i="1" l="1"/>
  <c r="G2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Thien Huynh Duc</author>
    <author>Duong Thi Minh Phuong</author>
  </authors>
  <commentList>
    <comment ref="E3" authorId="0" shapeId="0" xr:uid="{0CA0313A-6CEE-4B9C-9FEE-D485FC77055F}">
      <text>
        <r>
          <rPr>
            <b/>
            <sz val="9"/>
            <color indexed="81"/>
            <rFont val="Tahoma"/>
            <charset val="1"/>
          </rPr>
          <t>Thien Huynh Duc:</t>
        </r>
        <r>
          <rPr>
            <sz val="9"/>
            <color indexed="81"/>
            <rFont val="Tahoma"/>
            <charset val="1"/>
          </rPr>
          <t xml:space="preserve">
Nếu mua service software online (ví dụ AWS) thì phải tính thêm cột này. </t>
        </r>
      </text>
    </comment>
    <comment ref="A4" authorId="1" shapeId="0" xr:uid="{00000000-0006-0000-0000-000001000000}">
      <text>
        <r>
          <rPr>
            <b/>
            <sz val="9"/>
            <color indexed="81"/>
            <rFont val="Tahoma"/>
            <family val="2"/>
          </rPr>
          <t>Duong Thi Minh Phuong:</t>
        </r>
        <r>
          <rPr>
            <sz val="9"/>
            <color indexed="81"/>
            <rFont val="Tahoma"/>
            <family val="2"/>
          </rPr>
          <t xml:space="preserve">
online learning -&gt; only CIT 5%, VAT = 0%</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Duong Thi Minh Phuong</author>
  </authors>
  <commentList>
    <comment ref="D6" authorId="0" shapeId="0" xr:uid="{00000000-0006-0000-0200-000001000000}">
      <text>
        <r>
          <rPr>
            <sz val="9"/>
            <color indexed="81"/>
            <rFont val="Tahoma"/>
            <family val="2"/>
          </rPr>
          <t>Net take home by the individual</t>
        </r>
      </text>
    </comment>
    <comment ref="E6" authorId="0" shapeId="0" xr:uid="{00000000-0006-0000-0200-000002000000}">
      <text>
        <r>
          <rPr>
            <sz val="9"/>
            <color indexed="81"/>
            <rFont val="Tahoma"/>
            <family val="2"/>
          </rPr>
          <t xml:space="preserve">PIT paid by RMIT </t>
        </r>
      </text>
    </comment>
    <comment ref="F6" authorId="0" shapeId="0" xr:uid="{00000000-0006-0000-0200-000003000000}">
      <text>
        <r>
          <rPr>
            <sz val="9"/>
            <color indexed="81"/>
            <rFont val="Tahoma"/>
            <family val="2"/>
          </rPr>
          <t>RMIT pay: net amount to individual + PIT to tax authority</t>
        </r>
      </text>
    </comment>
    <comment ref="D19" authorId="0" shapeId="0" xr:uid="{00000000-0006-0000-0200-000004000000}">
      <text>
        <r>
          <rPr>
            <b/>
            <sz val="9"/>
            <color indexed="81"/>
            <rFont val="Tahoma"/>
            <family val="2"/>
          </rPr>
          <t>Total cost of RMIT</t>
        </r>
        <r>
          <rPr>
            <sz val="9"/>
            <color indexed="81"/>
            <rFont val="Tahoma"/>
            <family val="2"/>
          </rPr>
          <t xml:space="preserve">
RMIT pay: net amount to individual + PIT to tax authority</t>
        </r>
      </text>
    </comment>
    <comment ref="E19" authorId="0" shapeId="0" xr:uid="{00000000-0006-0000-0200-000005000000}">
      <text>
        <r>
          <rPr>
            <sz val="9"/>
            <color indexed="81"/>
            <rFont val="Tahoma"/>
            <family val="2"/>
          </rPr>
          <t xml:space="preserve">PIT paid by RMIT </t>
        </r>
      </text>
    </comment>
    <comment ref="F19" authorId="0" shapeId="0" xr:uid="{00000000-0006-0000-0200-000006000000}">
      <text>
        <r>
          <rPr>
            <sz val="9"/>
            <color indexed="81"/>
            <rFont val="Tahoma"/>
            <family val="2"/>
          </rPr>
          <t>Net take home by the individual</t>
        </r>
      </text>
    </comment>
  </commentList>
</comments>
</file>

<file path=xl/sharedStrings.xml><?xml version="1.0" encoding="utf-8"?>
<sst xmlns="http://schemas.openxmlformats.org/spreadsheetml/2006/main" count="81" uniqueCount="30">
  <si>
    <t>Net amount</t>
  </si>
  <si>
    <t>Category</t>
  </si>
  <si>
    <t>Service together with supply of machinery and equipment</t>
  </si>
  <si>
    <t>Membership fee</t>
  </si>
  <si>
    <t>Tuition fee for online training for employees</t>
  </si>
  <si>
    <t>Total</t>
  </si>
  <si>
    <t>Amount</t>
  </si>
  <si>
    <t>Gross amount</t>
  </si>
  <si>
    <t>FCT-CIT rate</t>
  </si>
  <si>
    <t>FCT-VAT rate</t>
  </si>
  <si>
    <t>Gross CIT, net VAT (e.g IA service)</t>
  </si>
  <si>
    <t>Royalties on software</t>
  </si>
  <si>
    <t>Other royalties (e.g. transfer use right: academic fee paid to RMIT Melb)</t>
  </si>
  <si>
    <t>FCT-CIT amount</t>
  </si>
  <si>
    <t>FCT-VAT amount</t>
  </si>
  <si>
    <t>Service (e.g. consulting, advertising service)</t>
  </si>
  <si>
    <t>Residents</t>
  </si>
  <si>
    <t>Tax rate</t>
  </si>
  <si>
    <t>Non-resident</t>
  </si>
  <si>
    <t>PIT</t>
  </si>
  <si>
    <t>Net amount - RMIT Vietnam bears the Tax costs</t>
  </si>
  <si>
    <t>Gross amount -  Supplier bears the Tax costs</t>
  </si>
  <si>
    <t>Total tax</t>
  </si>
  <si>
    <t>Amount after tax</t>
  </si>
  <si>
    <t>Total cost of RMIT</t>
  </si>
  <si>
    <t>Contract payment term:</t>
  </si>
  <si>
    <r>
      <t xml:space="preserve">6. Phí Dịch vụ 
Service Fee 
Khoản phí Dịch vụ mà RMIT Việt Nam phải trả cho Bên Cung cấp Dịch vụ là </t>
    </r>
    <r>
      <rPr>
        <b/>
        <sz val="11"/>
        <color theme="1"/>
        <rFont val="Calibri"/>
        <family val="2"/>
        <scheme val="minor"/>
      </rPr>
      <t>22,222,222đ</t>
    </r>
    <r>
      <rPr>
        <sz val="11"/>
        <color theme="1"/>
        <rFont val="Calibri"/>
        <family val="2"/>
        <scheme val="minor"/>
      </rPr>
      <t xml:space="preserve"> (</t>
    </r>
    <r>
      <rPr>
        <b/>
        <u/>
        <sz val="11"/>
        <color theme="1"/>
        <rFont val="Calibri"/>
        <family val="2"/>
        <scheme val="minor"/>
      </rPr>
      <t>đã</t>
    </r>
    <r>
      <rPr>
        <sz val="11"/>
        <color theme="1"/>
        <rFont val="Calibri"/>
        <family val="2"/>
        <scheme val="minor"/>
      </rPr>
      <t xml:space="preserve"> bao gồm mọi khoản thuế mà Bên Cung cấp Dịch vụ phải trả theo luật Việt Nam và/hoặc luật nước ngoài có liên quan đến giao dịch này) (“Phí Dịch vụ”). 
Fee for the Services payable by RMIT Vietnam to the Service Provider shall be </t>
    </r>
    <r>
      <rPr>
        <b/>
        <sz val="11"/>
        <color theme="1"/>
        <rFont val="Calibri"/>
        <family val="2"/>
        <scheme val="minor"/>
      </rPr>
      <t>22,222,222đ</t>
    </r>
    <r>
      <rPr>
        <sz val="11"/>
        <color theme="1"/>
        <rFont val="Calibri"/>
        <family val="2"/>
        <scheme val="minor"/>
      </rPr>
      <t xml:space="preserve"> (</t>
    </r>
    <r>
      <rPr>
        <b/>
        <u/>
        <sz val="11"/>
        <color theme="1"/>
        <rFont val="Calibri"/>
        <family val="2"/>
        <scheme val="minor"/>
      </rPr>
      <t>including</t>
    </r>
    <r>
      <rPr>
        <sz val="11"/>
        <color theme="1"/>
        <rFont val="Calibri"/>
        <family val="2"/>
        <scheme val="minor"/>
      </rPr>
      <t xml:space="preserve"> all taxes payable by the Service Provider in accordance with the laws of Vietnam and/or of any country relevant to this transaction) (the “Service Fee”).
9. Thuế
Taxes
 RMIT Việt Nam </t>
    </r>
    <r>
      <rPr>
        <b/>
        <u/>
        <sz val="11"/>
        <color theme="1"/>
        <rFont val="Calibri"/>
        <family val="2"/>
        <scheme val="minor"/>
      </rPr>
      <t>sẽ khấu trừ</t>
    </r>
    <r>
      <rPr>
        <sz val="11"/>
        <color theme="1"/>
        <rFont val="Calibri"/>
        <family val="2"/>
        <scheme val="minor"/>
      </rPr>
      <t xml:space="preserve"> khoản thuế nhà thầu nước ngoài hoặc thuế thu nhập cá nhân, tùy từng trường hợp, theo Điều 4.1, trước khi trả Phí Dịch Vụ cho bên cung cấp dịch vụ.
RMIT Vietnam shall </t>
    </r>
    <r>
      <rPr>
        <b/>
        <u/>
        <sz val="11"/>
        <color theme="1"/>
        <rFont val="Calibri"/>
        <family val="2"/>
        <scheme val="minor"/>
      </rPr>
      <t xml:space="preserve">withhold </t>
    </r>
    <r>
      <rPr>
        <sz val="11"/>
        <color theme="1"/>
        <rFont val="Calibri"/>
        <family val="2"/>
        <scheme val="minor"/>
      </rPr>
      <t xml:space="preserve">the foreign contractor tax or personal income tax, as the case may be, as mentioned in Article 4.1, before paying the Service Fee to the Service Provider.
</t>
    </r>
  </si>
  <si>
    <r>
      <t xml:space="preserve">6. Phí Dịch vụ 
Service Fee 
Khoản phí Dịch vụ mà RMIT Việt Nam phải trả cho Bên Cung cấp Dịch vụ là </t>
    </r>
    <r>
      <rPr>
        <b/>
        <u/>
        <sz val="11"/>
        <color theme="1"/>
        <rFont val="Calibri"/>
        <family val="2"/>
        <scheme val="minor"/>
      </rPr>
      <t>20,000,000đ</t>
    </r>
    <r>
      <rPr>
        <sz val="11"/>
        <color theme="1"/>
        <rFont val="Calibri"/>
        <family val="2"/>
        <scheme val="minor"/>
      </rPr>
      <t xml:space="preserve"> (</t>
    </r>
    <r>
      <rPr>
        <b/>
        <u/>
        <sz val="11"/>
        <color theme="1"/>
        <rFont val="Calibri"/>
        <family val="2"/>
        <scheme val="minor"/>
      </rPr>
      <t>chưa</t>
    </r>
    <r>
      <rPr>
        <sz val="11"/>
        <color theme="1"/>
        <rFont val="Calibri"/>
        <family val="2"/>
        <scheme val="minor"/>
      </rPr>
      <t xml:space="preserve"> bao gồm mọi khoản thuế mà Bên Cung cấp Dịch vụ phải trả theo luật Việt Nam và/hoặc luật nước ngoài có liên quan đến giao dịch này) (“Phí Dịch vụ”). 
Fee for the Services payable by RMIT Vietnam to the Service Provider shall be </t>
    </r>
    <r>
      <rPr>
        <b/>
        <u/>
        <sz val="11"/>
        <color theme="1"/>
        <rFont val="Calibri"/>
        <family val="2"/>
        <scheme val="minor"/>
      </rPr>
      <t>20,000,000đ</t>
    </r>
    <r>
      <rPr>
        <sz val="11"/>
        <color theme="1"/>
        <rFont val="Calibri"/>
        <family val="2"/>
        <scheme val="minor"/>
      </rPr>
      <t xml:space="preserve"> (</t>
    </r>
    <r>
      <rPr>
        <b/>
        <u/>
        <sz val="11"/>
        <color theme="1"/>
        <rFont val="Calibri"/>
        <family val="2"/>
        <scheme val="minor"/>
      </rPr>
      <t>excluding</t>
    </r>
    <r>
      <rPr>
        <sz val="11"/>
        <color theme="1"/>
        <rFont val="Calibri"/>
        <family val="2"/>
        <scheme val="minor"/>
      </rPr>
      <t xml:space="preserve"> all taxes payable by the Service Provider in accordance with the laws of Vietnam and/or of any country relevant to this transaction) (the “Service Fee”).
9. Thuế
Taxes
 RMIT Việt Nam </t>
    </r>
    <r>
      <rPr>
        <b/>
        <u/>
        <sz val="11"/>
        <color theme="1"/>
        <rFont val="Calibri"/>
        <family val="2"/>
        <scheme val="minor"/>
      </rPr>
      <t>sẽ chịu</t>
    </r>
    <r>
      <rPr>
        <sz val="11"/>
        <color theme="1"/>
        <rFont val="Calibri"/>
        <family val="2"/>
        <scheme val="minor"/>
      </rPr>
      <t xml:space="preserve"> khoản thuế nhà thầu nước ngoài hoặc thuế thu nhập cá nhân, tùy từng trường hợp, theo Điều 4.1, tính trên Phí Dịch Vụ.
RMIT Vietnam </t>
    </r>
    <r>
      <rPr>
        <b/>
        <u/>
        <sz val="11"/>
        <color theme="1"/>
        <rFont val="Calibri"/>
        <family val="2"/>
        <scheme val="minor"/>
      </rPr>
      <t>shall be responsible</t>
    </r>
    <r>
      <rPr>
        <sz val="11"/>
        <color theme="1"/>
        <rFont val="Calibri"/>
        <family val="2"/>
        <scheme val="minor"/>
      </rPr>
      <t xml:space="preserve"> for the foreign contractor tax or personal income tax, as the case may be, as mentioned in Article 4.1, imposed on the Service Fee.</t>
    </r>
  </si>
  <si>
    <t>Amount before tax</t>
  </si>
  <si>
    <t>comp cloud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</si>
</sst>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_-* #,##0.00_-;\-* #,##0.00_-;_-* &quot;-&quot;??_-;_-@_-"/>
    <numFmt numFmtId="165" formatCode="_-* #,##0_-;\-* #,##0_-;_-* &quot;-&quot;??_-;_-@_-"/>
  </numFmts>
  <fonts count="13" x14ac:knownFonts="1">
    <font>
      <sz val="11"/>
      <color theme="1"/>
      <name val="Calibri"/>
      <family val="2"/>
      <scheme val="minor"/>
    </font>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b/>
      <sz val="11"/>
      <color rgb="FF0000FF"/>
      <name val="Calibri"/>
      <family val="2"/>
      <scheme val="minor"/>
    </font>
    <font>
      <b/>
      <u/>
      <sz val="11"/>
      <color theme="1"/>
      <name val="Calibri"/>
      <family val="2"/>
      <scheme val="minor"/>
    </font>
    <font>
      <b/>
      <sz val="11"/>
      <color theme="0" tint="-0.499984740745262"/>
      <name val="Calibri"/>
      <family val="2"/>
      <scheme val="minor"/>
    </font>
    <font>
      <sz val="11"/>
      <color theme="0" tint="-0.499984740745262"/>
      <name val="Calibri"/>
      <family val="2"/>
      <scheme val="minor"/>
    </font>
    <font>
      <sz val="11"/>
      <color rgb="FFFF0000"/>
      <name val="Calibri"/>
      <family val="2"/>
      <scheme val="minor"/>
    </font>
    <font>
      <b/>
      <sz val="11"/>
      <color rgb="FFFF0000"/>
      <name val="Calibri"/>
      <family val="2"/>
      <scheme val="minor"/>
    </font>
    <font>
      <sz val="9"/>
      <color indexed="81"/>
      <name val="Tahoma"/>
      <charset val="1"/>
    </font>
    <font>
      <b/>
      <sz val="9"/>
      <color indexed="81"/>
      <name val="Tahoma"/>
      <charset val="1"/>
    </font>
  </fonts>
  <fills count="3">
    <fill>
      <patternFill patternType="none"/>
    </fill>
    <fill>
      <patternFill patternType="gray125"/>
    </fill>
    <fill>
      <patternFill patternType="solid">
        <fgColor rgb="FFFFFF0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s>
  <cellStyleXfs count="3">
    <xf numFmtId="0" fontId="0" fillId="0" borderId="0"/>
    <xf numFmtId="164" fontId="1" fillId="0" borderId="0" applyFont="0" applyFill="0" applyBorder="0" applyAlignment="0" applyProtection="0"/>
    <xf numFmtId="9" fontId="1" fillId="0" borderId="0" applyFont="0" applyFill="0" applyBorder="0" applyAlignment="0" applyProtection="0"/>
  </cellStyleXfs>
  <cellXfs count="52">
    <xf numFmtId="0" fontId="0" fillId="0" borderId="0" xfId="0"/>
    <xf numFmtId="0" fontId="2" fillId="0" borderId="0" xfId="0" applyFont="1"/>
    <xf numFmtId="165" fontId="0" fillId="0" borderId="0" xfId="1" applyNumberFormat="1" applyFont="1"/>
    <xf numFmtId="0" fontId="2" fillId="0" borderId="1" xfId="0" applyFont="1" applyBorder="1"/>
    <xf numFmtId="0" fontId="0" fillId="0" borderId="1" xfId="0" applyBorder="1"/>
    <xf numFmtId="9" fontId="0" fillId="0" borderId="1" xfId="0" applyNumberFormat="1" applyBorder="1"/>
    <xf numFmtId="165" fontId="0" fillId="0" borderId="1" xfId="1" applyNumberFormat="1" applyFont="1" applyBorder="1"/>
    <xf numFmtId="164" fontId="0" fillId="0" borderId="1" xfId="1" applyFont="1" applyBorder="1"/>
    <xf numFmtId="164" fontId="2" fillId="0" borderId="1" xfId="1" applyFont="1" applyBorder="1"/>
    <xf numFmtId="164" fontId="0" fillId="0" borderId="1" xfId="1" applyNumberFormat="1" applyFont="1" applyBorder="1"/>
    <xf numFmtId="164" fontId="0" fillId="0" borderId="0" xfId="0" applyNumberFormat="1"/>
    <xf numFmtId="164" fontId="2" fillId="0" borderId="1" xfId="1" applyFont="1" applyFill="1" applyBorder="1"/>
    <xf numFmtId="164" fontId="0" fillId="0" borderId="1" xfId="1" applyFont="1" applyFill="1" applyBorder="1"/>
    <xf numFmtId="164" fontId="0" fillId="0" borderId="1" xfId="0" applyNumberFormat="1" applyBorder="1"/>
    <xf numFmtId="164" fontId="2" fillId="0" borderId="1" xfId="0" applyNumberFormat="1" applyFont="1" applyBorder="1"/>
    <xf numFmtId="0" fontId="2" fillId="0" borderId="1" xfId="0" applyFont="1" applyBorder="1" applyAlignment="1">
      <alignment horizontal="center"/>
    </xf>
    <xf numFmtId="0" fontId="2" fillId="0" borderId="1" xfId="0" applyFont="1" applyFill="1" applyBorder="1" applyAlignment="1">
      <alignment horizontal="center"/>
    </xf>
    <xf numFmtId="164" fontId="0" fillId="0" borderId="0" xfId="1" applyFont="1"/>
    <xf numFmtId="165" fontId="0" fillId="0" borderId="0" xfId="0" applyNumberFormat="1"/>
    <xf numFmtId="0" fontId="5" fillId="0" borderId="0" xfId="0" applyFont="1"/>
    <xf numFmtId="0" fontId="2" fillId="0" borderId="0" xfId="0" applyFont="1" applyBorder="1"/>
    <xf numFmtId="9" fontId="0" fillId="0" borderId="0" xfId="0" applyNumberFormat="1" applyBorder="1"/>
    <xf numFmtId="165" fontId="0" fillId="0" borderId="0" xfId="1" applyNumberFormat="1" applyFont="1" applyBorder="1"/>
    <xf numFmtId="0" fontId="2" fillId="0" borderId="0" xfId="0" applyFont="1" applyAlignment="1">
      <alignment horizontal="center"/>
    </xf>
    <xf numFmtId="9" fontId="0" fillId="0" borderId="0" xfId="2" applyFont="1"/>
    <xf numFmtId="0" fontId="7" fillId="0" borderId="0" xfId="0" applyFont="1"/>
    <xf numFmtId="0" fontId="8" fillId="0" borderId="0" xfId="0" applyFont="1"/>
    <xf numFmtId="165" fontId="8" fillId="0" borderId="0" xfId="1" applyNumberFormat="1" applyFont="1"/>
    <xf numFmtId="0" fontId="7" fillId="0" borderId="1" xfId="0" applyFont="1" applyBorder="1"/>
    <xf numFmtId="0" fontId="7" fillId="0" borderId="1" xfId="0" applyFont="1" applyBorder="1" applyAlignment="1">
      <alignment horizontal="center"/>
    </xf>
    <xf numFmtId="0" fontId="7" fillId="0" borderId="1" xfId="0" applyFont="1" applyFill="1" applyBorder="1" applyAlignment="1">
      <alignment horizontal="center"/>
    </xf>
    <xf numFmtId="0" fontId="8" fillId="0" borderId="1" xfId="0" applyFont="1" applyBorder="1"/>
    <xf numFmtId="9" fontId="8" fillId="0" borderId="1" xfId="0" applyNumberFormat="1" applyFont="1" applyBorder="1"/>
    <xf numFmtId="164" fontId="8" fillId="0" borderId="1" xfId="1" applyNumberFormat="1" applyFont="1" applyBorder="1"/>
    <xf numFmtId="164" fontId="8" fillId="0" borderId="1" xfId="1" applyFont="1" applyBorder="1"/>
    <xf numFmtId="164" fontId="8" fillId="0" borderId="1" xfId="0" applyNumberFormat="1" applyFont="1" applyBorder="1"/>
    <xf numFmtId="164" fontId="8" fillId="0" borderId="0" xfId="0" applyNumberFormat="1" applyFont="1"/>
    <xf numFmtId="165" fontId="8" fillId="0" borderId="1" xfId="1" applyNumberFormat="1" applyFont="1" applyBorder="1"/>
    <xf numFmtId="164" fontId="7" fillId="0" borderId="1" xfId="1" applyFont="1" applyBorder="1"/>
    <xf numFmtId="164" fontId="7" fillId="0" borderId="1" xfId="0" applyNumberFormat="1" applyFont="1" applyBorder="1"/>
    <xf numFmtId="0" fontId="2" fillId="0" borderId="2" xfId="0" applyFont="1" applyFill="1" applyBorder="1" applyAlignment="1">
      <alignment horizontal="center"/>
    </xf>
    <xf numFmtId="0" fontId="7" fillId="0" borderId="2" xfId="0" applyFont="1" applyFill="1" applyBorder="1" applyAlignment="1">
      <alignment horizontal="center"/>
    </xf>
    <xf numFmtId="0" fontId="0" fillId="0" borderId="0" xfId="0" applyBorder="1"/>
    <xf numFmtId="164" fontId="0" fillId="2" borderId="1" xfId="1" applyFont="1" applyFill="1" applyBorder="1"/>
    <xf numFmtId="164" fontId="0" fillId="2" borderId="0" xfId="1" applyFont="1" applyFill="1"/>
    <xf numFmtId="165" fontId="0" fillId="2" borderId="1" xfId="1" applyNumberFormat="1" applyFont="1" applyFill="1" applyBorder="1"/>
    <xf numFmtId="0" fontId="10" fillId="0" borderId="0" xfId="0" applyFont="1" applyFill="1" applyBorder="1" applyAlignment="1">
      <alignment horizontal="center"/>
    </xf>
    <xf numFmtId="0" fontId="9" fillId="0" borderId="0" xfId="0" applyFont="1"/>
    <xf numFmtId="43" fontId="9" fillId="0" borderId="0" xfId="0" applyNumberFormat="1" applyFont="1"/>
    <xf numFmtId="165" fontId="9" fillId="0" borderId="0" xfId="1" applyNumberFormat="1" applyFont="1"/>
    <xf numFmtId="0" fontId="0" fillId="0" borderId="1" xfId="0" applyBorder="1" applyAlignment="1">
      <alignment vertical="center" wrapText="1"/>
    </xf>
    <xf numFmtId="0" fontId="0" fillId="0" borderId="1" xfId="0" applyBorder="1" applyAlignment="1">
      <alignment horizontal="left" vertical="center" wrapText="1"/>
    </xf>
  </cellXfs>
  <cellStyles count="3">
    <cellStyle name="Comma" xfId="1" builtinId="3"/>
    <cellStyle name="Normal" xfId="0" builtinId="0"/>
    <cellStyle name="Percent" xfId="2" builtinId="5"/>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K34"/>
  <sheetViews>
    <sheetView tabSelected="1" zoomScale="110" zoomScaleNormal="110" workbookViewId="0">
      <selection activeCell="K7" sqref="K7"/>
    </sheetView>
  </sheetViews>
  <sheetFormatPr defaultRowHeight="15" x14ac:dyDescent="0.25"/>
  <cols>
    <col min="1" max="1" width="53.5703125" bestFit="1" customWidth="1"/>
    <col min="2" max="2" width="11.5703125" bestFit="1" customWidth="1"/>
    <col min="3" max="3" width="12.42578125" bestFit="1" customWidth="1"/>
    <col min="4" max="4" width="15.5703125" style="2" customWidth="1"/>
    <col min="5" max="5" width="16.140625" customWidth="1"/>
    <col min="6" max="6" width="17.42578125" customWidth="1"/>
    <col min="7" max="7" width="16.140625" customWidth="1"/>
    <col min="8" max="8" width="18.5703125" customWidth="1"/>
    <col min="9" max="9" width="8.85546875" style="42"/>
    <col min="10" max="10" width="10.5703125" bestFit="1" customWidth="1"/>
    <col min="11" max="11" width="13.28515625" bestFit="1" customWidth="1"/>
  </cols>
  <sheetData>
    <row r="1" spans="1:11" x14ac:dyDescent="0.25">
      <c r="A1" s="1" t="s">
        <v>20</v>
      </c>
      <c r="D1" s="17"/>
    </row>
    <row r="2" spans="1:11" x14ac:dyDescent="0.25">
      <c r="A2" s="1"/>
      <c r="G2" s="10"/>
    </row>
    <row r="3" spans="1:11" x14ac:dyDescent="0.25">
      <c r="A3" s="3" t="s">
        <v>1</v>
      </c>
      <c r="B3" s="15" t="s">
        <v>8</v>
      </c>
      <c r="C3" s="15" t="s">
        <v>9</v>
      </c>
      <c r="D3" s="15" t="s">
        <v>0</v>
      </c>
      <c r="E3" s="15" t="s">
        <v>13</v>
      </c>
      <c r="F3" s="15" t="s">
        <v>14</v>
      </c>
      <c r="G3" s="16" t="s">
        <v>22</v>
      </c>
      <c r="H3" s="40" t="s">
        <v>23</v>
      </c>
      <c r="J3" s="46"/>
      <c r="K3" s="47"/>
    </row>
    <row r="4" spans="1:11" x14ac:dyDescent="0.25">
      <c r="A4" s="4" t="s">
        <v>15</v>
      </c>
      <c r="B4" s="5">
        <v>0.05</v>
      </c>
      <c r="C4" s="5">
        <v>0.05</v>
      </c>
      <c r="D4" s="43"/>
      <c r="E4" s="7">
        <f>(D4/(1-B4))*B4</f>
        <v>0</v>
      </c>
      <c r="F4" s="7">
        <f>((D4+E4)/(1-C4))*C4</f>
        <v>0</v>
      </c>
      <c r="G4" s="13">
        <f>F4+E4</f>
        <v>0</v>
      </c>
      <c r="H4" s="10">
        <f>SUM(D4,G4)</f>
        <v>0</v>
      </c>
      <c r="J4" s="47"/>
      <c r="K4" s="47"/>
    </row>
    <row r="5" spans="1:11" x14ac:dyDescent="0.25">
      <c r="A5" s="4" t="s">
        <v>2</v>
      </c>
      <c r="B5" s="5">
        <v>0.02</v>
      </c>
      <c r="C5" s="5">
        <v>0.03</v>
      </c>
      <c r="D5" s="43"/>
      <c r="E5" s="7">
        <f>(D5/(1-B5))*B5</f>
        <v>0</v>
      </c>
      <c r="F5" s="7">
        <f t="shared" ref="F5:F9" si="0">((D5+E5)/(1-C5))*C5</f>
        <v>0</v>
      </c>
      <c r="G5" s="13">
        <f t="shared" ref="G5:G9" si="1">F5+E5</f>
        <v>0</v>
      </c>
      <c r="H5" s="10">
        <f t="shared" ref="H5:H9" si="2">SUM(D5,G5)</f>
        <v>0</v>
      </c>
      <c r="J5" s="47"/>
      <c r="K5" s="47"/>
    </row>
    <row r="6" spans="1:11" x14ac:dyDescent="0.25">
      <c r="A6" s="4" t="s">
        <v>11</v>
      </c>
      <c r="B6" s="5">
        <v>0.1</v>
      </c>
      <c r="C6" s="5">
        <v>0</v>
      </c>
      <c r="D6" s="43">
        <v>19467.75</v>
      </c>
      <c r="E6" s="7">
        <f>(D6/(1-B6))*B6</f>
        <v>2163.0833333333335</v>
      </c>
      <c r="F6" s="7">
        <f>((D6+E6)/(1-C6))*C6</f>
        <v>0</v>
      </c>
      <c r="G6" s="13">
        <f>F6+E6</f>
        <v>2163.0833333333335</v>
      </c>
      <c r="H6" s="10">
        <f t="shared" si="2"/>
        <v>21630.833333333332</v>
      </c>
      <c r="I6" s="42" t="s">
        <v>29</v>
      </c>
      <c r="J6" s="48"/>
      <c r="K6" s="49"/>
    </row>
    <row r="7" spans="1:11" x14ac:dyDescent="0.25">
      <c r="A7" s="4" t="s">
        <v>3</v>
      </c>
      <c r="B7" s="5">
        <v>0.02</v>
      </c>
      <c r="C7" s="5">
        <v>0.02</v>
      </c>
      <c r="D7" s="43"/>
      <c r="E7" s="7">
        <f t="shared" ref="E7" si="3">(D7/(1-B7))*B7</f>
        <v>0</v>
      </c>
      <c r="F7" s="7">
        <f t="shared" si="0"/>
        <v>0</v>
      </c>
      <c r="G7" s="13">
        <f t="shared" si="1"/>
        <v>0</v>
      </c>
      <c r="H7" s="10">
        <f t="shared" si="2"/>
        <v>0</v>
      </c>
      <c r="J7" s="47"/>
      <c r="K7" s="47"/>
    </row>
    <row r="8" spans="1:11" x14ac:dyDescent="0.25">
      <c r="A8" s="4" t="s">
        <v>4</v>
      </c>
      <c r="B8" s="5">
        <v>0.05</v>
      </c>
      <c r="C8" s="5">
        <v>0</v>
      </c>
      <c r="D8" s="43"/>
      <c r="E8" s="7">
        <f>(D8/(1-B8))*B8</f>
        <v>0</v>
      </c>
      <c r="F8" s="7">
        <f>((D8+E8)/(1-C8))*C8</f>
        <v>0</v>
      </c>
      <c r="G8" s="13">
        <f>F8+E8</f>
        <v>0</v>
      </c>
      <c r="H8" s="10">
        <f t="shared" si="2"/>
        <v>0</v>
      </c>
      <c r="J8" s="47"/>
      <c r="K8" s="47"/>
    </row>
    <row r="9" spans="1:11" x14ac:dyDescent="0.25">
      <c r="A9" s="4" t="s">
        <v>12</v>
      </c>
      <c r="B9" s="5">
        <v>0.1</v>
      </c>
      <c r="C9" s="5">
        <v>0.05</v>
      </c>
      <c r="D9" s="43"/>
      <c r="E9" s="7">
        <f>(D9/(1-B9))*B9</f>
        <v>0</v>
      </c>
      <c r="F9" s="7">
        <f t="shared" si="0"/>
        <v>0</v>
      </c>
      <c r="G9" s="13">
        <f t="shared" si="1"/>
        <v>0</v>
      </c>
      <c r="H9" s="10">
        <f t="shared" si="2"/>
        <v>0</v>
      </c>
      <c r="J9" s="47"/>
      <c r="K9" s="47"/>
    </row>
    <row r="10" spans="1:11" x14ac:dyDescent="0.25">
      <c r="A10" s="3" t="s">
        <v>5</v>
      </c>
      <c r="B10" s="3"/>
      <c r="C10" s="3"/>
      <c r="D10" s="8">
        <f>SUM(D4:D9)</f>
        <v>19467.75</v>
      </c>
      <c r="E10" s="8">
        <f>SUM(E4:E9)</f>
        <v>2163.0833333333335</v>
      </c>
      <c r="F10" s="8">
        <f>SUM(F4:F9)</f>
        <v>0</v>
      </c>
      <c r="G10" s="14">
        <f>SUM(G4:G9)</f>
        <v>2163.0833333333335</v>
      </c>
      <c r="J10" s="47"/>
      <c r="K10" s="47"/>
    </row>
    <row r="13" spans="1:11" x14ac:dyDescent="0.25">
      <c r="A13" s="1" t="s">
        <v>21</v>
      </c>
    </row>
    <row r="15" spans="1:11" x14ac:dyDescent="0.25">
      <c r="A15" s="3" t="s">
        <v>1</v>
      </c>
      <c r="B15" s="15" t="s">
        <v>8</v>
      </c>
      <c r="C15" s="15" t="s">
        <v>9</v>
      </c>
      <c r="D15" s="15" t="s">
        <v>7</v>
      </c>
      <c r="E15" s="15" t="s">
        <v>13</v>
      </c>
      <c r="F15" s="15" t="s">
        <v>14</v>
      </c>
      <c r="G15" s="16" t="s">
        <v>5</v>
      </c>
      <c r="H15" s="40" t="s">
        <v>28</v>
      </c>
    </row>
    <row r="16" spans="1:11" x14ac:dyDescent="0.25">
      <c r="A16" s="4" t="s">
        <v>15</v>
      </c>
      <c r="B16" s="5">
        <v>0.05</v>
      </c>
      <c r="C16" s="5">
        <v>0.05</v>
      </c>
      <c r="D16" s="44"/>
      <c r="E16" s="9">
        <f>(D16-F16)*B16</f>
        <v>0</v>
      </c>
      <c r="F16" s="12">
        <f>D16*C16</f>
        <v>0</v>
      </c>
      <c r="G16" s="13">
        <f>F16+E16</f>
        <v>0</v>
      </c>
      <c r="H16" s="10">
        <f>D16-G16</f>
        <v>0</v>
      </c>
    </row>
    <row r="17" spans="1:8" x14ac:dyDescent="0.25">
      <c r="A17" s="4" t="s">
        <v>2</v>
      </c>
      <c r="B17" s="5">
        <v>0.02</v>
      </c>
      <c r="C17" s="5">
        <v>0.03</v>
      </c>
      <c r="D17" s="45"/>
      <c r="E17" s="7">
        <f t="shared" ref="E17:E21" si="4">(D17-F17)*B17</f>
        <v>0</v>
      </c>
      <c r="F17" s="12">
        <f t="shared" ref="F17:F21" si="5">D17*C17</f>
        <v>0</v>
      </c>
      <c r="G17" s="13">
        <f t="shared" ref="G17:G21" si="6">F17+E17</f>
        <v>0</v>
      </c>
      <c r="H17" s="10">
        <f t="shared" ref="H17:H21" si="7">D17-G17</f>
        <v>0</v>
      </c>
    </row>
    <row r="18" spans="1:8" x14ac:dyDescent="0.25">
      <c r="A18" s="4" t="s">
        <v>11</v>
      </c>
      <c r="B18" s="5">
        <v>0.1</v>
      </c>
      <c r="C18" s="5">
        <v>0</v>
      </c>
      <c r="D18" s="45"/>
      <c r="E18" s="7">
        <f t="shared" si="4"/>
        <v>0</v>
      </c>
      <c r="F18" s="12">
        <f t="shared" si="5"/>
        <v>0</v>
      </c>
      <c r="G18" s="13">
        <f t="shared" si="6"/>
        <v>0</v>
      </c>
      <c r="H18" s="10">
        <f t="shared" si="7"/>
        <v>0</v>
      </c>
    </row>
    <row r="19" spans="1:8" x14ac:dyDescent="0.25">
      <c r="A19" s="4" t="s">
        <v>3</v>
      </c>
      <c r="B19" s="5">
        <v>0.02</v>
      </c>
      <c r="C19" s="5">
        <v>0.02</v>
      </c>
      <c r="D19" s="45"/>
      <c r="E19" s="7">
        <f t="shared" si="4"/>
        <v>0</v>
      </c>
      <c r="F19" s="12">
        <f t="shared" si="5"/>
        <v>0</v>
      </c>
      <c r="G19" s="13">
        <f t="shared" si="6"/>
        <v>0</v>
      </c>
      <c r="H19" s="10">
        <f t="shared" si="7"/>
        <v>0</v>
      </c>
    </row>
    <row r="20" spans="1:8" x14ac:dyDescent="0.25">
      <c r="A20" s="4" t="s">
        <v>4</v>
      </c>
      <c r="B20" s="5">
        <v>0.05</v>
      </c>
      <c r="C20" s="5">
        <v>0</v>
      </c>
      <c r="D20" s="45"/>
      <c r="E20" s="7">
        <f t="shared" si="4"/>
        <v>0</v>
      </c>
      <c r="F20" s="12">
        <f t="shared" si="5"/>
        <v>0</v>
      </c>
      <c r="G20" s="13">
        <f t="shared" si="6"/>
        <v>0</v>
      </c>
      <c r="H20" s="10">
        <f t="shared" si="7"/>
        <v>0</v>
      </c>
    </row>
    <row r="21" spans="1:8" x14ac:dyDescent="0.25">
      <c r="A21" s="4" t="s">
        <v>12</v>
      </c>
      <c r="B21" s="5">
        <v>0.1</v>
      </c>
      <c r="C21" s="5">
        <v>0.05</v>
      </c>
      <c r="D21" s="45"/>
      <c r="E21" s="7">
        <f t="shared" si="4"/>
        <v>0</v>
      </c>
      <c r="F21" s="12">
        <f t="shared" si="5"/>
        <v>0</v>
      </c>
      <c r="G21" s="13">
        <f t="shared" si="6"/>
        <v>0</v>
      </c>
      <c r="H21" s="10">
        <f t="shared" si="7"/>
        <v>0</v>
      </c>
    </row>
    <row r="22" spans="1:8" x14ac:dyDescent="0.25">
      <c r="A22" s="3" t="s">
        <v>5</v>
      </c>
      <c r="B22" s="3"/>
      <c r="C22" s="3"/>
      <c r="D22" s="8">
        <f>SUM(D16:D21)</f>
        <v>0</v>
      </c>
      <c r="E22" s="11">
        <f>SUM(E16:E21)</f>
        <v>0</v>
      </c>
      <c r="F22" s="11">
        <f>SUM(F16:F21)</f>
        <v>0</v>
      </c>
      <c r="G22" s="14">
        <f>SUM(G16:G21)</f>
        <v>0</v>
      </c>
    </row>
    <row r="25" spans="1:8" x14ac:dyDescent="0.25">
      <c r="A25" s="25" t="s">
        <v>10</v>
      </c>
      <c r="B25" s="26"/>
      <c r="C25" s="26"/>
      <c r="D25" s="27"/>
      <c r="E25" s="26"/>
      <c r="F25" s="26"/>
      <c r="G25" s="26"/>
      <c r="H25" s="26"/>
    </row>
    <row r="26" spans="1:8" x14ac:dyDescent="0.25">
      <c r="A26" s="26"/>
      <c r="B26" s="26"/>
      <c r="C26" s="26"/>
      <c r="D26" s="27"/>
      <c r="E26" s="26"/>
      <c r="F26" s="26"/>
      <c r="G26" s="26"/>
      <c r="H26" s="26"/>
    </row>
    <row r="27" spans="1:8" x14ac:dyDescent="0.25">
      <c r="A27" s="28" t="s">
        <v>1</v>
      </c>
      <c r="B27" s="29" t="s">
        <v>8</v>
      </c>
      <c r="C27" s="29" t="s">
        <v>9</v>
      </c>
      <c r="D27" s="29" t="s">
        <v>6</v>
      </c>
      <c r="E27" s="29" t="s">
        <v>13</v>
      </c>
      <c r="F27" s="29" t="s">
        <v>14</v>
      </c>
      <c r="G27" s="30" t="s">
        <v>5</v>
      </c>
      <c r="H27" s="41" t="s">
        <v>23</v>
      </c>
    </row>
    <row r="28" spans="1:8" x14ac:dyDescent="0.25">
      <c r="A28" s="31" t="s">
        <v>15</v>
      </c>
      <c r="B28" s="32">
        <v>0.05</v>
      </c>
      <c r="C28" s="32">
        <v>0.05</v>
      </c>
      <c r="D28" s="33"/>
      <c r="E28" s="34">
        <f>D28*B28</f>
        <v>0</v>
      </c>
      <c r="F28" s="34">
        <f>(D28/(1-C28))*C28</f>
        <v>0</v>
      </c>
      <c r="G28" s="35">
        <f>F28+E28</f>
        <v>0</v>
      </c>
      <c r="H28" s="36">
        <f t="shared" ref="H28:H33" si="8">SUM(D28,G28)</f>
        <v>0</v>
      </c>
    </row>
    <row r="29" spans="1:8" x14ac:dyDescent="0.25">
      <c r="A29" s="31" t="s">
        <v>2</v>
      </c>
      <c r="B29" s="32">
        <v>0.02</v>
      </c>
      <c r="C29" s="32">
        <v>0.03</v>
      </c>
      <c r="D29" s="33"/>
      <c r="E29" s="34">
        <f t="shared" ref="E29:E32" si="9">D29*B29</f>
        <v>0</v>
      </c>
      <c r="F29" s="34">
        <f t="shared" ref="F29:F32" si="10">(D29/(1-C29))*C29</f>
        <v>0</v>
      </c>
      <c r="G29" s="35">
        <f t="shared" ref="G29:G33" si="11">F29+E29</f>
        <v>0</v>
      </c>
      <c r="H29" s="36">
        <f t="shared" si="8"/>
        <v>0</v>
      </c>
    </row>
    <row r="30" spans="1:8" x14ac:dyDescent="0.25">
      <c r="A30" s="31" t="s">
        <v>11</v>
      </c>
      <c r="B30" s="32">
        <v>0.1</v>
      </c>
      <c r="C30" s="32">
        <v>0</v>
      </c>
      <c r="D30" s="33"/>
      <c r="E30" s="34">
        <f>D30*B30</f>
        <v>0</v>
      </c>
      <c r="F30" s="34">
        <f>(D30/(1-C30))*C30</f>
        <v>0</v>
      </c>
      <c r="G30" s="35">
        <f t="shared" si="11"/>
        <v>0</v>
      </c>
      <c r="H30" s="36">
        <f t="shared" si="8"/>
        <v>0</v>
      </c>
    </row>
    <row r="31" spans="1:8" x14ac:dyDescent="0.25">
      <c r="A31" s="31" t="s">
        <v>3</v>
      </c>
      <c r="B31" s="32">
        <v>0.02</v>
      </c>
      <c r="C31" s="32">
        <v>0.02</v>
      </c>
      <c r="D31" s="37"/>
      <c r="E31" s="34">
        <f t="shared" si="9"/>
        <v>0</v>
      </c>
      <c r="F31" s="34">
        <f t="shared" si="10"/>
        <v>0</v>
      </c>
      <c r="G31" s="35">
        <f t="shared" si="11"/>
        <v>0</v>
      </c>
      <c r="H31" s="36">
        <f t="shared" si="8"/>
        <v>0</v>
      </c>
    </row>
    <row r="32" spans="1:8" x14ac:dyDescent="0.25">
      <c r="A32" s="31" t="s">
        <v>4</v>
      </c>
      <c r="B32" s="32">
        <v>0.05</v>
      </c>
      <c r="C32" s="32">
        <v>0</v>
      </c>
      <c r="D32" s="37"/>
      <c r="E32" s="34">
        <f t="shared" si="9"/>
        <v>0</v>
      </c>
      <c r="F32" s="34">
        <f t="shared" si="10"/>
        <v>0</v>
      </c>
      <c r="G32" s="35">
        <f t="shared" si="11"/>
        <v>0</v>
      </c>
      <c r="H32" s="36">
        <f t="shared" si="8"/>
        <v>0</v>
      </c>
    </row>
    <row r="33" spans="1:8" x14ac:dyDescent="0.25">
      <c r="A33" s="31" t="s">
        <v>12</v>
      </c>
      <c r="B33" s="32">
        <v>0.1</v>
      </c>
      <c r="C33" s="32">
        <v>0.05</v>
      </c>
      <c r="D33" s="33"/>
      <c r="E33" s="34">
        <f>D33*B33</f>
        <v>0</v>
      </c>
      <c r="F33" s="34">
        <f>(D33/(1-C33))*C33</f>
        <v>0</v>
      </c>
      <c r="G33" s="35">
        <f t="shared" si="11"/>
        <v>0</v>
      </c>
      <c r="H33" s="36">
        <f t="shared" si="8"/>
        <v>0</v>
      </c>
    </row>
    <row r="34" spans="1:8" x14ac:dyDescent="0.25">
      <c r="A34" s="28" t="s">
        <v>5</v>
      </c>
      <c r="B34" s="28"/>
      <c r="C34" s="28"/>
      <c r="D34" s="38">
        <f>SUM(D28:D33)</f>
        <v>0</v>
      </c>
      <c r="E34" s="38">
        <f>SUM(E28:E33)</f>
        <v>0</v>
      </c>
      <c r="F34" s="38">
        <f>SUM(F28:F33)</f>
        <v>0</v>
      </c>
      <c r="G34" s="39">
        <f>SUM(G28:G33)</f>
        <v>0</v>
      </c>
      <c r="H34" s="26"/>
    </row>
  </sheetData>
  <pageMargins left="0.7" right="0.7" top="0.75" bottom="0.75" header="0.3" footer="0.3"/>
  <pageSetup paperSize="9" orientation="portrait" r:id="rId1"/>
  <headerFooter>
    <oddHeader>&amp;C&amp;"Calibri"&amp;12&amp;KEEDC00RMIT Classification: Trusted&amp;1#</oddHeader>
  </headerFooter>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
  <sheetViews>
    <sheetView workbookViewId="0"/>
  </sheetViews>
  <sheetFormatPr defaultRowHeight="15" x14ac:dyDescent="0.25"/>
  <sheetData/>
  <pageMargins left="0.7" right="0.7" top="0.75" bottom="0.75" header="0.3" footer="0.3"/>
  <pageSetup orientation="portrait" horizontalDpi="1200" verticalDpi="1200" r:id="rId1"/>
  <headerFooter>
    <oddHeader>&amp;C&amp;"Calibri"&amp;12&amp;KEEDC00RMIT Classification: Trusted&amp;1#</oddHead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5:K24"/>
  <sheetViews>
    <sheetView showGridLines="0" topLeftCell="A10" workbookViewId="0">
      <selection activeCell="K7" sqref="K7"/>
    </sheetView>
  </sheetViews>
  <sheetFormatPr defaultRowHeight="15" x14ac:dyDescent="0.25"/>
  <cols>
    <col min="2" max="2" width="12.85546875" bestFit="1" customWidth="1"/>
    <col min="3" max="3" width="11.5703125" customWidth="1"/>
    <col min="4" max="4" width="14.140625" customWidth="1"/>
    <col min="5" max="5" width="15" bestFit="1" customWidth="1"/>
    <col min="6" max="6" width="16.42578125" customWidth="1"/>
    <col min="10" max="10" width="11.5703125" bestFit="1" customWidth="1"/>
  </cols>
  <sheetData>
    <row r="5" spans="2:9" x14ac:dyDescent="0.25">
      <c r="B5" s="19" t="s">
        <v>20</v>
      </c>
    </row>
    <row r="6" spans="2:9" x14ac:dyDescent="0.25">
      <c r="B6" s="4"/>
      <c r="C6" s="3" t="s">
        <v>17</v>
      </c>
      <c r="D6" s="15" t="s">
        <v>0</v>
      </c>
      <c r="E6" s="15" t="s">
        <v>19</v>
      </c>
      <c r="F6" s="1" t="s">
        <v>24</v>
      </c>
    </row>
    <row r="7" spans="2:9" x14ac:dyDescent="0.25">
      <c r="B7" s="3" t="s">
        <v>16</v>
      </c>
      <c r="C7" s="5">
        <v>0.1</v>
      </c>
      <c r="D7" s="6">
        <v>14100000</v>
      </c>
      <c r="E7" s="6">
        <f>D7/(1-C7)*C7</f>
        <v>1566666.6666666667</v>
      </c>
      <c r="F7" s="18">
        <f>D7+E7</f>
        <v>15666666.666666666</v>
      </c>
    </row>
    <row r="8" spans="2:9" x14ac:dyDescent="0.25">
      <c r="B8" s="3" t="s">
        <v>18</v>
      </c>
      <c r="C8" s="5">
        <v>0.2</v>
      </c>
      <c r="D8" s="6">
        <v>18965702</v>
      </c>
      <c r="E8" s="6">
        <f>D8/(1-C8)*C8</f>
        <v>4741425.5</v>
      </c>
      <c r="F8" s="18">
        <f>D8+E8</f>
        <v>23707127.5</v>
      </c>
    </row>
    <row r="9" spans="2:9" x14ac:dyDescent="0.25">
      <c r="B9" s="20"/>
      <c r="C9" s="21"/>
      <c r="D9" s="22"/>
      <c r="E9" s="22"/>
      <c r="F9" s="18"/>
    </row>
    <row r="10" spans="2:9" ht="112.35" customHeight="1" x14ac:dyDescent="0.25">
      <c r="B10" s="50" t="s">
        <v>25</v>
      </c>
      <c r="C10" s="51" t="s">
        <v>27</v>
      </c>
      <c r="D10" s="51"/>
      <c r="E10" s="51"/>
      <c r="F10" s="51"/>
      <c r="G10" s="51"/>
      <c r="H10" s="51"/>
      <c r="I10" s="51"/>
    </row>
    <row r="11" spans="2:9" ht="112.35" customHeight="1" x14ac:dyDescent="0.25">
      <c r="B11" s="50"/>
      <c r="C11" s="51"/>
      <c r="D11" s="51"/>
      <c r="E11" s="51"/>
      <c r="F11" s="51"/>
      <c r="G11" s="51"/>
      <c r="H11" s="51"/>
      <c r="I11" s="51"/>
    </row>
    <row r="18" spans="2:11" x14ac:dyDescent="0.25">
      <c r="B18" s="19" t="s">
        <v>21</v>
      </c>
    </row>
    <row r="19" spans="2:11" x14ac:dyDescent="0.25">
      <c r="B19" s="4"/>
      <c r="C19" s="3" t="s">
        <v>17</v>
      </c>
      <c r="D19" s="15" t="s">
        <v>7</v>
      </c>
      <c r="E19" s="15" t="s">
        <v>19</v>
      </c>
      <c r="F19" s="23" t="s">
        <v>0</v>
      </c>
    </row>
    <row r="20" spans="2:11" x14ac:dyDescent="0.25">
      <c r="B20" s="3" t="s">
        <v>16</v>
      </c>
      <c r="C20" s="5">
        <v>0.1</v>
      </c>
      <c r="D20" s="6">
        <v>47000000</v>
      </c>
      <c r="E20" s="6">
        <f>D20*C20</f>
        <v>4700000</v>
      </c>
      <c r="F20" s="18">
        <f>D20-E20</f>
        <v>42300000</v>
      </c>
      <c r="J20" s="18">
        <f>F20/3</f>
        <v>14100000</v>
      </c>
    </row>
    <row r="21" spans="2:11" x14ac:dyDescent="0.25">
      <c r="B21" s="3" t="s">
        <v>18</v>
      </c>
      <c r="C21" s="5">
        <v>0.2</v>
      </c>
      <c r="D21" s="6">
        <v>25000000</v>
      </c>
      <c r="E21" s="6">
        <f>D21*C21</f>
        <v>5000000</v>
      </c>
      <c r="F21" s="18">
        <f>D21-E21</f>
        <v>20000000</v>
      </c>
    </row>
    <row r="23" spans="2:11" ht="118.7" customHeight="1" x14ac:dyDescent="0.25">
      <c r="B23" s="50" t="s">
        <v>25</v>
      </c>
      <c r="C23" s="51" t="s">
        <v>26</v>
      </c>
      <c r="D23" s="51"/>
      <c r="E23" s="51"/>
      <c r="F23" s="51"/>
      <c r="G23" s="51"/>
      <c r="H23" s="51"/>
      <c r="I23" s="51"/>
    </row>
    <row r="24" spans="2:11" ht="118.7" customHeight="1" x14ac:dyDescent="0.25">
      <c r="B24" s="50"/>
      <c r="C24" s="51"/>
      <c r="D24" s="51"/>
      <c r="E24" s="51"/>
      <c r="F24" s="51"/>
      <c r="G24" s="51"/>
      <c r="H24" s="51"/>
      <c r="I24" s="51"/>
      <c r="K24" s="24"/>
    </row>
  </sheetData>
  <mergeCells count="4">
    <mergeCell ref="B10:B11"/>
    <mergeCell ref="C10:I11"/>
    <mergeCell ref="B23:B24"/>
    <mergeCell ref="C23:I24"/>
  </mergeCells>
  <pageMargins left="0.7" right="0.7" top="0.75" bottom="0.75" header="0.3" footer="0.3"/>
  <pageSetup paperSize="9" orientation="portrait" r:id="rId1"/>
  <headerFooter>
    <oddHeader>&amp;C&amp;"Calibri"&amp;12&amp;KEEDC00RMIT Classification: Trusted&amp;1#</oddHeader>
  </headerFooter>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J11"/>
  <sheetViews>
    <sheetView showGridLines="0" workbookViewId="0">
      <selection activeCell="J15" sqref="J15"/>
    </sheetView>
  </sheetViews>
  <sheetFormatPr defaultRowHeight="15" x14ac:dyDescent="0.25"/>
  <cols>
    <col min="2" max="2" width="12.85546875" bestFit="1" customWidth="1"/>
    <col min="3" max="3" width="11.5703125" customWidth="1"/>
    <col min="4" max="4" width="14.140625" customWidth="1"/>
    <col min="5" max="5" width="15" bestFit="1" customWidth="1"/>
    <col min="6" max="6" width="16.42578125" customWidth="1"/>
    <col min="10" max="10" width="12.85546875" bestFit="1" customWidth="1"/>
  </cols>
  <sheetData>
    <row r="2" spans="2:10" x14ac:dyDescent="0.25">
      <c r="B2" s="19" t="s">
        <v>20</v>
      </c>
    </row>
    <row r="3" spans="2:10" x14ac:dyDescent="0.25">
      <c r="B3" s="4"/>
      <c r="C3" s="3" t="s">
        <v>17</v>
      </c>
      <c r="D3" s="15" t="s">
        <v>0</v>
      </c>
      <c r="E3" s="15" t="s">
        <v>19</v>
      </c>
      <c r="F3" s="1" t="s">
        <v>24</v>
      </c>
    </row>
    <row r="4" spans="2:10" x14ac:dyDescent="0.25">
      <c r="B4" s="3" t="s">
        <v>16</v>
      </c>
      <c r="C4" s="5">
        <v>0.1</v>
      </c>
      <c r="D4" s="6">
        <v>6000000</v>
      </c>
      <c r="E4" s="6">
        <f>D4/(1-C4)*C4</f>
        <v>666666.66666666663</v>
      </c>
      <c r="F4" s="18">
        <f>D4+E4</f>
        <v>6666666.666666667</v>
      </c>
      <c r="J4" s="2">
        <f>2200000</f>
        <v>2200000</v>
      </c>
    </row>
    <row r="5" spans="2:10" x14ac:dyDescent="0.25">
      <c r="B5" s="3" t="s">
        <v>18</v>
      </c>
      <c r="C5" s="5">
        <v>0.2</v>
      </c>
      <c r="D5" s="6"/>
      <c r="E5" s="6">
        <f>D5/(1-C5)*C5</f>
        <v>0</v>
      </c>
      <c r="F5" s="18">
        <f>D5+E5</f>
        <v>0</v>
      </c>
      <c r="J5" s="2">
        <f>J4*10%</f>
        <v>220000</v>
      </c>
    </row>
    <row r="6" spans="2:10" x14ac:dyDescent="0.25">
      <c r="B6" s="20"/>
      <c r="C6" s="21"/>
      <c r="D6" s="22"/>
      <c r="E6" s="22"/>
      <c r="F6" s="18"/>
      <c r="J6" s="18">
        <f>J4-J5</f>
        <v>1980000</v>
      </c>
    </row>
    <row r="8" spans="2:10" x14ac:dyDescent="0.25">
      <c r="B8" s="19" t="s">
        <v>21</v>
      </c>
    </row>
    <row r="9" spans="2:10" x14ac:dyDescent="0.25">
      <c r="B9" s="4"/>
      <c r="C9" s="3" t="s">
        <v>17</v>
      </c>
      <c r="D9" s="15" t="s">
        <v>7</v>
      </c>
      <c r="E9" s="15" t="s">
        <v>19</v>
      </c>
      <c r="F9" s="23" t="s">
        <v>0</v>
      </c>
    </row>
    <row r="10" spans="2:10" x14ac:dyDescent="0.25">
      <c r="B10" s="3" t="s">
        <v>16</v>
      </c>
      <c r="C10" s="5">
        <v>0.1</v>
      </c>
      <c r="D10" s="6"/>
      <c r="E10" s="6">
        <f>D10*C10</f>
        <v>0</v>
      </c>
      <c r="F10" s="18">
        <f>D10-E10</f>
        <v>0</v>
      </c>
    </row>
    <row r="11" spans="2:10" x14ac:dyDescent="0.25">
      <c r="B11" s="3" t="s">
        <v>18</v>
      </c>
      <c r="C11" s="5">
        <v>0.2</v>
      </c>
      <c r="D11" s="6"/>
      <c r="E11" s="6">
        <f>D11*C11</f>
        <v>0</v>
      </c>
      <c r="F11" s="18">
        <f>D11-E11</f>
        <v>0</v>
      </c>
    </row>
  </sheetData>
  <pageMargins left="0.7" right="0.7" top="0.75" bottom="0.75" header="0.3" footer="0.3"/>
  <pageSetup paperSize="9" orientation="portrait" r:id="rId1"/>
  <headerFooter>
    <oddHeader>&amp;C&amp;"Calibri"&amp;12&amp;KEEDC00RMIT Classification: Trusted&amp;1#</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FCT calculation</vt:lpstr>
      <vt:lpstr>PIT calculation</vt:lpstr>
      <vt:lpstr>PIT calculation (2)</vt:lpstr>
    </vt:vector>
  </TitlesOfParts>
  <Company>RMIT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Tuser</dc:creator>
  <cp:lastModifiedBy>Thien Huynh Duc</cp:lastModifiedBy>
  <dcterms:created xsi:type="dcterms:W3CDTF">2016-11-07T10:16:51Z</dcterms:created>
  <dcterms:modified xsi:type="dcterms:W3CDTF">2021-11-09T09:34:57Z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y fmtid="{D5CDD505-2E9C-101B-9397-08002B2CF9AE}" pid="3" name="SV_HIDDEN_GRID_QUERY_LIST_4F35BF76-6C0D-4D9B-82B2-816C12CF3733">
    <vt:lpwstr>empty_477D106A-C0D6-4607-AEBD-E2C9D60EA279</vt:lpwstr>
  </property>
  <property fmtid="{D5CDD505-2E9C-101B-9397-08002B2CF9AE}" pid="4" name="MSIP_Label_8c3d088b-6243-4963-a2e2-8b321ab7f8fc_Enabled">
    <vt:lpwstr>true</vt:lpwstr>
  </property>
  <property fmtid="{D5CDD505-2E9C-101B-9397-08002B2CF9AE}" pid="5" name="MSIP_Label_8c3d088b-6243-4963-a2e2-8b321ab7f8fc_SetDate">
    <vt:lpwstr>2020-09-30T01:58:22Z</vt:lpwstr>
  </property>
  <property fmtid="{D5CDD505-2E9C-101B-9397-08002B2CF9AE}" pid="6" name="MSIP_Label_8c3d088b-6243-4963-a2e2-8b321ab7f8fc_Method">
    <vt:lpwstr>Standard</vt:lpwstr>
  </property>
  <property fmtid="{D5CDD505-2E9C-101B-9397-08002B2CF9AE}" pid="7" name="MSIP_Label_8c3d088b-6243-4963-a2e2-8b321ab7f8fc_Name">
    <vt:lpwstr>Trusted</vt:lpwstr>
  </property>
  <property fmtid="{D5CDD505-2E9C-101B-9397-08002B2CF9AE}" pid="8" name="MSIP_Label_8c3d088b-6243-4963-a2e2-8b321ab7f8fc_SiteId">
    <vt:lpwstr>d1323671-cdbe-4417-b4d4-bdb24b51316b</vt:lpwstr>
  </property>
  <property fmtid="{D5CDD505-2E9C-101B-9397-08002B2CF9AE}" pid="9" name="MSIP_Label_8c3d088b-6243-4963-a2e2-8b321ab7f8fc_ActionId">
    <vt:lpwstr>80a28b86-d6fc-49da-ab88-5ad667b2463c</vt:lpwstr>
  </property>
  <property fmtid="{D5CDD505-2E9C-101B-9397-08002B2CF9AE}" pid="10" name="MSIP_Label_8c3d088b-6243-4963-a2e2-8b321ab7f8fc_ContentBits">
    <vt:lpwstr>1</vt:lpwstr>
  </property>
</Properties>
</file>