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fuku333\Dropbox\Camera Uploads\3D-解析\"/>
    </mc:Choice>
  </mc:AlternateContent>
  <bookViews>
    <workbookView xWindow="0" yWindow="0" windowWidth="20160" windowHeight="6630"/>
  </bookViews>
  <sheets>
    <sheet name="グラフ1" sheetId="4" r:id="rId1"/>
    <sheet name="test" sheetId="1" r:id="rId2"/>
    <sheet name="単位系" sheetId="3" r:id="rId3"/>
    <sheet name="Raw" sheetId="2" r:id="rId4"/>
  </sheets>
  <definedNames>
    <definedName name="ドリフトGX">test!$A$10</definedName>
    <definedName name="ドリフトGY">test!$A$12</definedName>
    <definedName name="ドリフトGZ">test!$A$14</definedName>
    <definedName name="加速度補正">test!$A$2</definedName>
    <definedName name="重力影響減少計数">test!#REF!</definedName>
    <definedName name="重力減少">test!$A$24</definedName>
    <definedName name="重力現象">test!$A$24</definedName>
  </definedNames>
  <calcPr calcId="171027"/>
</workbook>
</file>

<file path=xl/calcChain.xml><?xml version="1.0" encoding="utf-8"?>
<calcChain xmlns="http://schemas.openxmlformats.org/spreadsheetml/2006/main">
  <c r="AY2" i="1" l="1"/>
  <c r="BA2" i="1"/>
  <c r="BA102" i="1"/>
  <c r="BA101" i="1"/>
  <c r="BA100" i="1"/>
  <c r="BA99" i="1"/>
  <c r="BA98" i="1"/>
  <c r="BA97" i="1"/>
  <c r="BA96" i="1"/>
  <c r="BA95" i="1"/>
  <c r="BA94" i="1"/>
  <c r="BA93" i="1"/>
  <c r="BA92" i="1"/>
  <c r="BA91" i="1"/>
  <c r="BA90" i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B3" i="1"/>
  <c r="BB4" i="1" s="1"/>
  <c r="BB5" i="1" s="1"/>
  <c r="BB6" i="1" s="1"/>
  <c r="BB7" i="1" s="1"/>
  <c r="BB8" i="1" s="1"/>
  <c r="BB9" i="1" s="1"/>
  <c r="BB10" i="1" s="1"/>
  <c r="BB11" i="1" s="1"/>
  <c r="BB12" i="1" s="1"/>
  <c r="BB13" i="1" s="1"/>
  <c r="BB14" i="1" s="1"/>
  <c r="BB15" i="1" s="1"/>
  <c r="BB16" i="1" s="1"/>
  <c r="BB17" i="1" s="1"/>
  <c r="BB18" i="1" s="1"/>
  <c r="BB19" i="1" s="1"/>
  <c r="BB20" i="1" s="1"/>
  <c r="BB21" i="1" s="1"/>
  <c r="BB22" i="1" s="1"/>
  <c r="BB23" i="1" s="1"/>
  <c r="BB24" i="1" s="1"/>
  <c r="BB25" i="1" s="1"/>
  <c r="BB26" i="1" s="1"/>
  <c r="BB27" i="1" s="1"/>
  <c r="BB28" i="1" s="1"/>
  <c r="BB29" i="1" s="1"/>
  <c r="BB30" i="1" s="1"/>
  <c r="BB31" i="1" s="1"/>
  <c r="BB32" i="1" s="1"/>
  <c r="BB33" i="1" s="1"/>
  <c r="BB34" i="1" s="1"/>
  <c r="BB35" i="1" s="1"/>
  <c r="BB36" i="1" s="1"/>
  <c r="BB37" i="1" s="1"/>
  <c r="BB38" i="1" s="1"/>
  <c r="BB39" i="1" s="1"/>
  <c r="BB40" i="1" s="1"/>
  <c r="BB41" i="1" s="1"/>
  <c r="BB42" i="1" s="1"/>
  <c r="BB43" i="1" s="1"/>
  <c r="BB44" i="1" s="1"/>
  <c r="BB45" i="1" s="1"/>
  <c r="BB46" i="1" s="1"/>
  <c r="BB47" i="1" s="1"/>
  <c r="BB48" i="1" s="1"/>
  <c r="BB49" i="1" s="1"/>
  <c r="BB50" i="1" s="1"/>
  <c r="BB51" i="1" s="1"/>
  <c r="BB52" i="1" s="1"/>
  <c r="BB53" i="1" s="1"/>
  <c r="BB54" i="1" s="1"/>
  <c r="BB55" i="1" s="1"/>
  <c r="BB56" i="1" s="1"/>
  <c r="BB57" i="1" s="1"/>
  <c r="BB58" i="1" s="1"/>
  <c r="BB59" i="1" s="1"/>
  <c r="BB60" i="1" s="1"/>
  <c r="BB61" i="1" s="1"/>
  <c r="BB62" i="1" s="1"/>
  <c r="BB63" i="1" s="1"/>
  <c r="BB64" i="1" s="1"/>
  <c r="BB65" i="1" s="1"/>
  <c r="BB66" i="1" s="1"/>
  <c r="BB67" i="1" s="1"/>
  <c r="BB68" i="1" s="1"/>
  <c r="BB69" i="1" s="1"/>
  <c r="BB70" i="1" s="1"/>
  <c r="BB71" i="1" s="1"/>
  <c r="BB72" i="1" s="1"/>
  <c r="BB73" i="1" s="1"/>
  <c r="BB74" i="1" s="1"/>
  <c r="BB75" i="1" s="1"/>
  <c r="BB76" i="1" s="1"/>
  <c r="BB77" i="1" s="1"/>
  <c r="BB78" i="1" s="1"/>
  <c r="BB79" i="1" s="1"/>
  <c r="BB80" i="1" s="1"/>
  <c r="BB81" i="1" s="1"/>
  <c r="BB82" i="1" s="1"/>
  <c r="BB83" i="1" s="1"/>
  <c r="BB84" i="1" s="1"/>
  <c r="BB85" i="1" s="1"/>
  <c r="BB86" i="1" s="1"/>
  <c r="BB87" i="1" s="1"/>
  <c r="BB88" i="1" s="1"/>
  <c r="BB89" i="1" s="1"/>
  <c r="BB90" i="1" s="1"/>
  <c r="BB91" i="1" s="1"/>
  <c r="BB92" i="1" s="1"/>
  <c r="BB93" i="1" s="1"/>
  <c r="BB94" i="1" s="1"/>
  <c r="BB95" i="1" s="1"/>
  <c r="BB96" i="1" s="1"/>
  <c r="BB97" i="1" s="1"/>
  <c r="BB98" i="1" s="1"/>
  <c r="BB99" i="1" s="1"/>
  <c r="BB100" i="1" s="1"/>
  <c r="BB101" i="1" s="1"/>
  <c r="BB102" i="1" s="1"/>
  <c r="BA3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2" i="1"/>
  <c r="AX3" i="1"/>
  <c r="Z2" i="1" l="1"/>
  <c r="AA3" i="1" s="1"/>
  <c r="AB2" i="1"/>
  <c r="AC2" i="1"/>
  <c r="Z3" i="1"/>
  <c r="AA4" i="1" s="1"/>
  <c r="AB3" i="1"/>
  <c r="AC3" i="1"/>
  <c r="Z4" i="1"/>
  <c r="AA5" i="1" s="1"/>
  <c r="AB4" i="1"/>
  <c r="AC4" i="1"/>
  <c r="Z5" i="1"/>
  <c r="AA6" i="1" s="1"/>
  <c r="AB5" i="1"/>
  <c r="AC5" i="1"/>
  <c r="Z6" i="1"/>
  <c r="AA7" i="1" s="1"/>
  <c r="AB6" i="1"/>
  <c r="AC6" i="1"/>
  <c r="Z7" i="1"/>
  <c r="AA8" i="1" s="1"/>
  <c r="AB7" i="1"/>
  <c r="AC7" i="1"/>
  <c r="Z8" i="1"/>
  <c r="AA9" i="1" s="1"/>
  <c r="AB8" i="1"/>
  <c r="AC8" i="1"/>
  <c r="Z9" i="1"/>
  <c r="AA10" i="1" s="1"/>
  <c r="AB9" i="1"/>
  <c r="AC9" i="1"/>
  <c r="Z10" i="1"/>
  <c r="AA11" i="1" s="1"/>
  <c r="AB10" i="1"/>
  <c r="AC10" i="1"/>
  <c r="Z11" i="1"/>
  <c r="AA12" i="1" s="1"/>
  <c r="AB11" i="1"/>
  <c r="AC11" i="1"/>
  <c r="Z12" i="1"/>
  <c r="AA13" i="1" s="1"/>
  <c r="AB12" i="1"/>
  <c r="AC12" i="1"/>
  <c r="Z13" i="1"/>
  <c r="AA14" i="1" s="1"/>
  <c r="AB13" i="1"/>
  <c r="AC13" i="1"/>
  <c r="Z14" i="1"/>
  <c r="AA15" i="1" s="1"/>
  <c r="AB14" i="1"/>
  <c r="AC14" i="1"/>
  <c r="Z15" i="1"/>
  <c r="AA16" i="1" s="1"/>
  <c r="AB15" i="1"/>
  <c r="AC15" i="1"/>
  <c r="Z16" i="1"/>
  <c r="AA17" i="1" s="1"/>
  <c r="AB16" i="1"/>
  <c r="AC16" i="1"/>
  <c r="Z17" i="1"/>
  <c r="AA18" i="1" s="1"/>
  <c r="AB17" i="1"/>
  <c r="AC17" i="1"/>
  <c r="Z18" i="1"/>
  <c r="AA19" i="1" s="1"/>
  <c r="AB18" i="1"/>
  <c r="AC18" i="1"/>
  <c r="Z19" i="1"/>
  <c r="AA20" i="1" s="1"/>
  <c r="AB19" i="1"/>
  <c r="AC19" i="1"/>
  <c r="Z20" i="1"/>
  <c r="AA21" i="1" s="1"/>
  <c r="AB20" i="1"/>
  <c r="AC20" i="1"/>
  <c r="Z21" i="1"/>
  <c r="AA22" i="1" s="1"/>
  <c r="AB21" i="1"/>
  <c r="AC21" i="1"/>
  <c r="Z22" i="1"/>
  <c r="AA23" i="1" s="1"/>
  <c r="AB22" i="1"/>
  <c r="AC22" i="1"/>
  <c r="Z23" i="1"/>
  <c r="AA24" i="1" s="1"/>
  <c r="AB23" i="1"/>
  <c r="AC23" i="1"/>
  <c r="Z24" i="1"/>
  <c r="AA25" i="1" s="1"/>
  <c r="AB24" i="1"/>
  <c r="AC24" i="1"/>
  <c r="Z25" i="1"/>
  <c r="AA26" i="1" s="1"/>
  <c r="AB25" i="1"/>
  <c r="AC25" i="1"/>
  <c r="Z26" i="1"/>
  <c r="AA27" i="1" s="1"/>
  <c r="AB26" i="1"/>
  <c r="AC26" i="1"/>
  <c r="Z27" i="1"/>
  <c r="AA28" i="1" s="1"/>
  <c r="AB27" i="1"/>
  <c r="AC27" i="1"/>
  <c r="Z28" i="1"/>
  <c r="AA29" i="1" s="1"/>
  <c r="AB28" i="1"/>
  <c r="AC28" i="1"/>
  <c r="Z29" i="1"/>
  <c r="AA30" i="1" s="1"/>
  <c r="AB29" i="1"/>
  <c r="AC29" i="1"/>
  <c r="Z30" i="1"/>
  <c r="AA31" i="1" s="1"/>
  <c r="AB30" i="1"/>
  <c r="AC30" i="1"/>
  <c r="Z31" i="1"/>
  <c r="AA32" i="1" s="1"/>
  <c r="AB31" i="1"/>
  <c r="AC31" i="1"/>
  <c r="Z32" i="1"/>
  <c r="AA33" i="1" s="1"/>
  <c r="AB32" i="1"/>
  <c r="AC32" i="1"/>
  <c r="Z33" i="1"/>
  <c r="AA34" i="1" s="1"/>
  <c r="AB33" i="1"/>
  <c r="AC33" i="1"/>
  <c r="Z34" i="1"/>
  <c r="AA35" i="1" s="1"/>
  <c r="AB34" i="1"/>
  <c r="AC34" i="1"/>
  <c r="Z35" i="1"/>
  <c r="AA36" i="1" s="1"/>
  <c r="AB35" i="1"/>
  <c r="AC35" i="1"/>
  <c r="Z36" i="1"/>
  <c r="AA37" i="1" s="1"/>
  <c r="AB36" i="1"/>
  <c r="AC36" i="1"/>
  <c r="Z37" i="1"/>
  <c r="AA38" i="1" s="1"/>
  <c r="AB37" i="1"/>
  <c r="AC37" i="1"/>
  <c r="Z38" i="1"/>
  <c r="AA39" i="1" s="1"/>
  <c r="AB38" i="1"/>
  <c r="AC38" i="1"/>
  <c r="Z39" i="1"/>
  <c r="AA40" i="1" s="1"/>
  <c r="AB39" i="1"/>
  <c r="AC39" i="1"/>
  <c r="Z40" i="1"/>
  <c r="AA41" i="1" s="1"/>
  <c r="AB40" i="1"/>
  <c r="AC40" i="1"/>
  <c r="Z41" i="1"/>
  <c r="AA42" i="1" s="1"/>
  <c r="AB41" i="1"/>
  <c r="AC41" i="1"/>
  <c r="Z42" i="1"/>
  <c r="AA43" i="1" s="1"/>
  <c r="AB42" i="1"/>
  <c r="AC42" i="1"/>
  <c r="Z43" i="1"/>
  <c r="AA44" i="1" s="1"/>
  <c r="AB43" i="1"/>
  <c r="AC43" i="1"/>
  <c r="Z44" i="1"/>
  <c r="AA45" i="1" s="1"/>
  <c r="AB44" i="1"/>
  <c r="AC44" i="1"/>
  <c r="Z45" i="1"/>
  <c r="AA46" i="1" s="1"/>
  <c r="AB45" i="1"/>
  <c r="AC45" i="1"/>
  <c r="Z46" i="1"/>
  <c r="AA47" i="1" s="1"/>
  <c r="AB46" i="1"/>
  <c r="AC46" i="1"/>
  <c r="Z47" i="1"/>
  <c r="AA48" i="1" s="1"/>
  <c r="AB47" i="1"/>
  <c r="AC47" i="1"/>
  <c r="Z48" i="1"/>
  <c r="AA49" i="1" s="1"/>
  <c r="AB48" i="1"/>
  <c r="AC48" i="1"/>
  <c r="Z49" i="1"/>
  <c r="AA50" i="1" s="1"/>
  <c r="AB49" i="1"/>
  <c r="AC49" i="1"/>
  <c r="Z50" i="1"/>
  <c r="AA51" i="1" s="1"/>
  <c r="AB50" i="1"/>
  <c r="AC50" i="1"/>
  <c r="Z51" i="1"/>
  <c r="AA52" i="1" s="1"/>
  <c r="AB51" i="1"/>
  <c r="AC51" i="1"/>
  <c r="Z52" i="1"/>
  <c r="AA53" i="1" s="1"/>
  <c r="AB52" i="1"/>
  <c r="AC52" i="1"/>
  <c r="Z53" i="1"/>
  <c r="AA54" i="1" s="1"/>
  <c r="AB53" i="1"/>
  <c r="AC53" i="1"/>
  <c r="Z54" i="1"/>
  <c r="AA55" i="1" s="1"/>
  <c r="AB54" i="1"/>
  <c r="AC54" i="1"/>
  <c r="Z55" i="1"/>
  <c r="AA56" i="1" s="1"/>
  <c r="AB55" i="1"/>
  <c r="AC55" i="1"/>
  <c r="Z56" i="1"/>
  <c r="AA57" i="1" s="1"/>
  <c r="AB56" i="1"/>
  <c r="AC56" i="1"/>
  <c r="Z57" i="1"/>
  <c r="AA58" i="1" s="1"/>
  <c r="AB57" i="1"/>
  <c r="AC57" i="1"/>
  <c r="Z58" i="1"/>
  <c r="AA59" i="1" s="1"/>
  <c r="AB58" i="1"/>
  <c r="AC58" i="1"/>
  <c r="Z59" i="1"/>
  <c r="AA60" i="1" s="1"/>
  <c r="AB59" i="1"/>
  <c r="AC59" i="1"/>
  <c r="Z60" i="1"/>
  <c r="AA61" i="1" s="1"/>
  <c r="AB60" i="1"/>
  <c r="AC60" i="1"/>
  <c r="Z61" i="1"/>
  <c r="AA62" i="1" s="1"/>
  <c r="AB61" i="1"/>
  <c r="AC61" i="1"/>
  <c r="Z62" i="1"/>
  <c r="AA63" i="1" s="1"/>
  <c r="AB62" i="1"/>
  <c r="AC62" i="1"/>
  <c r="Z63" i="1"/>
  <c r="AA64" i="1" s="1"/>
  <c r="AB63" i="1"/>
  <c r="AC63" i="1"/>
  <c r="Z64" i="1"/>
  <c r="AA65" i="1" s="1"/>
  <c r="AB64" i="1"/>
  <c r="AC64" i="1"/>
  <c r="Z65" i="1"/>
  <c r="AA66" i="1" s="1"/>
  <c r="AB65" i="1"/>
  <c r="AC65" i="1"/>
  <c r="Z66" i="1"/>
  <c r="AA67" i="1" s="1"/>
  <c r="AB66" i="1"/>
  <c r="AC66" i="1"/>
  <c r="Z67" i="1"/>
  <c r="AA68" i="1" s="1"/>
  <c r="AB67" i="1"/>
  <c r="AC67" i="1"/>
  <c r="Z68" i="1"/>
  <c r="AA69" i="1" s="1"/>
  <c r="AB68" i="1"/>
  <c r="AC68" i="1"/>
  <c r="Z69" i="1"/>
  <c r="AA70" i="1" s="1"/>
  <c r="AB69" i="1"/>
  <c r="AC69" i="1"/>
  <c r="Z70" i="1"/>
  <c r="AA71" i="1" s="1"/>
  <c r="AB70" i="1"/>
  <c r="AC70" i="1"/>
  <c r="Z71" i="1"/>
  <c r="AA72" i="1" s="1"/>
  <c r="AB71" i="1"/>
  <c r="AC71" i="1"/>
  <c r="Z72" i="1"/>
  <c r="AA73" i="1" s="1"/>
  <c r="AB72" i="1"/>
  <c r="AC72" i="1"/>
  <c r="Z73" i="1"/>
  <c r="AA74" i="1" s="1"/>
  <c r="AB73" i="1"/>
  <c r="AC73" i="1"/>
  <c r="Z74" i="1"/>
  <c r="AA75" i="1" s="1"/>
  <c r="AB74" i="1"/>
  <c r="AC74" i="1"/>
  <c r="Z75" i="1"/>
  <c r="AA76" i="1" s="1"/>
  <c r="AB75" i="1"/>
  <c r="AC75" i="1"/>
  <c r="Z76" i="1"/>
  <c r="AA77" i="1" s="1"/>
  <c r="AB76" i="1"/>
  <c r="AC76" i="1"/>
  <c r="Z77" i="1"/>
  <c r="AA78" i="1" s="1"/>
  <c r="AB77" i="1"/>
  <c r="AC77" i="1"/>
  <c r="Z78" i="1"/>
  <c r="AA79" i="1" s="1"/>
  <c r="AB78" i="1"/>
  <c r="AC78" i="1"/>
  <c r="Z79" i="1"/>
  <c r="AA80" i="1" s="1"/>
  <c r="AB79" i="1"/>
  <c r="AC79" i="1"/>
  <c r="Z80" i="1"/>
  <c r="AA81" i="1" s="1"/>
  <c r="AB80" i="1"/>
  <c r="AC80" i="1"/>
  <c r="Z81" i="1"/>
  <c r="AA82" i="1" s="1"/>
  <c r="AB81" i="1"/>
  <c r="AC81" i="1"/>
  <c r="Z82" i="1"/>
  <c r="AA83" i="1" s="1"/>
  <c r="AB82" i="1"/>
  <c r="AC82" i="1"/>
  <c r="Z83" i="1"/>
  <c r="AA84" i="1" s="1"/>
  <c r="AB83" i="1"/>
  <c r="AC83" i="1"/>
  <c r="Z84" i="1"/>
  <c r="AA85" i="1" s="1"/>
  <c r="AB84" i="1"/>
  <c r="AC84" i="1"/>
  <c r="Z85" i="1"/>
  <c r="AA86" i="1" s="1"/>
  <c r="AB85" i="1"/>
  <c r="AC85" i="1"/>
  <c r="Z86" i="1"/>
  <c r="AA87" i="1" s="1"/>
  <c r="AB86" i="1"/>
  <c r="AC86" i="1"/>
  <c r="Z87" i="1"/>
  <c r="AA88" i="1" s="1"/>
  <c r="AB87" i="1"/>
  <c r="AC87" i="1"/>
  <c r="Z88" i="1"/>
  <c r="AA89" i="1" s="1"/>
  <c r="AB88" i="1"/>
  <c r="AC88" i="1"/>
  <c r="Z89" i="1"/>
  <c r="AA90" i="1" s="1"/>
  <c r="AB89" i="1"/>
  <c r="AC89" i="1"/>
  <c r="Z90" i="1"/>
  <c r="AA91" i="1" s="1"/>
  <c r="AB90" i="1"/>
  <c r="AC90" i="1"/>
  <c r="Z91" i="1"/>
  <c r="AA92" i="1" s="1"/>
  <c r="AB91" i="1"/>
  <c r="AC91" i="1"/>
  <c r="Z92" i="1"/>
  <c r="AA93" i="1" s="1"/>
  <c r="AB92" i="1"/>
  <c r="AC92" i="1"/>
  <c r="Z93" i="1"/>
  <c r="AA94" i="1" s="1"/>
  <c r="AB93" i="1"/>
  <c r="AC93" i="1"/>
  <c r="Z94" i="1"/>
  <c r="AA95" i="1" s="1"/>
  <c r="AB94" i="1"/>
  <c r="AC94" i="1"/>
  <c r="Z95" i="1"/>
  <c r="AA96" i="1" s="1"/>
  <c r="AB95" i="1"/>
  <c r="AC95" i="1"/>
  <c r="Z96" i="1"/>
  <c r="AA97" i="1" s="1"/>
  <c r="AB96" i="1"/>
  <c r="AC96" i="1"/>
  <c r="Z97" i="1"/>
  <c r="AA98" i="1" s="1"/>
  <c r="AB97" i="1"/>
  <c r="AC97" i="1"/>
  <c r="Z98" i="1"/>
  <c r="AA99" i="1" s="1"/>
  <c r="AB98" i="1"/>
  <c r="AC98" i="1"/>
  <c r="Z99" i="1"/>
  <c r="AA100" i="1" s="1"/>
  <c r="AB99" i="1"/>
  <c r="AC99" i="1"/>
  <c r="Z100" i="1"/>
  <c r="AA101" i="1" s="1"/>
  <c r="AB100" i="1"/>
  <c r="AC100" i="1"/>
  <c r="Z101" i="1"/>
  <c r="AA102" i="1" s="1"/>
  <c r="AB101" i="1"/>
  <c r="AC101" i="1"/>
  <c r="Z102" i="1"/>
  <c r="AB102" i="1"/>
  <c r="AC102" i="1"/>
  <c r="S2" i="1" l="1"/>
  <c r="T2" i="1"/>
  <c r="U2" i="1"/>
  <c r="S3" i="1"/>
  <c r="T3" i="1"/>
  <c r="U3" i="1"/>
  <c r="S4" i="1"/>
  <c r="T4" i="1"/>
  <c r="U4" i="1"/>
  <c r="S5" i="1"/>
  <c r="T5" i="1"/>
  <c r="U5" i="1"/>
  <c r="S6" i="1"/>
  <c r="T6" i="1"/>
  <c r="U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S49" i="1"/>
  <c r="T49" i="1"/>
  <c r="U49" i="1"/>
  <c r="S50" i="1"/>
  <c r="T50" i="1"/>
  <c r="U50" i="1"/>
  <c r="S51" i="1"/>
  <c r="T51" i="1"/>
  <c r="U51" i="1"/>
  <c r="S52" i="1"/>
  <c r="T52" i="1"/>
  <c r="U52" i="1"/>
  <c r="S53" i="1"/>
  <c r="T53" i="1"/>
  <c r="U53" i="1"/>
  <c r="S54" i="1"/>
  <c r="T54" i="1"/>
  <c r="U54" i="1"/>
  <c r="S55" i="1"/>
  <c r="T55" i="1"/>
  <c r="U55" i="1"/>
  <c r="S56" i="1"/>
  <c r="T56" i="1"/>
  <c r="U56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U62" i="1"/>
  <c r="S63" i="1"/>
  <c r="T63" i="1"/>
  <c r="U63" i="1"/>
  <c r="S64" i="1"/>
  <c r="T64" i="1"/>
  <c r="U64" i="1"/>
  <c r="S65" i="1"/>
  <c r="T65" i="1"/>
  <c r="U65" i="1"/>
  <c r="S66" i="1"/>
  <c r="T66" i="1"/>
  <c r="U66" i="1"/>
  <c r="S67" i="1"/>
  <c r="T67" i="1"/>
  <c r="U67" i="1"/>
  <c r="S68" i="1"/>
  <c r="T68" i="1"/>
  <c r="U68" i="1"/>
  <c r="S69" i="1"/>
  <c r="T69" i="1"/>
  <c r="U69" i="1"/>
  <c r="S70" i="1"/>
  <c r="T70" i="1"/>
  <c r="U70" i="1"/>
  <c r="S71" i="1"/>
  <c r="T71" i="1"/>
  <c r="U71" i="1"/>
  <c r="S72" i="1"/>
  <c r="T72" i="1"/>
  <c r="U72" i="1"/>
  <c r="S73" i="1"/>
  <c r="T73" i="1"/>
  <c r="U73" i="1"/>
  <c r="S74" i="1"/>
  <c r="T74" i="1"/>
  <c r="U74" i="1"/>
  <c r="S75" i="1"/>
  <c r="T75" i="1"/>
  <c r="U75" i="1"/>
  <c r="S76" i="1"/>
  <c r="T76" i="1"/>
  <c r="U76" i="1"/>
  <c r="S77" i="1"/>
  <c r="T77" i="1"/>
  <c r="U77" i="1"/>
  <c r="S78" i="1"/>
  <c r="T78" i="1"/>
  <c r="U78" i="1"/>
  <c r="S79" i="1"/>
  <c r="T79" i="1"/>
  <c r="U79" i="1"/>
  <c r="S80" i="1"/>
  <c r="T80" i="1"/>
  <c r="U80" i="1"/>
  <c r="S81" i="1"/>
  <c r="T81" i="1"/>
  <c r="U81" i="1"/>
  <c r="S82" i="1"/>
  <c r="T82" i="1"/>
  <c r="U82" i="1"/>
  <c r="S83" i="1"/>
  <c r="T83" i="1"/>
  <c r="U83" i="1"/>
  <c r="S84" i="1"/>
  <c r="T84" i="1"/>
  <c r="U84" i="1"/>
  <c r="S85" i="1"/>
  <c r="T85" i="1"/>
  <c r="U85" i="1"/>
  <c r="S86" i="1"/>
  <c r="T86" i="1"/>
  <c r="U86" i="1"/>
  <c r="S87" i="1"/>
  <c r="T87" i="1"/>
  <c r="U87" i="1"/>
  <c r="S88" i="1"/>
  <c r="T88" i="1"/>
  <c r="U88" i="1"/>
  <c r="S89" i="1"/>
  <c r="T89" i="1"/>
  <c r="U89" i="1"/>
  <c r="S90" i="1"/>
  <c r="T90" i="1"/>
  <c r="U90" i="1"/>
  <c r="S91" i="1"/>
  <c r="T91" i="1"/>
  <c r="U91" i="1"/>
  <c r="S92" i="1"/>
  <c r="T92" i="1"/>
  <c r="U92" i="1"/>
  <c r="S93" i="1"/>
  <c r="T93" i="1"/>
  <c r="U93" i="1"/>
  <c r="S94" i="1"/>
  <c r="T94" i="1"/>
  <c r="U94" i="1"/>
  <c r="S95" i="1"/>
  <c r="T95" i="1"/>
  <c r="U95" i="1"/>
  <c r="S96" i="1"/>
  <c r="T96" i="1"/>
  <c r="U96" i="1"/>
  <c r="S97" i="1"/>
  <c r="T97" i="1"/>
  <c r="U97" i="1"/>
  <c r="S98" i="1"/>
  <c r="T98" i="1"/>
  <c r="U98" i="1"/>
  <c r="S99" i="1"/>
  <c r="T99" i="1"/>
  <c r="U99" i="1"/>
  <c r="S100" i="1"/>
  <c r="T100" i="1"/>
  <c r="U100" i="1"/>
  <c r="S101" i="1"/>
  <c r="T101" i="1"/>
  <c r="U101" i="1"/>
  <c r="S102" i="1"/>
  <c r="T102" i="1"/>
  <c r="U102" i="1"/>
  <c r="AV35" i="1" l="1"/>
  <c r="AY35" i="1"/>
  <c r="V35" i="1"/>
  <c r="AV11" i="1"/>
  <c r="AY11" i="1"/>
  <c r="V11" i="1"/>
  <c r="AV7" i="1"/>
  <c r="AY7" i="1"/>
  <c r="V7" i="1"/>
  <c r="AY84" i="1"/>
  <c r="V84" i="1"/>
  <c r="AY80" i="1"/>
  <c r="V80" i="1"/>
  <c r="AY76" i="1"/>
  <c r="V76" i="1"/>
  <c r="AY72" i="1"/>
  <c r="V72" i="1"/>
  <c r="AY68" i="1"/>
  <c r="V68" i="1"/>
  <c r="AY64" i="1"/>
  <c r="V64" i="1"/>
  <c r="AY60" i="1"/>
  <c r="V60" i="1"/>
  <c r="AY56" i="1"/>
  <c r="V56" i="1"/>
  <c r="AY52" i="1"/>
  <c r="V52" i="1"/>
  <c r="AY48" i="1"/>
  <c r="V48" i="1"/>
  <c r="AV48" i="1"/>
  <c r="AY44" i="1"/>
  <c r="V44" i="1"/>
  <c r="AV44" i="1"/>
  <c r="AY40" i="1"/>
  <c r="V40" i="1"/>
  <c r="AV40" i="1"/>
  <c r="AY36" i="1"/>
  <c r="V36" i="1"/>
  <c r="AV36" i="1"/>
  <c r="AY32" i="1"/>
  <c r="V32" i="1"/>
  <c r="AV32" i="1"/>
  <c r="AY28" i="1"/>
  <c r="V28" i="1"/>
  <c r="AV28" i="1"/>
  <c r="AY24" i="1"/>
  <c r="V24" i="1"/>
  <c r="AV24" i="1"/>
  <c r="AY20" i="1"/>
  <c r="V20" i="1"/>
  <c r="AV20" i="1"/>
  <c r="AY16" i="1"/>
  <c r="V16" i="1"/>
  <c r="AV16" i="1"/>
  <c r="AY12" i="1"/>
  <c r="V12" i="1"/>
  <c r="AV12" i="1"/>
  <c r="AY8" i="1"/>
  <c r="V8" i="1"/>
  <c r="AV8" i="1"/>
  <c r="AY4" i="1"/>
  <c r="V4" i="1"/>
  <c r="AV4" i="1"/>
  <c r="AY91" i="1"/>
  <c r="V91" i="1"/>
  <c r="AY87" i="1"/>
  <c r="V87" i="1"/>
  <c r="AY83" i="1"/>
  <c r="V83" i="1"/>
  <c r="V79" i="1"/>
  <c r="AY79" i="1"/>
  <c r="V63" i="1"/>
  <c r="AY63" i="1"/>
  <c r="AY59" i="1"/>
  <c r="V59" i="1"/>
  <c r="AV47" i="1"/>
  <c r="V47" i="1"/>
  <c r="AY47" i="1"/>
  <c r="AV43" i="1"/>
  <c r="V43" i="1"/>
  <c r="AY43" i="1"/>
  <c r="AV39" i="1"/>
  <c r="AY39" i="1"/>
  <c r="V39" i="1"/>
  <c r="AV23" i="1"/>
  <c r="AY23" i="1"/>
  <c r="V23" i="1"/>
  <c r="AV19" i="1"/>
  <c r="AY19" i="1"/>
  <c r="V19" i="1"/>
  <c r="AY100" i="1"/>
  <c r="V100" i="1"/>
  <c r="AY96" i="1"/>
  <c r="V96" i="1"/>
  <c r="AY92" i="1"/>
  <c r="V92" i="1"/>
  <c r="AY88" i="1"/>
  <c r="V88" i="1"/>
  <c r="AY101" i="1"/>
  <c r="V101" i="1"/>
  <c r="AY97" i="1"/>
  <c r="V97" i="1"/>
  <c r="AY93" i="1"/>
  <c r="V93" i="1"/>
  <c r="AY89" i="1"/>
  <c r="V89" i="1"/>
  <c r="AY85" i="1"/>
  <c r="V85" i="1"/>
  <c r="AY81" i="1"/>
  <c r="V81" i="1"/>
  <c r="AY77" i="1"/>
  <c r="V77" i="1"/>
  <c r="AY73" i="1"/>
  <c r="V73" i="1"/>
  <c r="AY69" i="1"/>
  <c r="V69" i="1"/>
  <c r="AY65" i="1"/>
  <c r="V65" i="1"/>
  <c r="AY61" i="1"/>
  <c r="V61" i="1"/>
  <c r="AY57" i="1"/>
  <c r="V57" i="1"/>
  <c r="AY53" i="1"/>
  <c r="V53" i="1"/>
  <c r="AY49" i="1"/>
  <c r="V49" i="1"/>
  <c r="AY45" i="1"/>
  <c r="V45" i="1"/>
  <c r="AV45" i="1"/>
  <c r="AY41" i="1"/>
  <c r="V41" i="1"/>
  <c r="AV41" i="1"/>
  <c r="AY37" i="1"/>
  <c r="V37" i="1"/>
  <c r="AV37" i="1"/>
  <c r="AY33" i="1"/>
  <c r="V33" i="1"/>
  <c r="AV33" i="1"/>
  <c r="AY29" i="1"/>
  <c r="V29" i="1"/>
  <c r="AV29" i="1"/>
  <c r="AY25" i="1"/>
  <c r="V25" i="1"/>
  <c r="AV25" i="1"/>
  <c r="AY21" i="1"/>
  <c r="V21" i="1"/>
  <c r="AV21" i="1"/>
  <c r="AY17" i="1"/>
  <c r="V17" i="1"/>
  <c r="AV17" i="1"/>
  <c r="AY13" i="1"/>
  <c r="V13" i="1"/>
  <c r="AV13" i="1"/>
  <c r="AY9" i="1"/>
  <c r="V9" i="1"/>
  <c r="AV9" i="1"/>
  <c r="AY5" i="1"/>
  <c r="V5" i="1"/>
  <c r="AV5" i="1"/>
  <c r="AY99" i="1"/>
  <c r="V99" i="1"/>
  <c r="V95" i="1"/>
  <c r="AY95" i="1"/>
  <c r="V75" i="1"/>
  <c r="AY75" i="1"/>
  <c r="AY71" i="1"/>
  <c r="V71" i="1"/>
  <c r="AY67" i="1"/>
  <c r="V67" i="1"/>
  <c r="AY55" i="1"/>
  <c r="V55" i="1"/>
  <c r="AY51" i="1"/>
  <c r="V51" i="1"/>
  <c r="AV31" i="1"/>
  <c r="V31" i="1"/>
  <c r="AY31" i="1"/>
  <c r="AV27" i="1"/>
  <c r="V27" i="1"/>
  <c r="AY27" i="1"/>
  <c r="AV15" i="1"/>
  <c r="V15" i="1"/>
  <c r="AY15" i="1"/>
  <c r="AV3" i="1"/>
  <c r="AY3" i="1"/>
  <c r="V3" i="1"/>
  <c r="AY102" i="1"/>
  <c r="V102" i="1"/>
  <c r="AY98" i="1"/>
  <c r="V98" i="1"/>
  <c r="AY94" i="1"/>
  <c r="V94" i="1"/>
  <c r="AY90" i="1"/>
  <c r="V90" i="1"/>
  <c r="AY86" i="1"/>
  <c r="V86" i="1"/>
  <c r="AY82" i="1"/>
  <c r="V82" i="1"/>
  <c r="AY78" i="1"/>
  <c r="V78" i="1"/>
  <c r="AY74" i="1"/>
  <c r="V74" i="1"/>
  <c r="AY70" i="1"/>
  <c r="V70" i="1"/>
  <c r="AY66" i="1"/>
  <c r="V66" i="1"/>
  <c r="AY62" i="1"/>
  <c r="V62" i="1"/>
  <c r="AY58" i="1"/>
  <c r="V58" i="1"/>
  <c r="AY54" i="1"/>
  <c r="V54" i="1"/>
  <c r="AY50" i="1"/>
  <c r="V50" i="1"/>
  <c r="AV46" i="1"/>
  <c r="AY46" i="1"/>
  <c r="V46" i="1"/>
  <c r="AV42" i="1"/>
  <c r="AY42" i="1"/>
  <c r="V42" i="1"/>
  <c r="AV38" i="1"/>
  <c r="AY38" i="1"/>
  <c r="V38" i="1"/>
  <c r="AV34" i="1"/>
  <c r="AY34" i="1"/>
  <c r="V34" i="1"/>
  <c r="AV30" i="1"/>
  <c r="AY30" i="1"/>
  <c r="V30" i="1"/>
  <c r="AV26" i="1"/>
  <c r="AY26" i="1"/>
  <c r="V26" i="1"/>
  <c r="AV22" i="1"/>
  <c r="AY22" i="1"/>
  <c r="V22" i="1"/>
  <c r="AV18" i="1"/>
  <c r="AY18" i="1"/>
  <c r="V18" i="1"/>
  <c r="AV14" i="1"/>
  <c r="AY14" i="1"/>
  <c r="V14" i="1"/>
  <c r="AV10" i="1"/>
  <c r="AY10" i="1"/>
  <c r="V10" i="1"/>
  <c r="AV6" i="1"/>
  <c r="AY6" i="1"/>
  <c r="V6" i="1"/>
  <c r="AV2" i="1"/>
  <c r="AW3" i="1" s="1"/>
  <c r="AZ3" i="1"/>
  <c r="AZ4" i="1" s="1"/>
  <c r="AZ5" i="1" s="1"/>
  <c r="V2" i="1"/>
  <c r="AZ6" i="1" l="1"/>
  <c r="AZ7" i="1" s="1"/>
  <c r="AZ8" i="1" s="1"/>
  <c r="AZ9" i="1" s="1"/>
  <c r="AZ10" i="1" s="1"/>
  <c r="AZ11" i="1" s="1"/>
  <c r="AZ12" i="1" s="1"/>
  <c r="AZ13" i="1" s="1"/>
  <c r="AZ14" i="1" s="1"/>
  <c r="AZ15" i="1" s="1"/>
  <c r="AZ16" i="1" s="1"/>
  <c r="AZ17" i="1" s="1"/>
  <c r="AZ18" i="1" s="1"/>
  <c r="AZ19" i="1" s="1"/>
  <c r="AZ20" i="1" s="1"/>
  <c r="AZ21" i="1" s="1"/>
  <c r="AZ22" i="1" s="1"/>
  <c r="AZ23" i="1" s="1"/>
  <c r="AZ24" i="1" s="1"/>
  <c r="AZ25" i="1" s="1"/>
  <c r="AZ26" i="1" s="1"/>
  <c r="AZ27" i="1" s="1"/>
  <c r="AZ28" i="1" s="1"/>
  <c r="AZ29" i="1" s="1"/>
  <c r="AZ30" i="1" s="1"/>
  <c r="AZ31" i="1" s="1"/>
  <c r="AZ32" i="1" s="1"/>
  <c r="AZ33" i="1" s="1"/>
  <c r="AZ34" i="1" s="1"/>
  <c r="AZ35" i="1" s="1"/>
  <c r="AZ36" i="1" s="1"/>
  <c r="AZ37" i="1" s="1"/>
  <c r="AZ38" i="1" s="1"/>
  <c r="AZ39" i="1" s="1"/>
  <c r="AZ40" i="1" s="1"/>
  <c r="AZ41" i="1" s="1"/>
  <c r="AZ42" i="1" s="1"/>
  <c r="AZ43" i="1" s="1"/>
  <c r="AZ44" i="1" s="1"/>
  <c r="AZ45" i="1" s="1"/>
  <c r="AZ46" i="1" s="1"/>
  <c r="AZ47" i="1" s="1"/>
  <c r="AZ48" i="1" s="1"/>
  <c r="AZ49" i="1" s="1"/>
  <c r="AZ50" i="1" s="1"/>
  <c r="AZ51" i="1" s="1"/>
  <c r="AZ52" i="1" s="1"/>
  <c r="AZ53" i="1" s="1"/>
  <c r="AZ54" i="1" s="1"/>
  <c r="AZ55" i="1" s="1"/>
  <c r="AZ56" i="1" s="1"/>
  <c r="AZ57" i="1" s="1"/>
  <c r="AZ58" i="1" s="1"/>
  <c r="AZ59" i="1" s="1"/>
  <c r="AZ60" i="1" s="1"/>
  <c r="AZ61" i="1" s="1"/>
  <c r="AZ62" i="1" s="1"/>
  <c r="AZ63" i="1" s="1"/>
  <c r="AZ64" i="1" s="1"/>
  <c r="AZ65" i="1" s="1"/>
  <c r="AZ66" i="1" s="1"/>
  <c r="AZ67" i="1" s="1"/>
  <c r="AZ68" i="1" s="1"/>
  <c r="AZ69" i="1" s="1"/>
  <c r="AZ70" i="1" s="1"/>
  <c r="AZ71" i="1" s="1"/>
  <c r="AZ72" i="1" s="1"/>
  <c r="AZ73" i="1" s="1"/>
  <c r="AZ74" i="1" s="1"/>
  <c r="AZ75" i="1" s="1"/>
  <c r="AZ76" i="1" s="1"/>
  <c r="AZ77" i="1" s="1"/>
  <c r="AZ78" i="1" s="1"/>
  <c r="AZ79" i="1" s="1"/>
  <c r="AZ80" i="1" s="1"/>
  <c r="AZ81" i="1" s="1"/>
  <c r="AZ82" i="1" s="1"/>
  <c r="AZ83" i="1" s="1"/>
  <c r="AZ84" i="1" s="1"/>
  <c r="AZ85" i="1" s="1"/>
  <c r="AZ86" i="1" s="1"/>
  <c r="AZ87" i="1" s="1"/>
  <c r="AZ88" i="1" s="1"/>
  <c r="AZ89" i="1" s="1"/>
  <c r="AZ90" i="1" s="1"/>
  <c r="AZ91" i="1" s="1"/>
  <c r="AZ92" i="1" s="1"/>
  <c r="AZ93" i="1" s="1"/>
  <c r="AZ94" i="1" s="1"/>
  <c r="AZ95" i="1" s="1"/>
  <c r="AZ96" i="1" s="1"/>
  <c r="AZ97" i="1" s="1"/>
  <c r="AZ98" i="1" s="1"/>
  <c r="AZ99" i="1" s="1"/>
  <c r="AZ100" i="1" s="1"/>
  <c r="AZ101" i="1" s="1"/>
  <c r="AZ102" i="1" s="1"/>
  <c r="AW4" i="1"/>
  <c r="AW5" i="1" s="1"/>
  <c r="AW6" i="1" s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AW33" i="1" s="1"/>
  <c r="AW34" i="1" s="1"/>
  <c r="AW35" i="1" s="1"/>
  <c r="AW36" i="1" s="1"/>
  <c r="AW37" i="1" s="1"/>
  <c r="AW38" i="1" s="1"/>
  <c r="AW39" i="1" s="1"/>
  <c r="AW40" i="1" s="1"/>
  <c r="AW41" i="1" s="1"/>
  <c r="AW42" i="1" s="1"/>
  <c r="AW43" i="1" s="1"/>
  <c r="AW44" i="1" s="1"/>
  <c r="AW45" i="1" s="1"/>
  <c r="AW46" i="1" s="1"/>
  <c r="AW47" i="1" s="1"/>
  <c r="AW48" i="1" s="1"/>
  <c r="AW49" i="1" s="1"/>
  <c r="AW50" i="1" s="1"/>
  <c r="AW51" i="1" s="1"/>
  <c r="AW52" i="1" s="1"/>
  <c r="AW53" i="1" s="1"/>
  <c r="AW54" i="1" s="1"/>
  <c r="AW55" i="1" s="1"/>
  <c r="AW56" i="1" s="1"/>
  <c r="AW57" i="1" s="1"/>
  <c r="AW58" i="1" s="1"/>
  <c r="AW59" i="1" s="1"/>
  <c r="AW60" i="1" s="1"/>
  <c r="AW61" i="1" s="1"/>
  <c r="AW62" i="1" s="1"/>
  <c r="AW63" i="1" s="1"/>
  <c r="AW64" i="1" s="1"/>
  <c r="AW65" i="1" s="1"/>
  <c r="AW66" i="1" s="1"/>
  <c r="AW67" i="1" s="1"/>
  <c r="AW68" i="1" s="1"/>
  <c r="AW69" i="1" s="1"/>
  <c r="AW70" i="1" s="1"/>
  <c r="AW71" i="1" s="1"/>
  <c r="AW72" i="1" s="1"/>
  <c r="AW73" i="1" s="1"/>
  <c r="AW74" i="1" s="1"/>
  <c r="AW75" i="1" s="1"/>
  <c r="AW76" i="1" s="1"/>
  <c r="AW77" i="1" s="1"/>
  <c r="AW78" i="1" s="1"/>
  <c r="AW79" i="1" s="1"/>
  <c r="AW80" i="1" s="1"/>
  <c r="AW81" i="1" s="1"/>
  <c r="AW82" i="1" s="1"/>
  <c r="AW83" i="1" s="1"/>
  <c r="AW84" i="1" s="1"/>
  <c r="AW85" i="1" s="1"/>
  <c r="AW86" i="1" s="1"/>
  <c r="AW87" i="1" s="1"/>
  <c r="AW88" i="1" s="1"/>
  <c r="AW89" i="1" s="1"/>
  <c r="AW90" i="1" s="1"/>
  <c r="AW91" i="1" s="1"/>
  <c r="AW92" i="1" s="1"/>
  <c r="AW93" i="1" s="1"/>
  <c r="AW94" i="1" s="1"/>
  <c r="AW95" i="1" s="1"/>
  <c r="AW96" i="1" s="1"/>
  <c r="AW97" i="1" s="1"/>
  <c r="AW98" i="1" s="1"/>
  <c r="AW99" i="1" s="1"/>
  <c r="AW100" i="1" s="1"/>
  <c r="AW101" i="1" s="1"/>
  <c r="AW102" i="1" s="1"/>
  <c r="AX4" i="1"/>
  <c r="AX5" i="1" l="1"/>
  <c r="AX6" i="1" s="1"/>
  <c r="AX7" i="1" s="1"/>
  <c r="AX8" i="1" s="1"/>
  <c r="AX9" i="1" s="1"/>
  <c r="AX10" i="1" s="1"/>
  <c r="AX11" i="1" s="1"/>
  <c r="AX12" i="1" s="1"/>
  <c r="AX13" i="1" s="1"/>
  <c r="AX14" i="1" s="1"/>
  <c r="AX15" i="1" s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X30" i="1" s="1"/>
  <c r="AX31" i="1" s="1"/>
  <c r="AX32" i="1" s="1"/>
  <c r="AX33" i="1" s="1"/>
  <c r="AX34" i="1" s="1"/>
  <c r="AX35" i="1" s="1"/>
  <c r="AX36" i="1" s="1"/>
  <c r="AX37" i="1" s="1"/>
  <c r="AX38" i="1" s="1"/>
  <c r="AX39" i="1" s="1"/>
  <c r="AX40" i="1" s="1"/>
  <c r="AX41" i="1" s="1"/>
  <c r="AX42" i="1" s="1"/>
  <c r="AX43" i="1" s="1"/>
  <c r="AX44" i="1" s="1"/>
  <c r="AX45" i="1" s="1"/>
  <c r="AX46" i="1" s="1"/>
  <c r="AX47" i="1" s="1"/>
  <c r="AX48" i="1" s="1"/>
  <c r="AX49" i="1" s="1"/>
  <c r="AX50" i="1" s="1"/>
  <c r="AX51" i="1" s="1"/>
  <c r="AX52" i="1" s="1"/>
  <c r="AX53" i="1" s="1"/>
  <c r="AX54" i="1" s="1"/>
  <c r="AX55" i="1" s="1"/>
  <c r="AX56" i="1" s="1"/>
  <c r="AX57" i="1" s="1"/>
  <c r="AX58" i="1" s="1"/>
  <c r="AX59" i="1" s="1"/>
  <c r="AX60" i="1" s="1"/>
  <c r="AX61" i="1" s="1"/>
  <c r="AX62" i="1" s="1"/>
  <c r="AX63" i="1" s="1"/>
  <c r="AX64" i="1" s="1"/>
  <c r="AX65" i="1" s="1"/>
  <c r="AX66" i="1" s="1"/>
  <c r="AX67" i="1" s="1"/>
  <c r="AX68" i="1" s="1"/>
  <c r="AX69" i="1" s="1"/>
  <c r="AX70" i="1" s="1"/>
  <c r="AX71" i="1" s="1"/>
  <c r="AX72" i="1" s="1"/>
  <c r="AX73" i="1" s="1"/>
  <c r="AX74" i="1" s="1"/>
  <c r="AX75" i="1" s="1"/>
  <c r="AX76" i="1" s="1"/>
  <c r="AX77" i="1" s="1"/>
  <c r="AX78" i="1" s="1"/>
  <c r="AX79" i="1" s="1"/>
  <c r="AX80" i="1" s="1"/>
  <c r="AX81" i="1" s="1"/>
  <c r="AX82" i="1" s="1"/>
  <c r="AX83" i="1" s="1"/>
  <c r="AX84" i="1" s="1"/>
  <c r="AX85" i="1" s="1"/>
  <c r="AX86" i="1" s="1"/>
  <c r="AX87" i="1" s="1"/>
  <c r="AX88" i="1" s="1"/>
  <c r="AX89" i="1" s="1"/>
  <c r="AX90" i="1" s="1"/>
  <c r="AX91" i="1" s="1"/>
  <c r="AX92" i="1" s="1"/>
  <c r="AX93" i="1" s="1"/>
  <c r="AX94" i="1" s="1"/>
  <c r="AX95" i="1" s="1"/>
  <c r="AX96" i="1" s="1"/>
  <c r="AX97" i="1" s="1"/>
  <c r="AX98" i="1" s="1"/>
  <c r="AX99" i="1" s="1"/>
  <c r="AX100" i="1" s="1"/>
  <c r="AX101" i="1" s="1"/>
  <c r="AX102" i="1" s="1"/>
</calcChain>
</file>

<file path=xl/sharedStrings.xml><?xml version="1.0" encoding="utf-8"?>
<sst xmlns="http://schemas.openxmlformats.org/spreadsheetml/2006/main" count="586" uniqueCount="71">
  <si>
    <t>[Date]</t>
  </si>
  <si>
    <t>[Time]</t>
  </si>
  <si>
    <t>[Lati]</t>
  </si>
  <si>
    <t>[N/S]</t>
  </si>
  <si>
    <t>[Longi]</t>
  </si>
  <si>
    <t>[E/W]</t>
  </si>
  <si>
    <t>[PressT]</t>
  </si>
  <si>
    <t>[hPa]</t>
  </si>
  <si>
    <t>[9AxisT]</t>
  </si>
  <si>
    <t>[AY]</t>
  </si>
  <si>
    <t>[AZ]</t>
  </si>
  <si>
    <t>[GX]</t>
  </si>
  <si>
    <t>[GY]</t>
  </si>
  <si>
    <t>[GZ]</t>
  </si>
  <si>
    <t>[MX]</t>
  </si>
  <si>
    <t>[MY]</t>
  </si>
  <si>
    <t>[MZ]</t>
  </si>
  <si>
    <t>N</t>
  </si>
  <si>
    <t>E</t>
  </si>
  <si>
    <t>[AX]</t>
    <phoneticPr fontId="18"/>
  </si>
  <si>
    <t>加速度補正値</t>
    <rPh sb="0" eb="3">
      <t>カソクド</t>
    </rPh>
    <rPh sb="3" eb="5">
      <t>ホセイ</t>
    </rPh>
    <rPh sb="5" eb="6">
      <t>アタイ</t>
    </rPh>
    <phoneticPr fontId="18"/>
  </si>
  <si>
    <t>AX補正</t>
    <rPh sb="2" eb="4">
      <t>ホセイ</t>
    </rPh>
    <phoneticPr fontId="18"/>
  </si>
  <si>
    <t>AY補正</t>
    <rPh sb="2" eb="4">
      <t>ホセイ</t>
    </rPh>
    <phoneticPr fontId="18"/>
  </si>
  <si>
    <t>AZ補正</t>
    <rPh sb="2" eb="4">
      <t>ホセイ</t>
    </rPh>
    <phoneticPr fontId="18"/>
  </si>
  <si>
    <t>開始姿勢：対重力方向余弦AX</t>
    <rPh sb="0" eb="2">
      <t>カイシ</t>
    </rPh>
    <rPh sb="2" eb="4">
      <t>シセイ</t>
    </rPh>
    <rPh sb="5" eb="6">
      <t>タイ</t>
    </rPh>
    <rPh sb="6" eb="8">
      <t>ジュウリョク</t>
    </rPh>
    <rPh sb="8" eb="10">
      <t>ホウコウ</t>
    </rPh>
    <rPh sb="10" eb="12">
      <t>ヨゲン</t>
    </rPh>
    <phoneticPr fontId="18"/>
  </si>
  <si>
    <t>開始姿勢：対重力方向余弦AY</t>
    <rPh sb="0" eb="2">
      <t>カイシ</t>
    </rPh>
    <rPh sb="2" eb="4">
      <t>シセイ</t>
    </rPh>
    <rPh sb="5" eb="6">
      <t>タイ</t>
    </rPh>
    <rPh sb="6" eb="8">
      <t>ジュウリョク</t>
    </rPh>
    <rPh sb="8" eb="10">
      <t>ホウコウ</t>
    </rPh>
    <rPh sb="10" eb="12">
      <t>ヨゲン</t>
    </rPh>
    <phoneticPr fontId="18"/>
  </si>
  <si>
    <t>開始姿勢：対重力方向余弦AZ</t>
    <rPh sb="0" eb="2">
      <t>カイシ</t>
    </rPh>
    <rPh sb="2" eb="4">
      <t>シセイ</t>
    </rPh>
    <rPh sb="5" eb="6">
      <t>タイ</t>
    </rPh>
    <rPh sb="6" eb="8">
      <t>ジュウリョク</t>
    </rPh>
    <rPh sb="8" eb="10">
      <t>ホウコウ</t>
    </rPh>
    <rPh sb="10" eb="12">
      <t>ヨゲン</t>
    </rPh>
    <phoneticPr fontId="18"/>
  </si>
  <si>
    <t>開始姿勢Qi</t>
    <rPh sb="0" eb="2">
      <t>カイシ</t>
    </rPh>
    <rPh sb="2" eb="4">
      <t>シセイ</t>
    </rPh>
    <phoneticPr fontId="18"/>
  </si>
  <si>
    <t>開始姿勢Qj</t>
    <rPh sb="0" eb="2">
      <t>カイシ</t>
    </rPh>
    <rPh sb="2" eb="4">
      <t>シセイ</t>
    </rPh>
    <phoneticPr fontId="18"/>
  </si>
  <si>
    <t>開始姿勢Qk</t>
    <rPh sb="0" eb="2">
      <t>カイシ</t>
    </rPh>
    <rPh sb="2" eb="4">
      <t>シセイ</t>
    </rPh>
    <phoneticPr fontId="18"/>
  </si>
  <si>
    <t>ドリフトGX</t>
    <phoneticPr fontId="18"/>
  </si>
  <si>
    <t>ドリフトGY</t>
    <phoneticPr fontId="18"/>
  </si>
  <si>
    <t>ドリフトGZ</t>
    <phoneticPr fontId="18"/>
  </si>
  <si>
    <t>補正GX</t>
    <rPh sb="0" eb="2">
      <t>ホセイ</t>
    </rPh>
    <phoneticPr fontId="18"/>
  </si>
  <si>
    <t>補正GY</t>
    <rPh sb="0" eb="2">
      <t>ホセイ</t>
    </rPh>
    <phoneticPr fontId="18"/>
  </si>
  <si>
    <t>補正GZ</t>
    <rPh sb="0" eb="2">
      <t>ホセイ</t>
    </rPh>
    <phoneticPr fontId="18"/>
  </si>
  <si>
    <t>延原　高志</t>
  </si>
  <si>
    <t>AのXYZの単位は重力加速度の［g］です。</t>
  </si>
  <si>
    <t>GのXYZはジャイロで単位は［degree/sec］です。</t>
  </si>
  <si>
    <t>Mは地磁気ですが、方位補正(8の字ぐるぐる)してないので、多分当てになりません。</t>
  </si>
  <si>
    <t>AM 2:44</t>
  </si>
  <si>
    <t>ロギング周期（秒）</t>
    <rPh sb="4" eb="6">
      <t>シュウキ</t>
    </rPh>
    <rPh sb="7" eb="8">
      <t>ビョウ</t>
    </rPh>
    <phoneticPr fontId="18"/>
  </si>
  <si>
    <t>Q1</t>
  </si>
  <si>
    <t>Q2</t>
  </si>
  <si>
    <t>Q3</t>
  </si>
  <si>
    <t>Q4</t>
  </si>
  <si>
    <t>積算Q1</t>
  </si>
  <si>
    <t>積算Q2</t>
  </si>
  <si>
    <t>積算Q3</t>
  </si>
  <si>
    <t>積算Q4</t>
  </si>
  <si>
    <t>M11</t>
  </si>
  <si>
    <t>M12</t>
  </si>
  <si>
    <t>M13</t>
  </si>
  <si>
    <t>M21</t>
  </si>
  <si>
    <t>M22</t>
  </si>
  <si>
    <t>M23</t>
  </si>
  <si>
    <t>M31</t>
  </si>
  <si>
    <t>M32</t>
  </si>
  <si>
    <t>M33</t>
    <phoneticPr fontId="18"/>
  </si>
  <si>
    <t>重力影響減少計数</t>
    <phoneticPr fontId="18"/>
  </si>
  <si>
    <t>足合せGX</t>
    <rPh sb="0" eb="1">
      <t>タ</t>
    </rPh>
    <rPh sb="1" eb="2">
      <t>アワ</t>
    </rPh>
    <phoneticPr fontId="18"/>
  </si>
  <si>
    <t>3軸加速度</t>
    <rPh sb="1" eb="2">
      <t>ジク</t>
    </rPh>
    <rPh sb="2" eb="5">
      <t>カソクド</t>
    </rPh>
    <phoneticPr fontId="18"/>
  </si>
  <si>
    <t>Y速度</t>
    <rPh sb="1" eb="3">
      <t>ソクド</t>
    </rPh>
    <phoneticPr fontId="18"/>
  </si>
  <si>
    <t>Y加速度</t>
    <rPh sb="1" eb="4">
      <t>カソクド</t>
    </rPh>
    <phoneticPr fontId="18"/>
  </si>
  <si>
    <t>Z加速度</t>
    <rPh sb="1" eb="4">
      <t>カソクド</t>
    </rPh>
    <phoneticPr fontId="18"/>
  </si>
  <si>
    <t>Z速度</t>
    <rPh sb="1" eb="3">
      <t>ソクド</t>
    </rPh>
    <phoneticPr fontId="18"/>
  </si>
  <si>
    <t>気圧計高度</t>
    <rPh sb="0" eb="3">
      <t>キアツケイ</t>
    </rPh>
    <rPh sb="3" eb="5">
      <t>コウド</t>
    </rPh>
    <phoneticPr fontId="18"/>
  </si>
  <si>
    <t>鉛直加速度(加速度計,Gyro)</t>
    <rPh sb="0" eb="2">
      <t>エンチョク</t>
    </rPh>
    <rPh sb="2" eb="5">
      <t>カソクド</t>
    </rPh>
    <rPh sb="6" eb="9">
      <t>カソクド</t>
    </rPh>
    <rPh sb="9" eb="10">
      <t>ケイ</t>
    </rPh>
    <phoneticPr fontId="18"/>
  </si>
  <si>
    <t>機体軸角度(Gyro,鉛直上が90度)</t>
    <rPh sb="0" eb="2">
      <t>キタイ</t>
    </rPh>
    <rPh sb="2" eb="3">
      <t>ジク</t>
    </rPh>
    <rPh sb="3" eb="5">
      <t>カクド</t>
    </rPh>
    <rPh sb="11" eb="13">
      <t>エンチョク</t>
    </rPh>
    <rPh sb="13" eb="14">
      <t>ウエ</t>
    </rPh>
    <rPh sb="17" eb="18">
      <t>ド</t>
    </rPh>
    <phoneticPr fontId="18"/>
  </si>
  <si>
    <t>鉛直速度(加速度計,Gyro)</t>
    <rPh sb="0" eb="2">
      <t>エンチョク</t>
    </rPh>
    <rPh sb="2" eb="4">
      <t>ソクド</t>
    </rPh>
    <phoneticPr fontId="18"/>
  </si>
  <si>
    <t>鉛直位置(加速度計,Gyro)</t>
    <rPh sb="0" eb="2">
      <t>エンチョク</t>
    </rPh>
    <rPh sb="2" eb="4">
      <t>イチ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</si>
</sst>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mm:ss.000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21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33" borderId="0" xfId="0" applyFill="1">
      <alignment vertical="center"/>
    </xf>
    <xf numFmtId="177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34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FSRP2</a:t>
            </a:r>
            <a:r>
              <a:rPr lang="ja-JP" altLang="en-US"/>
              <a:t>号機 </a:t>
            </a:r>
            <a:r>
              <a:rPr lang="en-US" altLang="ja-JP"/>
              <a:t>3</a:t>
            </a:r>
            <a:r>
              <a:rPr lang="ja-JP" altLang="en-US"/>
              <a:t>月</a:t>
            </a:r>
            <a:r>
              <a:rPr lang="en-US" altLang="ja-JP"/>
              <a:t>27</a:t>
            </a:r>
            <a:r>
              <a:rPr lang="ja-JP" altLang="en-US"/>
              <a:t>日打上げ</a:t>
            </a:r>
            <a:r>
              <a:rPr lang="en-US" altLang="ja-JP"/>
              <a:t>@</a:t>
            </a:r>
            <a:r>
              <a:rPr lang="ja-JP" altLang="en-US"/>
              <a:t>加太　フライトプロファイル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51261687034917E-2"/>
          <c:y val="8.0067419373687845E-2"/>
          <c:w val="0.83805416605556415"/>
          <c:h val="0.82545031977292049"/>
        </c:manualLayout>
      </c:layout>
      <c:scatterChart>
        <c:scatterStyle val="lineMarker"/>
        <c:varyColors val="0"/>
        <c:ser>
          <c:idx val="1"/>
          <c:order val="0"/>
          <c:tx>
            <c:strRef>
              <c:f>test!$AX$1</c:f>
              <c:strCache>
                <c:ptCount val="1"/>
                <c:pt idx="0">
                  <c:v>鉛直位置(加速度計,Gyro)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test!$H:$H</c:f>
              <c:numCache>
                <c:formatCode>General</c:formatCode>
                <c:ptCount val="1048576"/>
                <c:pt idx="1">
                  <c:v>0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  <c:pt idx="8">
                  <c:v>1.75</c:v>
                </c:pt>
                <c:pt idx="9">
                  <c:v>2</c:v>
                </c:pt>
                <c:pt idx="10">
                  <c:v>2.25</c:v>
                </c:pt>
                <c:pt idx="11">
                  <c:v>2.5</c:v>
                </c:pt>
                <c:pt idx="12">
                  <c:v>2.75</c:v>
                </c:pt>
                <c:pt idx="13">
                  <c:v>3</c:v>
                </c:pt>
                <c:pt idx="14">
                  <c:v>3.25</c:v>
                </c:pt>
                <c:pt idx="15">
                  <c:v>3.5</c:v>
                </c:pt>
                <c:pt idx="16">
                  <c:v>3.75</c:v>
                </c:pt>
                <c:pt idx="17">
                  <c:v>4</c:v>
                </c:pt>
                <c:pt idx="18">
                  <c:v>4.25</c:v>
                </c:pt>
                <c:pt idx="19">
                  <c:v>4.5</c:v>
                </c:pt>
                <c:pt idx="20">
                  <c:v>4.75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10.25</c:v>
                </c:pt>
                <c:pt idx="43">
                  <c:v>10.5</c:v>
                </c:pt>
                <c:pt idx="44">
                  <c:v>10.75</c:v>
                </c:pt>
                <c:pt idx="45">
                  <c:v>11</c:v>
                </c:pt>
                <c:pt idx="46">
                  <c:v>11.25</c:v>
                </c:pt>
                <c:pt idx="47">
                  <c:v>11.5</c:v>
                </c:pt>
                <c:pt idx="48">
                  <c:v>11.75</c:v>
                </c:pt>
                <c:pt idx="49">
                  <c:v>12</c:v>
                </c:pt>
                <c:pt idx="50">
                  <c:v>12.25</c:v>
                </c:pt>
                <c:pt idx="51">
                  <c:v>12.5</c:v>
                </c:pt>
                <c:pt idx="52">
                  <c:v>12.75</c:v>
                </c:pt>
                <c:pt idx="53">
                  <c:v>13</c:v>
                </c:pt>
                <c:pt idx="54">
                  <c:v>13.25</c:v>
                </c:pt>
                <c:pt idx="55">
                  <c:v>13.5</c:v>
                </c:pt>
                <c:pt idx="56">
                  <c:v>13.75</c:v>
                </c:pt>
                <c:pt idx="57">
                  <c:v>14</c:v>
                </c:pt>
                <c:pt idx="58">
                  <c:v>14.25</c:v>
                </c:pt>
                <c:pt idx="59">
                  <c:v>14.5</c:v>
                </c:pt>
                <c:pt idx="60">
                  <c:v>14.75</c:v>
                </c:pt>
                <c:pt idx="61">
                  <c:v>15</c:v>
                </c:pt>
                <c:pt idx="62">
                  <c:v>15.25</c:v>
                </c:pt>
                <c:pt idx="63">
                  <c:v>15.5</c:v>
                </c:pt>
                <c:pt idx="64">
                  <c:v>15.75</c:v>
                </c:pt>
                <c:pt idx="65">
                  <c:v>16</c:v>
                </c:pt>
                <c:pt idx="66">
                  <c:v>16.25</c:v>
                </c:pt>
                <c:pt idx="67">
                  <c:v>16.5</c:v>
                </c:pt>
                <c:pt idx="68">
                  <c:v>16.75</c:v>
                </c:pt>
                <c:pt idx="69">
                  <c:v>17</c:v>
                </c:pt>
                <c:pt idx="70">
                  <c:v>17.25</c:v>
                </c:pt>
                <c:pt idx="71">
                  <c:v>17.5</c:v>
                </c:pt>
                <c:pt idx="72">
                  <c:v>17.75</c:v>
                </c:pt>
                <c:pt idx="73">
                  <c:v>18</c:v>
                </c:pt>
                <c:pt idx="74">
                  <c:v>18.25</c:v>
                </c:pt>
                <c:pt idx="75">
                  <c:v>18.5</c:v>
                </c:pt>
                <c:pt idx="76">
                  <c:v>18.75</c:v>
                </c:pt>
                <c:pt idx="77">
                  <c:v>19</c:v>
                </c:pt>
                <c:pt idx="78">
                  <c:v>19.25</c:v>
                </c:pt>
                <c:pt idx="79">
                  <c:v>19.5</c:v>
                </c:pt>
                <c:pt idx="80">
                  <c:v>19.75</c:v>
                </c:pt>
                <c:pt idx="81">
                  <c:v>20</c:v>
                </c:pt>
                <c:pt idx="82">
                  <c:v>20.25</c:v>
                </c:pt>
                <c:pt idx="83">
                  <c:v>20.5</c:v>
                </c:pt>
                <c:pt idx="84">
                  <c:v>20.75</c:v>
                </c:pt>
                <c:pt idx="85">
                  <c:v>21</c:v>
                </c:pt>
                <c:pt idx="86">
                  <c:v>21.25</c:v>
                </c:pt>
                <c:pt idx="87">
                  <c:v>21.5</c:v>
                </c:pt>
                <c:pt idx="88">
                  <c:v>21.75</c:v>
                </c:pt>
                <c:pt idx="89">
                  <c:v>22</c:v>
                </c:pt>
                <c:pt idx="90">
                  <c:v>22.25</c:v>
                </c:pt>
                <c:pt idx="91">
                  <c:v>22.5</c:v>
                </c:pt>
                <c:pt idx="92">
                  <c:v>22.75</c:v>
                </c:pt>
                <c:pt idx="93">
                  <c:v>23</c:v>
                </c:pt>
                <c:pt idx="94">
                  <c:v>23.25</c:v>
                </c:pt>
                <c:pt idx="95">
                  <c:v>23.5</c:v>
                </c:pt>
                <c:pt idx="96">
                  <c:v>23.75</c:v>
                </c:pt>
                <c:pt idx="97">
                  <c:v>24</c:v>
                </c:pt>
                <c:pt idx="98">
                  <c:v>24.25</c:v>
                </c:pt>
                <c:pt idx="99">
                  <c:v>24.5</c:v>
                </c:pt>
                <c:pt idx="100">
                  <c:v>24.75</c:v>
                </c:pt>
                <c:pt idx="101">
                  <c:v>25</c:v>
                </c:pt>
              </c:numCache>
            </c:numRef>
          </c:xVal>
          <c:yVal>
            <c:numRef>
              <c:f>test!$AX$2:$AX$152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3.4394757682392587E-3</c:v>
                </c:pt>
                <c:pt idx="3">
                  <c:v>3.1822097976311553E-2</c:v>
                </c:pt>
                <c:pt idx="4">
                  <c:v>3.3567903754501915E-2</c:v>
                </c:pt>
                <c:pt idx="5">
                  <c:v>-3.3283602268608922E-2</c:v>
                </c:pt>
                <c:pt idx="6">
                  <c:v>-0.27798540981616682</c:v>
                </c:pt>
                <c:pt idx="7">
                  <c:v>-0.45204468200727599</c:v>
                </c:pt>
                <c:pt idx="8">
                  <c:v>0.69552677797037965</c:v>
                </c:pt>
                <c:pt idx="9">
                  <c:v>3.2311043969965141</c:v>
                </c:pt>
                <c:pt idx="10">
                  <c:v>7.4488246650976393</c:v>
                </c:pt>
                <c:pt idx="11">
                  <c:v>12.857616653498205</c:v>
                </c:pt>
                <c:pt idx="12">
                  <c:v>19.367725742056635</c:v>
                </c:pt>
                <c:pt idx="13">
                  <c:v>26.48419265040031</c:v>
                </c:pt>
                <c:pt idx="14">
                  <c:v>34.298610469214026</c:v>
                </c:pt>
                <c:pt idx="15">
                  <c:v>42.129868167678964</c:v>
                </c:pt>
                <c:pt idx="16">
                  <c:v>49.769997837847377</c:v>
                </c:pt>
                <c:pt idx="17">
                  <c:v>57.050622209301011</c:v>
                </c:pt>
                <c:pt idx="18">
                  <c:v>63.830700003274877</c:v>
                </c:pt>
                <c:pt idx="19">
                  <c:v>70.125999842450938</c:v>
                </c:pt>
                <c:pt idx="20">
                  <c:v>75.882535723200192</c:v>
                </c:pt>
                <c:pt idx="21">
                  <c:v>81.135949343092278</c:v>
                </c:pt>
                <c:pt idx="22">
                  <c:v>85.841468130202117</c:v>
                </c:pt>
                <c:pt idx="23">
                  <c:v>90.076532995421715</c:v>
                </c:pt>
                <c:pt idx="24">
                  <c:v>93.861571415357474</c:v>
                </c:pt>
                <c:pt idx="25">
                  <c:v>97.208836519354662</c:v>
                </c:pt>
                <c:pt idx="26">
                  <c:v>100.14566324027669</c:v>
                </c:pt>
                <c:pt idx="27">
                  <c:v>102.68155420728772</c:v>
                </c:pt>
                <c:pt idx="28">
                  <c:v>104.82052270176625</c:v>
                </c:pt>
                <c:pt idx="29">
                  <c:v>106.57997135869606</c:v>
                </c:pt>
                <c:pt idx="30">
                  <c:v>107.97866438251954</c:v>
                </c:pt>
                <c:pt idx="31">
                  <c:v>109.03582628391207</c:v>
                </c:pt>
                <c:pt idx="32">
                  <c:v>109.80669058155217</c:v>
                </c:pt>
                <c:pt idx="33">
                  <c:v>110.27676740316291</c:v>
                </c:pt>
                <c:pt idx="34">
                  <c:v>110.6819361421052</c:v>
                </c:pt>
                <c:pt idx="35">
                  <c:v>110.50204657021003</c:v>
                </c:pt>
                <c:pt idx="36">
                  <c:v>108.75784601809954</c:v>
                </c:pt>
                <c:pt idx="37">
                  <c:v>106.5672390777203</c:v>
                </c:pt>
                <c:pt idx="38">
                  <c:v>104.35192661545103</c:v>
                </c:pt>
                <c:pt idx="39">
                  <c:v>102.49224616862499</c:v>
                </c:pt>
                <c:pt idx="40">
                  <c:v>101.15698457277556</c:v>
                </c:pt>
                <c:pt idx="41">
                  <c:v>99.719798511287848</c:v>
                </c:pt>
                <c:pt idx="42">
                  <c:v>97.903423242631064</c:v>
                </c:pt>
                <c:pt idx="43">
                  <c:v>95.667004091463497</c:v>
                </c:pt>
                <c:pt idx="44">
                  <c:v>93.660239015496288</c:v>
                </c:pt>
                <c:pt idx="45">
                  <c:v>91.950468979711047</c:v>
                </c:pt>
                <c:pt idx="46">
                  <c:v>90.528195221405696</c:v>
                </c:pt>
                <c:pt idx="47">
                  <c:v>88.996074484529458</c:v>
                </c:pt>
                <c:pt idx="48">
                  <c:v>87.112729938993553</c:v>
                </c:pt>
                <c:pt idx="49">
                  <c:v>85.229385393457648</c:v>
                </c:pt>
                <c:pt idx="50">
                  <c:v>83.346040847921742</c:v>
                </c:pt>
                <c:pt idx="51">
                  <c:v>81.462696302385837</c:v>
                </c:pt>
                <c:pt idx="52">
                  <c:v>79.579351756849931</c:v>
                </c:pt>
                <c:pt idx="53">
                  <c:v>77.696007211314026</c:v>
                </c:pt>
                <c:pt idx="54">
                  <c:v>75.81266266577812</c:v>
                </c:pt>
                <c:pt idx="55">
                  <c:v>73.929318120242215</c:v>
                </c:pt>
                <c:pt idx="56">
                  <c:v>72.045973574706309</c:v>
                </c:pt>
                <c:pt idx="57">
                  <c:v>70.162629029170404</c:v>
                </c:pt>
                <c:pt idx="58">
                  <c:v>68.279284483634498</c:v>
                </c:pt>
                <c:pt idx="59">
                  <c:v>66.395939938098593</c:v>
                </c:pt>
                <c:pt idx="60">
                  <c:v>64.512595392562687</c:v>
                </c:pt>
                <c:pt idx="61">
                  <c:v>62.629250847026782</c:v>
                </c:pt>
                <c:pt idx="62">
                  <c:v>60.745906301490876</c:v>
                </c:pt>
                <c:pt idx="63">
                  <c:v>58.862561755954971</c:v>
                </c:pt>
                <c:pt idx="64">
                  <c:v>56.979217210419066</c:v>
                </c:pt>
                <c:pt idx="65">
                  <c:v>55.09587266488316</c:v>
                </c:pt>
                <c:pt idx="66">
                  <c:v>53.212528119347255</c:v>
                </c:pt>
                <c:pt idx="67">
                  <c:v>51.329183573811349</c:v>
                </c:pt>
                <c:pt idx="68">
                  <c:v>49.445839028275444</c:v>
                </c:pt>
                <c:pt idx="69">
                  <c:v>47.562494482739538</c:v>
                </c:pt>
                <c:pt idx="70">
                  <c:v>45.679149937203633</c:v>
                </c:pt>
                <c:pt idx="71">
                  <c:v>43.795805391667727</c:v>
                </c:pt>
                <c:pt idx="72">
                  <c:v>41.912460846131822</c:v>
                </c:pt>
                <c:pt idx="73">
                  <c:v>40.029116300595916</c:v>
                </c:pt>
                <c:pt idx="74">
                  <c:v>38.145771755060011</c:v>
                </c:pt>
                <c:pt idx="75">
                  <c:v>36.262427209524105</c:v>
                </c:pt>
                <c:pt idx="76">
                  <c:v>34.3790826639882</c:v>
                </c:pt>
                <c:pt idx="77">
                  <c:v>32.495738118452294</c:v>
                </c:pt>
                <c:pt idx="78">
                  <c:v>30.612393572916385</c:v>
                </c:pt>
                <c:pt idx="79">
                  <c:v>28.729049027380476</c:v>
                </c:pt>
                <c:pt idx="80">
                  <c:v>26.845704481844567</c:v>
                </c:pt>
                <c:pt idx="81">
                  <c:v>24.962359936308658</c:v>
                </c:pt>
                <c:pt idx="82">
                  <c:v>23.079015390772749</c:v>
                </c:pt>
                <c:pt idx="83">
                  <c:v>21.19567084523684</c:v>
                </c:pt>
                <c:pt idx="84">
                  <c:v>19.312326299700931</c:v>
                </c:pt>
                <c:pt idx="85">
                  <c:v>17.428981754165022</c:v>
                </c:pt>
                <c:pt idx="86">
                  <c:v>15.545637208629113</c:v>
                </c:pt>
                <c:pt idx="87">
                  <c:v>13.662292663093204</c:v>
                </c:pt>
                <c:pt idx="88">
                  <c:v>11.778948117557295</c:v>
                </c:pt>
                <c:pt idx="89">
                  <c:v>9.8956035720213862</c:v>
                </c:pt>
                <c:pt idx="90">
                  <c:v>8.0122590264854772</c:v>
                </c:pt>
                <c:pt idx="91">
                  <c:v>6.1289144809495681</c:v>
                </c:pt>
                <c:pt idx="92">
                  <c:v>4.2455699354136591</c:v>
                </c:pt>
                <c:pt idx="93">
                  <c:v>2.3622253898777505</c:v>
                </c:pt>
                <c:pt idx="94">
                  <c:v>0.47888084434184197</c:v>
                </c:pt>
                <c:pt idx="95">
                  <c:v>-1.4044637011940666</c:v>
                </c:pt>
                <c:pt idx="96">
                  <c:v>-3.2878082467299752</c:v>
                </c:pt>
                <c:pt idx="97">
                  <c:v>-5.1711527922658842</c:v>
                </c:pt>
                <c:pt idx="98">
                  <c:v>-7.0544973378017932</c:v>
                </c:pt>
                <c:pt idx="99">
                  <c:v>-8.9378418833377022</c:v>
                </c:pt>
                <c:pt idx="100">
                  <c:v>-10.821186428873611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CE-4222-94DA-5AC7CBA1B6E9}"/>
            </c:ext>
          </c:extLst>
        </c:ser>
        <c:ser>
          <c:idx val="2"/>
          <c:order val="1"/>
          <c:tx>
            <c:strRef>
              <c:f>test!$N$1</c:f>
              <c:strCache>
                <c:ptCount val="1"/>
                <c:pt idx="0">
                  <c:v>気圧計高度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test!$H:$H</c:f>
              <c:numCache>
                <c:formatCode>General</c:formatCode>
                <c:ptCount val="1048576"/>
                <c:pt idx="1">
                  <c:v>0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  <c:pt idx="8">
                  <c:v>1.75</c:v>
                </c:pt>
                <c:pt idx="9">
                  <c:v>2</c:v>
                </c:pt>
                <c:pt idx="10">
                  <c:v>2.25</c:v>
                </c:pt>
                <c:pt idx="11">
                  <c:v>2.5</c:v>
                </c:pt>
                <c:pt idx="12">
                  <c:v>2.75</c:v>
                </c:pt>
                <c:pt idx="13">
                  <c:v>3</c:v>
                </c:pt>
                <c:pt idx="14">
                  <c:v>3.25</c:v>
                </c:pt>
                <c:pt idx="15">
                  <c:v>3.5</c:v>
                </c:pt>
                <c:pt idx="16">
                  <c:v>3.75</c:v>
                </c:pt>
                <c:pt idx="17">
                  <c:v>4</c:v>
                </c:pt>
                <c:pt idx="18">
                  <c:v>4.25</c:v>
                </c:pt>
                <c:pt idx="19">
                  <c:v>4.5</c:v>
                </c:pt>
                <c:pt idx="20">
                  <c:v>4.75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10.25</c:v>
                </c:pt>
                <c:pt idx="43">
                  <c:v>10.5</c:v>
                </c:pt>
                <c:pt idx="44">
                  <c:v>10.75</c:v>
                </c:pt>
                <c:pt idx="45">
                  <c:v>11</c:v>
                </c:pt>
                <c:pt idx="46">
                  <c:v>11.25</c:v>
                </c:pt>
                <c:pt idx="47">
                  <c:v>11.5</c:v>
                </c:pt>
                <c:pt idx="48">
                  <c:v>11.75</c:v>
                </c:pt>
                <c:pt idx="49">
                  <c:v>12</c:v>
                </c:pt>
                <c:pt idx="50">
                  <c:v>12.25</c:v>
                </c:pt>
                <c:pt idx="51">
                  <c:v>12.5</c:v>
                </c:pt>
                <c:pt idx="52">
                  <c:v>12.75</c:v>
                </c:pt>
                <c:pt idx="53">
                  <c:v>13</c:v>
                </c:pt>
                <c:pt idx="54">
                  <c:v>13.25</c:v>
                </c:pt>
                <c:pt idx="55">
                  <c:v>13.5</c:v>
                </c:pt>
                <c:pt idx="56">
                  <c:v>13.75</c:v>
                </c:pt>
                <c:pt idx="57">
                  <c:v>14</c:v>
                </c:pt>
                <c:pt idx="58">
                  <c:v>14.25</c:v>
                </c:pt>
                <c:pt idx="59">
                  <c:v>14.5</c:v>
                </c:pt>
                <c:pt idx="60">
                  <c:v>14.75</c:v>
                </c:pt>
                <c:pt idx="61">
                  <c:v>15</c:v>
                </c:pt>
                <c:pt idx="62">
                  <c:v>15.25</c:v>
                </c:pt>
                <c:pt idx="63">
                  <c:v>15.5</c:v>
                </c:pt>
                <c:pt idx="64">
                  <c:v>15.75</c:v>
                </c:pt>
                <c:pt idx="65">
                  <c:v>16</c:v>
                </c:pt>
                <c:pt idx="66">
                  <c:v>16.25</c:v>
                </c:pt>
                <c:pt idx="67">
                  <c:v>16.5</c:v>
                </c:pt>
                <c:pt idx="68">
                  <c:v>16.75</c:v>
                </c:pt>
                <c:pt idx="69">
                  <c:v>17</c:v>
                </c:pt>
                <c:pt idx="70">
                  <c:v>17.25</c:v>
                </c:pt>
                <c:pt idx="71">
                  <c:v>17.5</c:v>
                </c:pt>
                <c:pt idx="72">
                  <c:v>17.75</c:v>
                </c:pt>
                <c:pt idx="73">
                  <c:v>18</c:v>
                </c:pt>
                <c:pt idx="74">
                  <c:v>18.25</c:v>
                </c:pt>
                <c:pt idx="75">
                  <c:v>18.5</c:v>
                </c:pt>
                <c:pt idx="76">
                  <c:v>18.75</c:v>
                </c:pt>
                <c:pt idx="77">
                  <c:v>19</c:v>
                </c:pt>
                <c:pt idx="78">
                  <c:v>19.25</c:v>
                </c:pt>
                <c:pt idx="79">
                  <c:v>19.5</c:v>
                </c:pt>
                <c:pt idx="80">
                  <c:v>19.75</c:v>
                </c:pt>
                <c:pt idx="81">
                  <c:v>20</c:v>
                </c:pt>
                <c:pt idx="82">
                  <c:v>20.25</c:v>
                </c:pt>
                <c:pt idx="83">
                  <c:v>20.5</c:v>
                </c:pt>
                <c:pt idx="84">
                  <c:v>20.75</c:v>
                </c:pt>
                <c:pt idx="85">
                  <c:v>21</c:v>
                </c:pt>
                <c:pt idx="86">
                  <c:v>21.25</c:v>
                </c:pt>
                <c:pt idx="87">
                  <c:v>21.5</c:v>
                </c:pt>
                <c:pt idx="88">
                  <c:v>21.75</c:v>
                </c:pt>
                <c:pt idx="89">
                  <c:v>22</c:v>
                </c:pt>
                <c:pt idx="90">
                  <c:v>22.25</c:v>
                </c:pt>
                <c:pt idx="91">
                  <c:v>22.5</c:v>
                </c:pt>
                <c:pt idx="92">
                  <c:v>22.75</c:v>
                </c:pt>
                <c:pt idx="93">
                  <c:v>23</c:v>
                </c:pt>
                <c:pt idx="94">
                  <c:v>23.25</c:v>
                </c:pt>
                <c:pt idx="95">
                  <c:v>23.5</c:v>
                </c:pt>
                <c:pt idx="96">
                  <c:v>23.75</c:v>
                </c:pt>
                <c:pt idx="97">
                  <c:v>24</c:v>
                </c:pt>
                <c:pt idx="98">
                  <c:v>24.25</c:v>
                </c:pt>
                <c:pt idx="99">
                  <c:v>24.5</c:v>
                </c:pt>
                <c:pt idx="100">
                  <c:v>24.75</c:v>
                </c:pt>
                <c:pt idx="101">
                  <c:v>25</c:v>
                </c:pt>
              </c:numCache>
            </c:numRef>
          </c:xVal>
          <c:yVal>
            <c:numRef>
              <c:f>test!$N$2:$N$103</c:f>
              <c:numCache>
                <c:formatCode>General</c:formatCode>
                <c:ptCount val="102"/>
                <c:pt idx="0">
                  <c:v>0</c:v>
                </c:pt>
                <c:pt idx="1">
                  <c:v>0.18181818181801646</c:v>
                </c:pt>
                <c:pt idx="2">
                  <c:v>0.18181818181801646</c:v>
                </c:pt>
                <c:pt idx="3">
                  <c:v>0.18181818181801646</c:v>
                </c:pt>
                <c:pt idx="4">
                  <c:v>0.18181818181801646</c:v>
                </c:pt>
                <c:pt idx="5">
                  <c:v>9.0909090909008228E-2</c:v>
                </c:pt>
                <c:pt idx="6">
                  <c:v>0.99999999999909051</c:v>
                </c:pt>
                <c:pt idx="7">
                  <c:v>2.4545454545452894</c:v>
                </c:pt>
                <c:pt idx="8">
                  <c:v>4.6363636363635541</c:v>
                </c:pt>
                <c:pt idx="9">
                  <c:v>9.0909090909090917</c:v>
                </c:pt>
                <c:pt idx="10">
                  <c:v>12.454545454545496</c:v>
                </c:pt>
                <c:pt idx="11">
                  <c:v>19.545454545454337</c:v>
                </c:pt>
                <c:pt idx="12">
                  <c:v>24.909090909089958</c:v>
                </c:pt>
                <c:pt idx="13">
                  <c:v>33.727272727272023</c:v>
                </c:pt>
                <c:pt idx="14">
                  <c:v>40.090909090908802</c:v>
                </c:pt>
                <c:pt idx="15">
                  <c:v>50.636363636363058</c:v>
                </c:pt>
                <c:pt idx="16">
                  <c:v>57.636363636362894</c:v>
                </c:pt>
                <c:pt idx="17">
                  <c:v>67.727272727272108</c:v>
                </c:pt>
                <c:pt idx="18">
                  <c:v>73.363636363635791</c:v>
                </c:pt>
                <c:pt idx="19">
                  <c:v>80.909090909090708</c:v>
                </c:pt>
                <c:pt idx="20">
                  <c:v>85.545454545454263</c:v>
                </c:pt>
                <c:pt idx="21">
                  <c:v>91.636363636362972</c:v>
                </c:pt>
                <c:pt idx="22">
                  <c:v>95.454545454545453</c:v>
                </c:pt>
                <c:pt idx="23">
                  <c:v>100.63636363636306</c:v>
                </c:pt>
                <c:pt idx="24">
                  <c:v>103.63636363636343</c:v>
                </c:pt>
                <c:pt idx="25">
                  <c:v>106.09090909090872</c:v>
                </c:pt>
                <c:pt idx="26">
                  <c:v>109.36363636363612</c:v>
                </c:pt>
                <c:pt idx="27">
                  <c:v>111.09090909090831</c:v>
                </c:pt>
                <c:pt idx="28">
                  <c:v>112.63636363636351</c:v>
                </c:pt>
                <c:pt idx="29">
                  <c:v>113.18181818181756</c:v>
                </c:pt>
                <c:pt idx="30">
                  <c:v>113.18181818181756</c:v>
                </c:pt>
                <c:pt idx="31">
                  <c:v>108.18181818181797</c:v>
                </c:pt>
                <c:pt idx="32">
                  <c:v>102.45454545454528</c:v>
                </c:pt>
                <c:pt idx="33">
                  <c:v>100.72727272727207</c:v>
                </c:pt>
                <c:pt idx="34">
                  <c:v>105.90909090909071</c:v>
                </c:pt>
                <c:pt idx="35">
                  <c:v>105.8181818181817</c:v>
                </c:pt>
                <c:pt idx="36">
                  <c:v>104.72727272727256</c:v>
                </c:pt>
                <c:pt idx="37">
                  <c:v>103.63636363636343</c:v>
                </c:pt>
                <c:pt idx="38">
                  <c:v>101.63636363636319</c:v>
                </c:pt>
                <c:pt idx="39">
                  <c:v>100.18181818181802</c:v>
                </c:pt>
                <c:pt idx="40">
                  <c:v>97.818181818181742</c:v>
                </c:pt>
                <c:pt idx="41">
                  <c:v>96.181818181817519</c:v>
                </c:pt>
                <c:pt idx="42">
                  <c:v>93.636363636363228</c:v>
                </c:pt>
                <c:pt idx="43">
                  <c:v>92.000000000000043</c:v>
                </c:pt>
                <c:pt idx="44">
                  <c:v>89.727272727272762</c:v>
                </c:pt>
                <c:pt idx="45">
                  <c:v>88.090909090908553</c:v>
                </c:pt>
                <c:pt idx="46">
                  <c:v>85.818181818181287</c:v>
                </c:pt>
                <c:pt idx="47">
                  <c:v>84.27272727272711</c:v>
                </c:pt>
                <c:pt idx="48">
                  <c:v>81.909090909090821</c:v>
                </c:pt>
                <c:pt idx="49">
                  <c:v>80.272727272726613</c:v>
                </c:pt>
                <c:pt idx="50">
                  <c:v>78.99999999999946</c:v>
                </c:pt>
                <c:pt idx="51">
                  <c:v>76.90909090909021</c:v>
                </c:pt>
                <c:pt idx="52">
                  <c:v>75.909090909090082</c:v>
                </c:pt>
                <c:pt idx="53">
                  <c:v>73.727272727271824</c:v>
                </c:pt>
                <c:pt idx="54">
                  <c:v>72.363636363635663</c:v>
                </c:pt>
                <c:pt idx="55">
                  <c:v>70.363636363635408</c:v>
                </c:pt>
                <c:pt idx="56">
                  <c:v>68.999999999999261</c:v>
                </c:pt>
                <c:pt idx="57">
                  <c:v>67.000000000000043</c:v>
                </c:pt>
                <c:pt idx="58">
                  <c:v>65.36363636363582</c:v>
                </c:pt>
                <c:pt idx="59">
                  <c:v>63.181818181817562</c:v>
                </c:pt>
                <c:pt idx="60">
                  <c:v>61.818181818181408</c:v>
                </c:pt>
                <c:pt idx="61">
                  <c:v>59.363636363636118</c:v>
                </c:pt>
                <c:pt idx="62">
                  <c:v>57.818181818180911</c:v>
                </c:pt>
                <c:pt idx="63">
                  <c:v>55.727272727272684</c:v>
                </c:pt>
                <c:pt idx="64">
                  <c:v>54.181818181817476</c:v>
                </c:pt>
                <c:pt idx="65">
                  <c:v>51.999999999999211</c:v>
                </c:pt>
                <c:pt idx="66">
                  <c:v>50.454545454545041</c:v>
                </c:pt>
                <c:pt idx="67">
                  <c:v>48.545454545453801</c:v>
                </c:pt>
                <c:pt idx="68">
                  <c:v>46.727272727272606</c:v>
                </c:pt>
                <c:pt idx="69">
                  <c:v>44.363636363636324</c:v>
                </c:pt>
                <c:pt idx="70">
                  <c:v>42.727272727272108</c:v>
                </c:pt>
                <c:pt idx="71">
                  <c:v>40.363636363635827</c:v>
                </c:pt>
                <c:pt idx="72">
                  <c:v>38.636363636363633</c:v>
                </c:pt>
                <c:pt idx="73">
                  <c:v>36.181818181817313</c:v>
                </c:pt>
                <c:pt idx="74">
                  <c:v>34.545454545454135</c:v>
                </c:pt>
                <c:pt idx="75">
                  <c:v>32.909090909090949</c:v>
                </c:pt>
                <c:pt idx="76">
                  <c:v>30.454545454544629</c:v>
                </c:pt>
                <c:pt idx="77">
                  <c:v>28.545454545454422</c:v>
                </c:pt>
                <c:pt idx="78">
                  <c:v>25.636363636363058</c:v>
                </c:pt>
                <c:pt idx="79">
                  <c:v>23.909090909090867</c:v>
                </c:pt>
                <c:pt idx="80">
                  <c:v>21.090909090908511</c:v>
                </c:pt>
                <c:pt idx="81">
                  <c:v>19.181818181817274</c:v>
                </c:pt>
                <c:pt idx="82">
                  <c:v>16.363636363635951</c:v>
                </c:pt>
                <c:pt idx="83">
                  <c:v>14.727272727272769</c:v>
                </c:pt>
                <c:pt idx="84">
                  <c:v>11.999999999999421</c:v>
                </c:pt>
                <c:pt idx="85">
                  <c:v>10.272727272727231</c:v>
                </c:pt>
                <c:pt idx="86">
                  <c:v>7.8181818181809088</c:v>
                </c:pt>
                <c:pt idx="87">
                  <c:v>5.9090909090907022</c:v>
                </c:pt>
                <c:pt idx="88">
                  <c:v>2.8181818181813223</c:v>
                </c:pt>
                <c:pt idx="89">
                  <c:v>1.2727272727271488</c:v>
                </c:pt>
                <c:pt idx="90">
                  <c:v>0</c:v>
                </c:pt>
                <c:pt idx="91">
                  <c:v>-0.36363636363706642</c:v>
                </c:pt>
                <c:pt idx="92">
                  <c:v>-0.6363636363640911</c:v>
                </c:pt>
                <c:pt idx="93">
                  <c:v>-0.72727272727309933</c:v>
                </c:pt>
                <c:pt idx="94">
                  <c:v>-0.81818181818210756</c:v>
                </c:pt>
                <c:pt idx="95">
                  <c:v>-0.81818181818210756</c:v>
                </c:pt>
                <c:pt idx="96">
                  <c:v>-0.90909090909111578</c:v>
                </c:pt>
                <c:pt idx="97">
                  <c:v>-0.81818181818210756</c:v>
                </c:pt>
                <c:pt idx="98">
                  <c:v>-0.81818181818210756</c:v>
                </c:pt>
                <c:pt idx="99">
                  <c:v>-0.81818181818210756</c:v>
                </c:pt>
                <c:pt idx="100">
                  <c:v>-0.81818181818210756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CE-4222-94DA-5AC7CBA1B6E9}"/>
            </c:ext>
          </c:extLst>
        </c:ser>
        <c:ser>
          <c:idx val="0"/>
          <c:order val="4"/>
          <c:tx>
            <c:strRef>
              <c:f>test!$AU$1</c:f>
              <c:strCache>
                <c:ptCount val="1"/>
                <c:pt idx="0">
                  <c:v>機体軸角度(Gyro,鉛直上が90度)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test!$H$2:$H$103</c:f>
              <c:numCache>
                <c:formatCode>General</c:formatCode>
                <c:ptCount val="10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</c:numCache>
            </c:numRef>
          </c:xVal>
          <c:yVal>
            <c:numRef>
              <c:f>test!$AU$2:$AU$103</c:f>
              <c:numCache>
                <c:formatCode>General</c:formatCode>
                <c:ptCount val="102"/>
                <c:pt idx="0">
                  <c:v>84.1832225772703</c:v>
                </c:pt>
                <c:pt idx="1">
                  <c:v>84.203521519823624</c:v>
                </c:pt>
                <c:pt idx="2">
                  <c:v>84.147651931646394</c:v>
                </c:pt>
                <c:pt idx="3">
                  <c:v>84.091614260032884</c:v>
                </c:pt>
                <c:pt idx="4">
                  <c:v>84.72145523571163</c:v>
                </c:pt>
                <c:pt idx="5">
                  <c:v>84.647570935710192</c:v>
                </c:pt>
                <c:pt idx="6">
                  <c:v>85.183268768445529</c:v>
                </c:pt>
                <c:pt idx="7">
                  <c:v>85.295377981502654</c:v>
                </c:pt>
                <c:pt idx="8">
                  <c:v>82.521243131707223</c:v>
                </c:pt>
                <c:pt idx="9">
                  <c:v>75.328125920188427</c:v>
                </c:pt>
                <c:pt idx="10">
                  <c:v>75.219846012446453</c:v>
                </c:pt>
                <c:pt idx="11">
                  <c:v>72.46307482310668</c:v>
                </c:pt>
                <c:pt idx="12">
                  <c:v>70.042541359342039</c:v>
                </c:pt>
                <c:pt idx="13">
                  <c:v>69.846770813140623</c:v>
                </c:pt>
                <c:pt idx="14">
                  <c:v>62.16031471429487</c:v>
                </c:pt>
                <c:pt idx="15">
                  <c:v>65.446875494828902</c:v>
                </c:pt>
                <c:pt idx="16">
                  <c:v>69.131062197641654</c:v>
                </c:pt>
                <c:pt idx="17">
                  <c:v>68.3610760652615</c:v>
                </c:pt>
                <c:pt idx="18">
                  <c:v>61.845229934983415</c:v>
                </c:pt>
                <c:pt idx="19">
                  <c:v>55.512804237506465</c:v>
                </c:pt>
                <c:pt idx="20">
                  <c:v>55.411786889523079</c:v>
                </c:pt>
                <c:pt idx="21">
                  <c:v>49.541967343153942</c:v>
                </c:pt>
                <c:pt idx="22">
                  <c:v>43.081064384375168</c:v>
                </c:pt>
                <c:pt idx="23">
                  <c:v>38.757772759985173</c:v>
                </c:pt>
                <c:pt idx="24">
                  <c:v>35.635171937375752</c:v>
                </c:pt>
                <c:pt idx="25">
                  <c:v>29.832130269344919</c:v>
                </c:pt>
                <c:pt idx="26">
                  <c:v>20.623373224943318</c:v>
                </c:pt>
                <c:pt idx="27">
                  <c:v>9.238950333297451</c:v>
                </c:pt>
                <c:pt idx="28">
                  <c:v>-2.873475129335906</c:v>
                </c:pt>
                <c:pt idx="29">
                  <c:v>-15.10376828638506</c:v>
                </c:pt>
                <c:pt idx="30">
                  <c:v>-28.239654947809179</c:v>
                </c:pt>
                <c:pt idx="31">
                  <c:v>-21.758973188941962</c:v>
                </c:pt>
                <c:pt idx="32">
                  <c:v>4.0695592422691753</c:v>
                </c:pt>
                <c:pt idx="33">
                  <c:v>72.815211303218845</c:v>
                </c:pt>
                <c:pt idx="34">
                  <c:v>25.125374209339178</c:v>
                </c:pt>
                <c:pt idx="35">
                  <c:v>49.794314090546422</c:v>
                </c:pt>
                <c:pt idx="36">
                  <c:v>38.725741227418084</c:v>
                </c:pt>
                <c:pt idx="37">
                  <c:v>64.400996952461639</c:v>
                </c:pt>
                <c:pt idx="38">
                  <c:v>41.157118001729394</c:v>
                </c:pt>
                <c:pt idx="39">
                  <c:v>46.681080092957856</c:v>
                </c:pt>
                <c:pt idx="40">
                  <c:v>16.371277266199669</c:v>
                </c:pt>
                <c:pt idx="41">
                  <c:v>18.508496554080789</c:v>
                </c:pt>
                <c:pt idx="42">
                  <c:v>53.528377928499239</c:v>
                </c:pt>
                <c:pt idx="43">
                  <c:v>52.677644169217089</c:v>
                </c:pt>
                <c:pt idx="44">
                  <c:v>53.992911219236383</c:v>
                </c:pt>
                <c:pt idx="45">
                  <c:v>17.702761690701596</c:v>
                </c:pt>
                <c:pt idx="46">
                  <c:v>16.908278070971559</c:v>
                </c:pt>
                <c:pt idx="47">
                  <c:v>79.090410600837984</c:v>
                </c:pt>
                <c:pt idx="48">
                  <c:v>66.715287642558692</c:v>
                </c:pt>
                <c:pt idx="49">
                  <c:v>34.04358036813975</c:v>
                </c:pt>
                <c:pt idx="50">
                  <c:v>36.173971208958818</c:v>
                </c:pt>
                <c:pt idx="51">
                  <c:v>30.917292666213005</c:v>
                </c:pt>
                <c:pt idx="52">
                  <c:v>78.884772989441629</c:v>
                </c:pt>
                <c:pt idx="53">
                  <c:v>67.814955841795069</c:v>
                </c:pt>
                <c:pt idx="54">
                  <c:v>39.424772710643232</c:v>
                </c:pt>
                <c:pt idx="55">
                  <c:v>20.547093423787803</c:v>
                </c:pt>
                <c:pt idx="56">
                  <c:v>48.720735384659505</c:v>
                </c:pt>
                <c:pt idx="57">
                  <c:v>76.717291934373634</c:v>
                </c:pt>
                <c:pt idx="58">
                  <c:v>56.79525650880332</c:v>
                </c:pt>
                <c:pt idx="59">
                  <c:v>40.82753066475486</c:v>
                </c:pt>
                <c:pt idx="60">
                  <c:v>23.925716051453364</c:v>
                </c:pt>
                <c:pt idx="61">
                  <c:v>47.324206061049011</c:v>
                </c:pt>
                <c:pt idx="62">
                  <c:v>84.735184028702321</c:v>
                </c:pt>
                <c:pt idx="63">
                  <c:v>49.121604972560753</c:v>
                </c:pt>
                <c:pt idx="64">
                  <c:v>41.06614886671688</c:v>
                </c:pt>
                <c:pt idx="65">
                  <c:v>29.57051471195696</c:v>
                </c:pt>
                <c:pt idx="66">
                  <c:v>50.565200855622301</c:v>
                </c:pt>
                <c:pt idx="67">
                  <c:v>77.991224234094986</c:v>
                </c:pt>
                <c:pt idx="68">
                  <c:v>52.444109279885396</c:v>
                </c:pt>
                <c:pt idx="69">
                  <c:v>34.371051700843331</c:v>
                </c:pt>
                <c:pt idx="70">
                  <c:v>39.652686523888576</c:v>
                </c:pt>
                <c:pt idx="71">
                  <c:v>56.702257338091258</c:v>
                </c:pt>
                <c:pt idx="72">
                  <c:v>72.439906841074247</c:v>
                </c:pt>
                <c:pt idx="73">
                  <c:v>50.205663081714242</c:v>
                </c:pt>
                <c:pt idx="74">
                  <c:v>30.464140492186814</c:v>
                </c:pt>
                <c:pt idx="75">
                  <c:v>35.115845140232025</c:v>
                </c:pt>
                <c:pt idx="76">
                  <c:v>57.538661471152238</c:v>
                </c:pt>
                <c:pt idx="77">
                  <c:v>88.679727578442979</c:v>
                </c:pt>
                <c:pt idx="78">
                  <c:v>59.371715379968037</c:v>
                </c:pt>
                <c:pt idx="79">
                  <c:v>30.615111063855363</c:v>
                </c:pt>
                <c:pt idx="80">
                  <c:v>27.821124706194439</c:v>
                </c:pt>
                <c:pt idx="81">
                  <c:v>40.922917307528394</c:v>
                </c:pt>
                <c:pt idx="82">
                  <c:v>83.454328875252315</c:v>
                </c:pt>
                <c:pt idx="83">
                  <c:v>60.054244726554259</c:v>
                </c:pt>
                <c:pt idx="84">
                  <c:v>44.4773523748676</c:v>
                </c:pt>
                <c:pt idx="85">
                  <c:v>27.768548804795905</c:v>
                </c:pt>
                <c:pt idx="86">
                  <c:v>46.017573202312541</c:v>
                </c:pt>
                <c:pt idx="87">
                  <c:v>77.518970756570425</c:v>
                </c:pt>
                <c:pt idx="88">
                  <c:v>59.885372026249641</c:v>
                </c:pt>
                <c:pt idx="89">
                  <c:v>57.697783240979703</c:v>
                </c:pt>
                <c:pt idx="90">
                  <c:v>53.886840115520059</c:v>
                </c:pt>
                <c:pt idx="91">
                  <c:v>51.144722886364548</c:v>
                </c:pt>
                <c:pt idx="92">
                  <c:v>51.108900076380571</c:v>
                </c:pt>
                <c:pt idx="93">
                  <c:v>51.11913641754137</c:v>
                </c:pt>
                <c:pt idx="94">
                  <c:v>51.144641719677956</c:v>
                </c:pt>
                <c:pt idx="95">
                  <c:v>51.170090860749944</c:v>
                </c:pt>
                <c:pt idx="96">
                  <c:v>51.195452313836753</c:v>
                </c:pt>
                <c:pt idx="97">
                  <c:v>51.220782993445575</c:v>
                </c:pt>
                <c:pt idx="98">
                  <c:v>51.246026948876903</c:v>
                </c:pt>
                <c:pt idx="99">
                  <c:v>51.301703181434689</c:v>
                </c:pt>
                <c:pt idx="100">
                  <c:v>51.326818864964821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CE-4222-94DA-5AC7CBA1B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173504"/>
        <c:axId val="170855088"/>
      </c:scatterChart>
      <c:scatterChart>
        <c:scatterStyle val="lineMarker"/>
        <c:varyColors val="0"/>
        <c:ser>
          <c:idx val="3"/>
          <c:order val="2"/>
          <c:tx>
            <c:strRef>
              <c:f>test!$AV$1</c:f>
              <c:strCache>
                <c:ptCount val="1"/>
                <c:pt idx="0">
                  <c:v>鉛直加速度(加速度計,Gyro)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test!$H:$H</c:f>
              <c:numCache>
                <c:formatCode>General</c:formatCode>
                <c:ptCount val="1048576"/>
                <c:pt idx="1">
                  <c:v>0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  <c:pt idx="8">
                  <c:v>1.75</c:v>
                </c:pt>
                <c:pt idx="9">
                  <c:v>2</c:v>
                </c:pt>
                <c:pt idx="10">
                  <c:v>2.25</c:v>
                </c:pt>
                <c:pt idx="11">
                  <c:v>2.5</c:v>
                </c:pt>
                <c:pt idx="12">
                  <c:v>2.75</c:v>
                </c:pt>
                <c:pt idx="13">
                  <c:v>3</c:v>
                </c:pt>
                <c:pt idx="14">
                  <c:v>3.25</c:v>
                </c:pt>
                <c:pt idx="15">
                  <c:v>3.5</c:v>
                </c:pt>
                <c:pt idx="16">
                  <c:v>3.75</c:v>
                </c:pt>
                <c:pt idx="17">
                  <c:v>4</c:v>
                </c:pt>
                <c:pt idx="18">
                  <c:v>4.25</c:v>
                </c:pt>
                <c:pt idx="19">
                  <c:v>4.5</c:v>
                </c:pt>
                <c:pt idx="20">
                  <c:v>4.75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10.25</c:v>
                </c:pt>
                <c:pt idx="43">
                  <c:v>10.5</c:v>
                </c:pt>
                <c:pt idx="44">
                  <c:v>10.75</c:v>
                </c:pt>
                <c:pt idx="45">
                  <c:v>11</c:v>
                </c:pt>
                <c:pt idx="46">
                  <c:v>11.25</c:v>
                </c:pt>
                <c:pt idx="47">
                  <c:v>11.5</c:v>
                </c:pt>
                <c:pt idx="48">
                  <c:v>11.75</c:v>
                </c:pt>
                <c:pt idx="49">
                  <c:v>12</c:v>
                </c:pt>
                <c:pt idx="50">
                  <c:v>12.25</c:v>
                </c:pt>
                <c:pt idx="51">
                  <c:v>12.5</c:v>
                </c:pt>
                <c:pt idx="52">
                  <c:v>12.75</c:v>
                </c:pt>
                <c:pt idx="53">
                  <c:v>13</c:v>
                </c:pt>
                <c:pt idx="54">
                  <c:v>13.25</c:v>
                </c:pt>
                <c:pt idx="55">
                  <c:v>13.5</c:v>
                </c:pt>
                <c:pt idx="56">
                  <c:v>13.75</c:v>
                </c:pt>
                <c:pt idx="57">
                  <c:v>14</c:v>
                </c:pt>
                <c:pt idx="58">
                  <c:v>14.25</c:v>
                </c:pt>
                <c:pt idx="59">
                  <c:v>14.5</c:v>
                </c:pt>
                <c:pt idx="60">
                  <c:v>14.75</c:v>
                </c:pt>
                <c:pt idx="61">
                  <c:v>15</c:v>
                </c:pt>
                <c:pt idx="62">
                  <c:v>15.25</c:v>
                </c:pt>
                <c:pt idx="63">
                  <c:v>15.5</c:v>
                </c:pt>
                <c:pt idx="64">
                  <c:v>15.75</c:v>
                </c:pt>
                <c:pt idx="65">
                  <c:v>16</c:v>
                </c:pt>
                <c:pt idx="66">
                  <c:v>16.25</c:v>
                </c:pt>
                <c:pt idx="67">
                  <c:v>16.5</c:v>
                </c:pt>
                <c:pt idx="68">
                  <c:v>16.75</c:v>
                </c:pt>
                <c:pt idx="69">
                  <c:v>17</c:v>
                </c:pt>
                <c:pt idx="70">
                  <c:v>17.25</c:v>
                </c:pt>
                <c:pt idx="71">
                  <c:v>17.5</c:v>
                </c:pt>
                <c:pt idx="72">
                  <c:v>17.75</c:v>
                </c:pt>
                <c:pt idx="73">
                  <c:v>18</c:v>
                </c:pt>
                <c:pt idx="74">
                  <c:v>18.25</c:v>
                </c:pt>
                <c:pt idx="75">
                  <c:v>18.5</c:v>
                </c:pt>
                <c:pt idx="76">
                  <c:v>18.75</c:v>
                </c:pt>
                <c:pt idx="77">
                  <c:v>19</c:v>
                </c:pt>
                <c:pt idx="78">
                  <c:v>19.25</c:v>
                </c:pt>
                <c:pt idx="79">
                  <c:v>19.5</c:v>
                </c:pt>
                <c:pt idx="80">
                  <c:v>19.75</c:v>
                </c:pt>
                <c:pt idx="81">
                  <c:v>20</c:v>
                </c:pt>
                <c:pt idx="82">
                  <c:v>20.25</c:v>
                </c:pt>
                <c:pt idx="83">
                  <c:v>20.5</c:v>
                </c:pt>
                <c:pt idx="84">
                  <c:v>20.75</c:v>
                </c:pt>
                <c:pt idx="85">
                  <c:v>21</c:v>
                </c:pt>
                <c:pt idx="86">
                  <c:v>21.25</c:v>
                </c:pt>
                <c:pt idx="87">
                  <c:v>21.5</c:v>
                </c:pt>
                <c:pt idx="88">
                  <c:v>21.75</c:v>
                </c:pt>
                <c:pt idx="89">
                  <c:v>22</c:v>
                </c:pt>
                <c:pt idx="90">
                  <c:v>22.25</c:v>
                </c:pt>
                <c:pt idx="91">
                  <c:v>22.5</c:v>
                </c:pt>
                <c:pt idx="92">
                  <c:v>22.75</c:v>
                </c:pt>
                <c:pt idx="93">
                  <c:v>23</c:v>
                </c:pt>
                <c:pt idx="94">
                  <c:v>23.25</c:v>
                </c:pt>
                <c:pt idx="95">
                  <c:v>23.5</c:v>
                </c:pt>
                <c:pt idx="96">
                  <c:v>23.75</c:v>
                </c:pt>
                <c:pt idx="97">
                  <c:v>24</c:v>
                </c:pt>
                <c:pt idx="98">
                  <c:v>24.25</c:v>
                </c:pt>
                <c:pt idx="99">
                  <c:v>24.5</c:v>
                </c:pt>
                <c:pt idx="100">
                  <c:v>24.75</c:v>
                </c:pt>
                <c:pt idx="101">
                  <c:v>25</c:v>
                </c:pt>
              </c:numCache>
            </c:numRef>
          </c:xVal>
          <c:yVal>
            <c:numRef>
              <c:f>test!$AV$2:$AV$152</c:f>
              <c:numCache>
                <c:formatCode>General</c:formatCode>
                <c:ptCount val="151"/>
                <c:pt idx="0">
                  <c:v>5.5031612291828139E-2</c:v>
                </c:pt>
                <c:pt idx="1">
                  <c:v>0.39909034303732854</c:v>
                </c:pt>
                <c:pt idx="2">
                  <c:v>-0.42618906287811092</c:v>
                </c:pt>
                <c:pt idx="3">
                  <c:v>-1.0975569888208192</c:v>
                </c:pt>
                <c:pt idx="4">
                  <c:v>-2.8456048243911529</c:v>
                </c:pt>
                <c:pt idx="5">
                  <c:v>1.1302805657031798</c:v>
                </c:pt>
                <c:pt idx="6">
                  <c:v>21.146091714700237</c:v>
                </c:pt>
                <c:pt idx="7">
                  <c:v>22.208098544775662</c:v>
                </c:pt>
                <c:pt idx="8">
                  <c:v>26.914282385199858</c:v>
                </c:pt>
                <c:pt idx="9">
                  <c:v>19.057147524791038</c:v>
                </c:pt>
                <c:pt idx="10">
                  <c:v>17.621073602525861</c:v>
                </c:pt>
                <c:pt idx="11">
                  <c:v>9.7017251165638765</c:v>
                </c:pt>
                <c:pt idx="12">
                  <c:v>11.167214567520722</c:v>
                </c:pt>
                <c:pt idx="13">
                  <c:v>0.26943807441954548</c:v>
                </c:pt>
                <c:pt idx="14">
                  <c:v>-3.0580484527444352</c:v>
                </c:pt>
                <c:pt idx="15">
                  <c:v>-5.752084779436518</c:v>
                </c:pt>
                <c:pt idx="16">
                  <c:v>-8.0087452396761911</c:v>
                </c:pt>
                <c:pt idx="17">
                  <c:v>-7.7564472767650141</c:v>
                </c:pt>
                <c:pt idx="18">
                  <c:v>-8.6202233348287134</c:v>
                </c:pt>
                <c:pt idx="19">
                  <c:v>-8.0499561737149232</c:v>
                </c:pt>
                <c:pt idx="20">
                  <c:v>-8.7663173245157555</c:v>
                </c:pt>
                <c:pt idx="21">
                  <c:v>-7.52726275024391</c:v>
                </c:pt>
                <c:pt idx="22">
                  <c:v>-7.2004231245415236</c:v>
                </c:pt>
                <c:pt idx="23">
                  <c:v>-7.0043730550169947</c:v>
                </c:pt>
                <c:pt idx="24">
                  <c:v>-6.5670141292025841</c:v>
                </c:pt>
                <c:pt idx="25">
                  <c:v>-6.4149720625760249</c:v>
                </c:pt>
                <c:pt idx="26">
                  <c:v>-6.3507595605199105</c:v>
                </c:pt>
                <c:pt idx="27">
                  <c:v>-6.0723174007797747</c:v>
                </c:pt>
                <c:pt idx="28">
                  <c:v>-5.7720901297011569</c:v>
                </c:pt>
                <c:pt idx="29">
                  <c:v>-5.4644979588950751</c:v>
                </c:pt>
                <c:pt idx="30">
                  <c:v>-4.5807616600388386</c:v>
                </c:pt>
                <c:pt idx="31">
                  <c:v>-4.8125996164700409</c:v>
                </c:pt>
                <c:pt idx="32">
                  <c:v>-1.0385293226948764</c:v>
                </c:pt>
                <c:pt idx="33">
                  <c:v>-9.3609329733995903</c:v>
                </c:pt>
                <c:pt idx="34">
                  <c:v>-25.028975683445015</c:v>
                </c:pt>
                <c:pt idx="35">
                  <c:v>-7.1425022123001343</c:v>
                </c:pt>
                <c:pt idx="36">
                  <c:v>-0.39528835024024062</c:v>
                </c:pt>
                <c:pt idx="37">
                  <c:v>5.6901122470913048</c:v>
                </c:pt>
                <c:pt idx="38">
                  <c:v>8.3907016156259893</c:v>
                </c:pt>
                <c:pt idx="39">
                  <c:v>-1.6307914502123948</c:v>
                </c:pt>
                <c:pt idx="40">
                  <c:v>-6.0670273147052871</c:v>
                </c:pt>
                <c:pt idx="41">
                  <c:v>-6.7207021201724126</c:v>
                </c:pt>
                <c:pt idx="42">
                  <c:v>3.6744652032055503</c:v>
                </c:pt>
                <c:pt idx="43">
                  <c:v>4.7519206429114922</c:v>
                </c:pt>
                <c:pt idx="44">
                  <c:v>4.5999404396782522</c:v>
                </c:pt>
                <c:pt idx="45">
                  <c:v>-1.7575516571341339</c:v>
                </c:pt>
                <c:pt idx="46">
                  <c:v>-5.6195809385547335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CE-4222-94DA-5AC7CBA1B6E9}"/>
            </c:ext>
          </c:extLst>
        </c:ser>
        <c:ser>
          <c:idx val="4"/>
          <c:order val="3"/>
          <c:tx>
            <c:strRef>
              <c:f>test!$AW$1</c:f>
              <c:strCache>
                <c:ptCount val="1"/>
                <c:pt idx="0">
                  <c:v>鉛直速度(加速度計,Gyro)</c:v>
                </c:pt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test!$H:$H</c:f>
              <c:numCache>
                <c:formatCode>General</c:formatCode>
                <c:ptCount val="1048576"/>
                <c:pt idx="1">
                  <c:v>0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  <c:pt idx="8">
                  <c:v>1.75</c:v>
                </c:pt>
                <c:pt idx="9">
                  <c:v>2</c:v>
                </c:pt>
                <c:pt idx="10">
                  <c:v>2.25</c:v>
                </c:pt>
                <c:pt idx="11">
                  <c:v>2.5</c:v>
                </c:pt>
                <c:pt idx="12">
                  <c:v>2.75</c:v>
                </c:pt>
                <c:pt idx="13">
                  <c:v>3</c:v>
                </c:pt>
                <c:pt idx="14">
                  <c:v>3.25</c:v>
                </c:pt>
                <c:pt idx="15">
                  <c:v>3.5</c:v>
                </c:pt>
                <c:pt idx="16">
                  <c:v>3.75</c:v>
                </c:pt>
                <c:pt idx="17">
                  <c:v>4</c:v>
                </c:pt>
                <c:pt idx="18">
                  <c:v>4.25</c:v>
                </c:pt>
                <c:pt idx="19">
                  <c:v>4.5</c:v>
                </c:pt>
                <c:pt idx="20">
                  <c:v>4.75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10.25</c:v>
                </c:pt>
                <c:pt idx="43">
                  <c:v>10.5</c:v>
                </c:pt>
                <c:pt idx="44">
                  <c:v>10.75</c:v>
                </c:pt>
                <c:pt idx="45">
                  <c:v>11</c:v>
                </c:pt>
                <c:pt idx="46">
                  <c:v>11.25</c:v>
                </c:pt>
                <c:pt idx="47">
                  <c:v>11.5</c:v>
                </c:pt>
                <c:pt idx="48">
                  <c:v>11.75</c:v>
                </c:pt>
                <c:pt idx="49">
                  <c:v>12</c:v>
                </c:pt>
                <c:pt idx="50">
                  <c:v>12.25</c:v>
                </c:pt>
                <c:pt idx="51">
                  <c:v>12.5</c:v>
                </c:pt>
                <c:pt idx="52">
                  <c:v>12.75</c:v>
                </c:pt>
                <c:pt idx="53">
                  <c:v>13</c:v>
                </c:pt>
                <c:pt idx="54">
                  <c:v>13.25</c:v>
                </c:pt>
                <c:pt idx="55">
                  <c:v>13.5</c:v>
                </c:pt>
                <c:pt idx="56">
                  <c:v>13.75</c:v>
                </c:pt>
                <c:pt idx="57">
                  <c:v>14</c:v>
                </c:pt>
                <c:pt idx="58">
                  <c:v>14.25</c:v>
                </c:pt>
                <c:pt idx="59">
                  <c:v>14.5</c:v>
                </c:pt>
                <c:pt idx="60">
                  <c:v>14.75</c:v>
                </c:pt>
                <c:pt idx="61">
                  <c:v>15</c:v>
                </c:pt>
                <c:pt idx="62">
                  <c:v>15.25</c:v>
                </c:pt>
                <c:pt idx="63">
                  <c:v>15.5</c:v>
                </c:pt>
                <c:pt idx="64">
                  <c:v>15.75</c:v>
                </c:pt>
                <c:pt idx="65">
                  <c:v>16</c:v>
                </c:pt>
                <c:pt idx="66">
                  <c:v>16.25</c:v>
                </c:pt>
                <c:pt idx="67">
                  <c:v>16.5</c:v>
                </c:pt>
                <c:pt idx="68">
                  <c:v>16.75</c:v>
                </c:pt>
                <c:pt idx="69">
                  <c:v>17</c:v>
                </c:pt>
                <c:pt idx="70">
                  <c:v>17.25</c:v>
                </c:pt>
                <c:pt idx="71">
                  <c:v>17.5</c:v>
                </c:pt>
                <c:pt idx="72">
                  <c:v>17.75</c:v>
                </c:pt>
                <c:pt idx="73">
                  <c:v>18</c:v>
                </c:pt>
                <c:pt idx="74">
                  <c:v>18.25</c:v>
                </c:pt>
                <c:pt idx="75">
                  <c:v>18.5</c:v>
                </c:pt>
                <c:pt idx="76">
                  <c:v>18.75</c:v>
                </c:pt>
                <c:pt idx="77">
                  <c:v>19</c:v>
                </c:pt>
                <c:pt idx="78">
                  <c:v>19.25</c:v>
                </c:pt>
                <c:pt idx="79">
                  <c:v>19.5</c:v>
                </c:pt>
                <c:pt idx="80">
                  <c:v>19.75</c:v>
                </c:pt>
                <c:pt idx="81">
                  <c:v>20</c:v>
                </c:pt>
                <c:pt idx="82">
                  <c:v>20.25</c:v>
                </c:pt>
                <c:pt idx="83">
                  <c:v>20.5</c:v>
                </c:pt>
                <c:pt idx="84">
                  <c:v>20.75</c:v>
                </c:pt>
                <c:pt idx="85">
                  <c:v>21</c:v>
                </c:pt>
                <c:pt idx="86">
                  <c:v>21.25</c:v>
                </c:pt>
                <c:pt idx="87">
                  <c:v>21.5</c:v>
                </c:pt>
                <c:pt idx="88">
                  <c:v>21.75</c:v>
                </c:pt>
                <c:pt idx="89">
                  <c:v>22</c:v>
                </c:pt>
                <c:pt idx="90">
                  <c:v>22.25</c:v>
                </c:pt>
                <c:pt idx="91">
                  <c:v>22.5</c:v>
                </c:pt>
                <c:pt idx="92">
                  <c:v>22.75</c:v>
                </c:pt>
                <c:pt idx="93">
                  <c:v>23</c:v>
                </c:pt>
                <c:pt idx="94">
                  <c:v>23.25</c:v>
                </c:pt>
                <c:pt idx="95">
                  <c:v>23.5</c:v>
                </c:pt>
                <c:pt idx="96">
                  <c:v>23.75</c:v>
                </c:pt>
                <c:pt idx="97">
                  <c:v>24</c:v>
                </c:pt>
                <c:pt idx="98">
                  <c:v>24.25</c:v>
                </c:pt>
                <c:pt idx="99">
                  <c:v>24.5</c:v>
                </c:pt>
                <c:pt idx="100">
                  <c:v>24.75</c:v>
                </c:pt>
                <c:pt idx="101">
                  <c:v>25</c:v>
                </c:pt>
              </c:numCache>
            </c:numRef>
          </c:xVal>
          <c:yVal>
            <c:numRef>
              <c:f>test!$AW$2:$AW$152</c:f>
              <c:numCache>
                <c:formatCode>General</c:formatCode>
                <c:ptCount val="151"/>
                <c:pt idx="0">
                  <c:v>0</c:v>
                </c:pt>
                <c:pt idx="1">
                  <c:v>1.3757903072957035E-2</c:v>
                </c:pt>
                <c:pt idx="2">
                  <c:v>0.11353048883228917</c:v>
                </c:pt>
                <c:pt idx="3">
                  <c:v>6.9832231127614358E-3</c:v>
                </c:pt>
                <c:pt idx="4">
                  <c:v>-0.26740602409244335</c:v>
                </c:pt>
                <c:pt idx="5">
                  <c:v>-0.97880723019023153</c:v>
                </c:pt>
                <c:pt idx="6">
                  <c:v>-0.69623708876443657</c:v>
                </c:pt>
                <c:pt idx="7">
                  <c:v>4.5902858399106226</c:v>
                </c:pt>
                <c:pt idx="8">
                  <c:v>10.142310476104537</c:v>
                </c:pt>
                <c:pt idx="9">
                  <c:v>16.870881072404501</c:v>
                </c:pt>
                <c:pt idx="10">
                  <c:v>21.635167953602259</c:v>
                </c:pt>
                <c:pt idx="11">
                  <c:v>26.040436354233726</c:v>
                </c:pt>
                <c:pt idx="12">
                  <c:v>28.465867633374696</c:v>
                </c:pt>
                <c:pt idx="13">
                  <c:v>31.257671275254875</c:v>
                </c:pt>
                <c:pt idx="14">
                  <c:v>31.32503079385976</c:v>
                </c:pt>
                <c:pt idx="15">
                  <c:v>30.560518680673653</c:v>
                </c:pt>
                <c:pt idx="16">
                  <c:v>29.122497485814524</c:v>
                </c:pt>
                <c:pt idx="17">
                  <c:v>27.120311175895477</c:v>
                </c:pt>
                <c:pt idx="18">
                  <c:v>25.181199356704223</c:v>
                </c:pt>
                <c:pt idx="19">
                  <c:v>23.026143522997046</c:v>
                </c:pt>
                <c:pt idx="20">
                  <c:v>21.013654479568316</c:v>
                </c:pt>
                <c:pt idx="21">
                  <c:v>18.822075148439378</c:v>
                </c:pt>
                <c:pt idx="22">
                  <c:v>16.940259460878401</c:v>
                </c:pt>
                <c:pt idx="23">
                  <c:v>15.140153679743021</c:v>
                </c:pt>
                <c:pt idx="24">
                  <c:v>13.389060415988773</c:v>
                </c:pt>
                <c:pt idx="25">
                  <c:v>11.747306883688127</c:v>
                </c:pt>
                <c:pt idx="26">
                  <c:v>10.14356386804412</c:v>
                </c:pt>
                <c:pt idx="27">
                  <c:v>8.5558739779141426</c:v>
                </c:pt>
                <c:pt idx="28">
                  <c:v>7.0377946277191992</c:v>
                </c:pt>
                <c:pt idx="29">
                  <c:v>5.5947720952939104</c:v>
                </c:pt>
                <c:pt idx="30">
                  <c:v>4.2286476055701421</c:v>
                </c:pt>
                <c:pt idx="31">
                  <c:v>3.0834571905604324</c:v>
                </c:pt>
                <c:pt idx="32">
                  <c:v>1.8803072864429222</c:v>
                </c:pt>
                <c:pt idx="33">
                  <c:v>1.6206749557692031</c:v>
                </c:pt>
                <c:pt idx="34">
                  <c:v>-0.71955828758069451</c:v>
                </c:pt>
                <c:pt idx="35">
                  <c:v>-6.9768022084419483</c:v>
                </c:pt>
                <c:pt idx="36">
                  <c:v>-8.7624277615169817</c:v>
                </c:pt>
                <c:pt idx="37">
                  <c:v>-8.8612498490770424</c:v>
                </c:pt>
                <c:pt idx="38">
                  <c:v>-7.4387217873042157</c:v>
                </c:pt>
                <c:pt idx="39">
                  <c:v>-5.3410463833977184</c:v>
                </c:pt>
                <c:pt idx="40">
                  <c:v>-5.7487442459508173</c:v>
                </c:pt>
                <c:pt idx="41">
                  <c:v>-7.2655010746271387</c:v>
                </c:pt>
                <c:pt idx="42">
                  <c:v>-8.9456766046702416</c:v>
                </c:pt>
                <c:pt idx="43">
                  <c:v>-8.0270603038688542</c:v>
                </c:pt>
                <c:pt idx="44">
                  <c:v>-6.8390801431409809</c:v>
                </c:pt>
                <c:pt idx="45">
                  <c:v>-5.6890950332214176</c:v>
                </c:pt>
                <c:pt idx="46">
                  <c:v>-6.1284829475049509</c:v>
                </c:pt>
                <c:pt idx="47">
                  <c:v>-7.5333781821436343</c:v>
                </c:pt>
                <c:pt idx="48">
                  <c:v>-7.5333781821436343</c:v>
                </c:pt>
                <c:pt idx="49">
                  <c:v>-7.5333781821436343</c:v>
                </c:pt>
                <c:pt idx="50">
                  <c:v>-7.5333781821436343</c:v>
                </c:pt>
                <c:pt idx="51">
                  <c:v>-7.5333781821436343</c:v>
                </c:pt>
                <c:pt idx="52">
                  <c:v>-7.5333781821436343</c:v>
                </c:pt>
                <c:pt idx="53">
                  <c:v>-7.5333781821436343</c:v>
                </c:pt>
                <c:pt idx="54">
                  <c:v>-7.5333781821436343</c:v>
                </c:pt>
                <c:pt idx="55">
                  <c:v>-7.5333781821436343</c:v>
                </c:pt>
                <c:pt idx="56">
                  <c:v>-7.5333781821436343</c:v>
                </c:pt>
                <c:pt idx="57">
                  <c:v>-7.5333781821436343</c:v>
                </c:pt>
                <c:pt idx="58">
                  <c:v>-7.5333781821436343</c:v>
                </c:pt>
                <c:pt idx="59">
                  <c:v>-7.5333781821436343</c:v>
                </c:pt>
                <c:pt idx="60">
                  <c:v>-7.5333781821436343</c:v>
                </c:pt>
                <c:pt idx="61">
                  <c:v>-7.5333781821436343</c:v>
                </c:pt>
                <c:pt idx="62">
                  <c:v>-7.5333781821436343</c:v>
                </c:pt>
                <c:pt idx="63">
                  <c:v>-7.5333781821436343</c:v>
                </c:pt>
                <c:pt idx="64">
                  <c:v>-7.5333781821436343</c:v>
                </c:pt>
                <c:pt idx="65">
                  <c:v>-7.5333781821436343</c:v>
                </c:pt>
                <c:pt idx="66">
                  <c:v>-7.5333781821436343</c:v>
                </c:pt>
                <c:pt idx="67">
                  <c:v>-7.5333781821436343</c:v>
                </c:pt>
                <c:pt idx="68">
                  <c:v>-7.5333781821436343</c:v>
                </c:pt>
                <c:pt idx="69">
                  <c:v>-7.5333781821436343</c:v>
                </c:pt>
                <c:pt idx="70">
                  <c:v>-7.5333781821436343</c:v>
                </c:pt>
                <c:pt idx="71">
                  <c:v>-7.5333781821436343</c:v>
                </c:pt>
                <c:pt idx="72">
                  <c:v>-7.5333781821436343</c:v>
                </c:pt>
                <c:pt idx="73">
                  <c:v>-7.5333781821436343</c:v>
                </c:pt>
                <c:pt idx="74">
                  <c:v>-7.5333781821436343</c:v>
                </c:pt>
                <c:pt idx="75">
                  <c:v>-7.5333781821436343</c:v>
                </c:pt>
                <c:pt idx="76">
                  <c:v>-7.5333781821436343</c:v>
                </c:pt>
                <c:pt idx="77">
                  <c:v>-7.5333781821436343</c:v>
                </c:pt>
                <c:pt idx="78">
                  <c:v>-7.5333781821436343</c:v>
                </c:pt>
                <c:pt idx="79">
                  <c:v>-7.5333781821436343</c:v>
                </c:pt>
                <c:pt idx="80">
                  <c:v>-7.5333781821436343</c:v>
                </c:pt>
                <c:pt idx="81">
                  <c:v>-7.5333781821436343</c:v>
                </c:pt>
                <c:pt idx="82">
                  <c:v>-7.5333781821436343</c:v>
                </c:pt>
                <c:pt idx="83">
                  <c:v>-7.5333781821436343</c:v>
                </c:pt>
                <c:pt idx="84">
                  <c:v>-7.5333781821436343</c:v>
                </c:pt>
                <c:pt idx="85">
                  <c:v>-7.5333781821436343</c:v>
                </c:pt>
                <c:pt idx="86">
                  <c:v>-7.5333781821436343</c:v>
                </c:pt>
                <c:pt idx="87">
                  <c:v>-7.5333781821436343</c:v>
                </c:pt>
                <c:pt idx="88">
                  <c:v>-7.5333781821436343</c:v>
                </c:pt>
                <c:pt idx="89">
                  <c:v>-7.5333781821436343</c:v>
                </c:pt>
                <c:pt idx="90">
                  <c:v>-7.5333781821436343</c:v>
                </c:pt>
                <c:pt idx="91">
                  <c:v>-7.5333781821436343</c:v>
                </c:pt>
                <c:pt idx="92">
                  <c:v>-7.5333781821436343</c:v>
                </c:pt>
                <c:pt idx="93">
                  <c:v>-7.5333781821436343</c:v>
                </c:pt>
                <c:pt idx="94">
                  <c:v>-7.5333781821436343</c:v>
                </c:pt>
                <c:pt idx="95">
                  <c:v>-7.5333781821436343</c:v>
                </c:pt>
                <c:pt idx="96">
                  <c:v>-7.5333781821436343</c:v>
                </c:pt>
                <c:pt idx="97">
                  <c:v>-7.5333781821436343</c:v>
                </c:pt>
                <c:pt idx="98">
                  <c:v>-7.5333781821436343</c:v>
                </c:pt>
                <c:pt idx="99">
                  <c:v>-7.5333781821436343</c:v>
                </c:pt>
                <c:pt idx="100">
                  <c:v>-7.5333781821436343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CE-4222-94DA-5AC7CBA1B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140608"/>
        <c:axId val="448169376"/>
      </c:scatterChart>
      <c:valAx>
        <c:axId val="355173504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ja-JP" altLang="en-US" sz="1400"/>
                  <a:t>経過時間</a:t>
                </a:r>
                <a:r>
                  <a:rPr lang="en-US" altLang="ja-JP" sz="1400"/>
                  <a:t>(</a:t>
                </a:r>
                <a:r>
                  <a:rPr lang="ja-JP" altLang="en-US" sz="1400"/>
                  <a:t>秒</a:t>
                </a:r>
                <a:r>
                  <a:rPr lang="en-US" altLang="ja-JP" sz="1400"/>
                  <a:t>)</a:t>
                </a:r>
                <a:endParaRPr lang="ja-JP" alt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855088"/>
        <c:crossesAt val="-60"/>
        <c:crossBetween val="midCat"/>
      </c:valAx>
      <c:valAx>
        <c:axId val="170855088"/>
        <c:scaling>
          <c:orientation val="minMax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ja-JP" altLang="en-US" sz="1400"/>
                  <a:t>鉛直位置</a:t>
                </a:r>
                <a:r>
                  <a:rPr lang="en-US" altLang="ja-JP" sz="1400"/>
                  <a:t>(m), </a:t>
                </a:r>
                <a:r>
                  <a:rPr lang="ja-JP" altLang="en-US" sz="1400"/>
                  <a:t>気圧計高度</a:t>
                </a:r>
                <a:r>
                  <a:rPr lang="en-US" altLang="ja-JP" sz="1400"/>
                  <a:t>(m), </a:t>
                </a:r>
                <a:r>
                  <a:rPr lang="ja-JP" altLang="en-US" sz="1400"/>
                  <a:t>機体軸角度</a:t>
                </a:r>
                <a:r>
                  <a:rPr lang="en-US" altLang="ja-JP" sz="1400"/>
                  <a:t>(degree)</a:t>
                </a:r>
                <a:endParaRPr lang="ja-JP" alt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5173504"/>
        <c:crosses val="autoZero"/>
        <c:crossBetween val="midCat"/>
      </c:valAx>
      <c:valAx>
        <c:axId val="448169376"/>
        <c:scaling>
          <c:orientation val="minMax"/>
          <c:max val="70"/>
          <c:min val="-30"/>
        </c:scaling>
        <c:delete val="0"/>
        <c:axPos val="r"/>
        <c:title>
          <c:tx>
            <c:rich>
              <a:bodyPr/>
              <a:lstStyle/>
              <a:p>
                <a:pPr>
                  <a:defRPr sz="1400"/>
                </a:pPr>
                <a:r>
                  <a:rPr lang="ja-JP" altLang="en-US" sz="1400"/>
                  <a:t>鉛直加速度</a:t>
                </a:r>
                <a:r>
                  <a:rPr lang="en-US" altLang="ja-JP" sz="1400"/>
                  <a:t>(m^2/sec), </a:t>
                </a:r>
                <a:r>
                  <a:rPr lang="ja-JP" altLang="en-US" sz="1400"/>
                  <a:t>鉛直速度</a:t>
                </a:r>
                <a:r>
                  <a:rPr lang="en-US" altLang="ja-JP" sz="1400"/>
                  <a:t>(m/sec)</a:t>
                </a:r>
                <a:endParaRPr lang="ja-JP" alt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441140608"/>
        <c:crosses val="max"/>
        <c:crossBetween val="midCat"/>
      </c:valAx>
      <c:valAx>
        <c:axId val="441140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81693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412743208529228"/>
          <c:y val="8.9012995841429507E-2"/>
          <c:w val="0.3184118125391478"/>
          <c:h val="0.1994541927657497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ja-JP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4" workbookViewId="0" zoomToFit="1"/>
  </sheetViews>
  <pageMargins left="0.7" right="0.7" top="0.75" bottom="0.75" header="0.3" footer="0.3"/>
  <pageSetup paperSize="9" orientation="landscape" horizontalDpi="4294967293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E53A2DA-C350-40E0-8AAE-A9FF2B5242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0.31302</cdr:x>
      <cdr:y>0.13559</cdr:y>
    </cdr:from>
    <cdr:to>
      <cdr:x>0.31302</cdr:x>
      <cdr:y>0.90466</cdr:y>
    </cdr:to>
    <cdr:cxnSp macro="">
      <cdr:nvCxnSpPr>
        <cdr:cNvPr id="3" name="直線コネクタ 2">
          <a:extLst xmlns:a="http://schemas.openxmlformats.org/drawingml/2006/main">
            <a:ext uri="{FF2B5EF4-FFF2-40B4-BE49-F238E27FC236}">
              <a16:creationId xmlns:a16="http://schemas.microsoft.com/office/drawing/2014/main" id="{27F4D481-B52F-4402-B171-A55F51C57E9C}"/>
            </a:ext>
          </a:extLst>
        </cdr:cNvPr>
        <cdr:cNvCxnSpPr/>
      </cdr:nvCxnSpPr>
      <cdr:spPr>
        <a:xfrm xmlns:a="http://schemas.openxmlformats.org/drawingml/2006/main">
          <a:off x="2908986" y="823784"/>
          <a:ext cx="0" cy="467239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0.23684</cdr:x>
      <cdr:y>0.09958</cdr:y>
    </cdr:from>
    <cdr:to>
      <cdr:x>0.32271</cdr:x>
      <cdr:y>0.13983</cdr:y>
    </cdr:to>
    <cdr:sp macro="" textlink="">
      <cdr:nvSpPr>
        <cdr:cNvPr id="5" name="テキスト ボックス 4">
          <a:extLst xmlns:a="http://schemas.openxmlformats.org/drawingml/2006/main">
            <a:ext uri="{FF2B5EF4-FFF2-40B4-BE49-F238E27FC236}">
              <a16:creationId xmlns:a16="http://schemas.microsoft.com/office/drawing/2014/main" id="{63FFA2CB-32ED-4484-BFB3-B7D3B4E95BBD}"/>
            </a:ext>
          </a:extLst>
        </cdr:cNvPr>
        <cdr:cNvSpPr txBox="1"/>
      </cdr:nvSpPr>
      <cdr:spPr>
        <a:xfrm xmlns:a="http://schemas.openxmlformats.org/drawingml/2006/main">
          <a:off x="2201047" y="604968"/>
          <a:ext cx="798040" cy="24456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ja-JP" altLang="en-US" sz="1100">
              <a:solidFill>
                <a:srgbClr val="FF0000"/>
              </a:solidFill>
            </a:rPr>
            <a:t>最大高度</a:t>
          </a:r>
        </a:p>
      </cdr:txBody>
    </cdr:sp>
  </cdr:relSizeAnchor>
  <cdr:relSizeAnchor xmlns:cdr="http://schemas.openxmlformats.org/drawingml/2006/chartDrawing">
    <cdr:from>
      <cdr:x>0.35457</cdr:x>
      <cdr:y>0.13559</cdr:y>
    </cdr:from>
    <cdr:to>
      <cdr:x>0.35457</cdr:x>
      <cdr:y>0.90466</cdr:y>
    </cdr:to>
    <cdr:cxnSp macro="">
      <cdr:nvCxnSpPr>
        <cdr:cNvPr id="6" name="直線コネクタ 5">
          <a:extLst xmlns:a="http://schemas.openxmlformats.org/drawingml/2006/main">
            <a:ext uri="{FF2B5EF4-FFF2-40B4-BE49-F238E27FC236}">
              <a16:creationId xmlns:a16="http://schemas.microsoft.com/office/drawing/2014/main" id="{9477DD4E-7720-448E-BB7A-BA5BEB5872F7}"/>
            </a:ext>
          </a:extLst>
        </cdr:cNvPr>
        <cdr:cNvCxnSpPr/>
      </cdr:nvCxnSpPr>
      <cdr:spPr>
        <a:xfrm xmlns:a="http://schemas.openxmlformats.org/drawingml/2006/main">
          <a:off x="3295134" y="823784"/>
          <a:ext cx="0" cy="467239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0.34072</cdr:x>
      <cdr:y>0.09958</cdr:y>
    </cdr:from>
    <cdr:to>
      <cdr:x>0.46399</cdr:x>
      <cdr:y>0.13771</cdr:y>
    </cdr:to>
    <cdr:sp macro="" textlink="">
      <cdr:nvSpPr>
        <cdr:cNvPr id="7" name="テキスト ボックス 6">
          <a:extLst xmlns:a="http://schemas.openxmlformats.org/drawingml/2006/main">
            <a:ext uri="{FF2B5EF4-FFF2-40B4-BE49-F238E27FC236}">
              <a16:creationId xmlns:a16="http://schemas.microsoft.com/office/drawing/2014/main" id="{7DBBCDE3-AD10-4B1F-B617-AAF20F5C2E26}"/>
            </a:ext>
          </a:extLst>
        </cdr:cNvPr>
        <cdr:cNvSpPr txBox="1"/>
      </cdr:nvSpPr>
      <cdr:spPr>
        <a:xfrm xmlns:a="http://schemas.openxmlformats.org/drawingml/2006/main">
          <a:off x="3166419" y="604968"/>
          <a:ext cx="1145574" cy="231687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ja-JP" altLang="en-US" sz="1100">
              <a:solidFill>
                <a:srgbClr val="FF0000"/>
              </a:solidFill>
            </a:rPr>
            <a:t>パラシュート展開</a:t>
          </a:r>
        </a:p>
      </cdr:txBody>
    </cdr:sp>
  </cdr:relSizeAnchor>
  <cdr:relSizeAnchor xmlns:cdr="http://schemas.openxmlformats.org/drawingml/2006/chartDrawing">
    <cdr:from>
      <cdr:x>0.18283</cdr:x>
      <cdr:y>0.13559</cdr:y>
    </cdr:from>
    <cdr:to>
      <cdr:x>0.18283</cdr:x>
      <cdr:y>0.90466</cdr:y>
    </cdr:to>
    <cdr:cxnSp macro="">
      <cdr:nvCxnSpPr>
        <cdr:cNvPr id="8" name="直線コネクタ 7">
          <a:extLst xmlns:a="http://schemas.openxmlformats.org/drawingml/2006/main">
            <a:ext uri="{FF2B5EF4-FFF2-40B4-BE49-F238E27FC236}">
              <a16:creationId xmlns:a16="http://schemas.microsoft.com/office/drawing/2014/main" id="{500AAD7E-5A78-4EEE-B401-43052DAE7DDD}"/>
            </a:ext>
          </a:extLst>
        </cdr:cNvPr>
        <cdr:cNvCxnSpPr/>
      </cdr:nvCxnSpPr>
      <cdr:spPr>
        <a:xfrm xmlns:a="http://schemas.openxmlformats.org/drawingml/2006/main">
          <a:off x="1699054" y="823784"/>
          <a:ext cx="0" cy="467239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0.1205</cdr:x>
      <cdr:y>0.09958</cdr:y>
    </cdr:from>
    <cdr:to>
      <cdr:x>0.21884</cdr:x>
      <cdr:y>0.18432</cdr:y>
    </cdr:to>
    <cdr:sp macro="" textlink="">
      <cdr:nvSpPr>
        <cdr:cNvPr id="9" name="テキスト ボックス 8">
          <a:extLst xmlns:a="http://schemas.openxmlformats.org/drawingml/2006/main">
            <a:ext uri="{FF2B5EF4-FFF2-40B4-BE49-F238E27FC236}">
              <a16:creationId xmlns:a16="http://schemas.microsoft.com/office/drawing/2014/main" id="{C4D3429D-A455-4999-AB02-7AEEFD4969F1}"/>
            </a:ext>
          </a:extLst>
        </cdr:cNvPr>
        <cdr:cNvSpPr txBox="1"/>
      </cdr:nvSpPr>
      <cdr:spPr>
        <a:xfrm xmlns:a="http://schemas.openxmlformats.org/drawingml/2006/main">
          <a:off x="1119831" y="604967"/>
          <a:ext cx="913883" cy="514864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ja-JP" altLang="en-US" sz="1100">
              <a:solidFill>
                <a:srgbClr val="FF0000"/>
              </a:solidFill>
            </a:rPr>
            <a:t>エンジン</a:t>
          </a:r>
          <a:endParaRPr lang="en-US" altLang="ja-JP" sz="1100">
            <a:solidFill>
              <a:srgbClr val="FF0000"/>
            </a:solidFill>
          </a:endParaRPr>
        </a:p>
        <a:p xmlns:a="http://schemas.openxmlformats.org/drawingml/2006/main">
          <a:r>
            <a:rPr lang="ja-JP" altLang="en-US" sz="1100">
              <a:solidFill>
                <a:srgbClr val="FF0000"/>
              </a:solidFill>
            </a:rPr>
            <a:t>燃焼終了</a:t>
          </a:r>
        </a:p>
      </cdr:txBody>
    </cdr:sp>
  </cdr:relSizeAnchor>
  <cdr:relSizeAnchor xmlns:cdr="http://schemas.openxmlformats.org/drawingml/2006/chartDrawing">
    <cdr:from>
      <cdr:x>0.8241</cdr:x>
      <cdr:y>0.36653</cdr:y>
    </cdr:from>
    <cdr:to>
      <cdr:x>0.8241</cdr:x>
      <cdr:y>0.90466</cdr:y>
    </cdr:to>
    <cdr:cxnSp macro="">
      <cdr:nvCxnSpPr>
        <cdr:cNvPr id="10" name="直線コネクタ 9">
          <a:extLst xmlns:a="http://schemas.openxmlformats.org/drawingml/2006/main">
            <a:ext uri="{FF2B5EF4-FFF2-40B4-BE49-F238E27FC236}">
              <a16:creationId xmlns:a16="http://schemas.microsoft.com/office/drawing/2014/main" id="{A806B40F-5050-44D8-A26D-9AA55F44BA09}"/>
            </a:ext>
          </a:extLst>
        </cdr:cNvPr>
        <cdr:cNvCxnSpPr/>
      </cdr:nvCxnSpPr>
      <cdr:spPr>
        <a:xfrm xmlns:a="http://schemas.openxmlformats.org/drawingml/2006/main">
          <a:off x="7658614" y="2226791"/>
          <a:ext cx="0" cy="326939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0.81994</cdr:x>
      <cdr:y>0.32839</cdr:y>
    </cdr:from>
    <cdr:to>
      <cdr:x>0.87535</cdr:x>
      <cdr:y>0.37076</cdr:y>
    </cdr:to>
    <cdr:sp macro="" textlink="">
      <cdr:nvSpPr>
        <cdr:cNvPr id="12" name="テキスト ボックス 11">
          <a:extLst xmlns:a="http://schemas.openxmlformats.org/drawingml/2006/main">
            <a:ext uri="{FF2B5EF4-FFF2-40B4-BE49-F238E27FC236}">
              <a16:creationId xmlns:a16="http://schemas.microsoft.com/office/drawing/2014/main" id="{F04A13E7-87C5-41BE-B452-FF4AD025425D}"/>
            </a:ext>
          </a:extLst>
        </cdr:cNvPr>
        <cdr:cNvSpPr txBox="1"/>
      </cdr:nvSpPr>
      <cdr:spPr>
        <a:xfrm xmlns:a="http://schemas.openxmlformats.org/drawingml/2006/main">
          <a:off x="7619999" y="1995104"/>
          <a:ext cx="514865" cy="25743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ja-JP" altLang="en-US" sz="1100">
              <a:solidFill>
                <a:srgbClr val="FF0000"/>
              </a:solidFill>
            </a:rPr>
            <a:t>着地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3"/>
  <sheetViews>
    <sheetView topLeftCell="AJ1" zoomScale="85" zoomScaleNormal="85" workbookViewId="0">
      <selection activeCell="AX3" sqref="AX3"/>
    </sheetView>
  </sheetViews>
  <sheetFormatPr defaultRowHeight="13.5" x14ac:dyDescent="0.15"/>
  <cols>
    <col min="1" max="1" width="25.75" bestFit="1" customWidth="1"/>
    <col min="3" max="3" width="29" bestFit="1" customWidth="1"/>
    <col min="4" max="4" width="12.375" bestFit="1" customWidth="1"/>
    <col min="5" max="5" width="9" style="3"/>
    <col min="23" max="23" width="14.375" customWidth="1"/>
    <col min="24" max="24" width="11.75" customWidth="1"/>
    <col min="25" max="29" width="12.75" customWidth="1"/>
    <col min="45" max="45" width="9" customWidth="1"/>
    <col min="48" max="48" width="9" style="7"/>
    <col min="51" max="51" width="9" style="7"/>
    <col min="53" max="53" width="9" style="7"/>
  </cols>
  <sheetData>
    <row r="1" spans="1:54" x14ac:dyDescent="0.15">
      <c r="A1" t="s">
        <v>20</v>
      </c>
      <c r="C1" t="s">
        <v>0</v>
      </c>
      <c r="D1" t="s">
        <v>1</v>
      </c>
      <c r="F1" t="s">
        <v>2</v>
      </c>
      <c r="G1" t="s">
        <v>3</v>
      </c>
      <c r="J1" t="s">
        <v>4</v>
      </c>
      <c r="K1" t="s">
        <v>5</v>
      </c>
      <c r="L1" t="s">
        <v>6</v>
      </c>
      <c r="M1" t="s">
        <v>7</v>
      </c>
      <c r="N1" t="s">
        <v>66</v>
      </c>
      <c r="O1" t="s">
        <v>8</v>
      </c>
      <c r="P1" t="s">
        <v>19</v>
      </c>
      <c r="Q1" t="s">
        <v>9</v>
      </c>
      <c r="R1" t="s">
        <v>10</v>
      </c>
      <c r="S1" t="s">
        <v>21</v>
      </c>
      <c r="T1" t="s">
        <v>22</v>
      </c>
      <c r="U1" t="s">
        <v>23</v>
      </c>
      <c r="V1" t="s">
        <v>61</v>
      </c>
      <c r="W1" t="s">
        <v>11</v>
      </c>
      <c r="X1" t="s">
        <v>12</v>
      </c>
      <c r="Y1" t="s">
        <v>13</v>
      </c>
      <c r="Z1" t="s">
        <v>33</v>
      </c>
      <c r="AA1" t="s">
        <v>60</v>
      </c>
      <c r="AB1" t="s">
        <v>34</v>
      </c>
      <c r="AC1" t="s">
        <v>35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  <c r="AR1" t="s">
        <v>56</v>
      </c>
      <c r="AS1" t="s">
        <v>57</v>
      </c>
      <c r="AT1" t="s">
        <v>58</v>
      </c>
      <c r="AU1" t="s">
        <v>68</v>
      </c>
      <c r="AV1" s="7" t="s">
        <v>67</v>
      </c>
      <c r="AW1" t="s">
        <v>69</v>
      </c>
      <c r="AX1" t="s">
        <v>70</v>
      </c>
      <c r="AY1" s="7" t="s">
        <v>63</v>
      </c>
      <c r="AZ1" t="s">
        <v>62</v>
      </c>
      <c r="BA1" s="7" t="s">
        <v>64</v>
      </c>
      <c r="BB1" t="s">
        <v>65</v>
      </c>
    </row>
    <row r="2" spans="1:54" x14ac:dyDescent="0.15">
      <c r="A2">
        <v>1.0271375321210936</v>
      </c>
      <c r="C2" s="2">
        <v>42821</v>
      </c>
      <c r="D2" s="1">
        <v>0.45993055555555556</v>
      </c>
      <c r="E2" s="3">
        <v>0</v>
      </c>
      <c r="F2">
        <v>3416.6745900000001</v>
      </c>
      <c r="G2" t="s">
        <v>17</v>
      </c>
      <c r="H2">
        <f>E2*0.25</f>
        <v>0</v>
      </c>
      <c r="J2">
        <v>13505.35425</v>
      </c>
      <c r="K2" t="s">
        <v>18</v>
      </c>
      <c r="L2">
        <v>16.920000000000002</v>
      </c>
      <c r="M2">
        <v>1005.68</v>
      </c>
      <c r="N2">
        <f>-(M2-$M$2)/0.11</f>
        <v>0</v>
      </c>
      <c r="O2">
        <v>19.23</v>
      </c>
      <c r="P2">
        <v>1.0386</v>
      </c>
      <c r="Q2">
        <v>-0.1162</v>
      </c>
      <c r="R2">
        <v>1.95E-2</v>
      </c>
      <c r="S2">
        <f t="shared" ref="S2:S16" si="0">P2/加速度補正</f>
        <v>1.0111596232446456</v>
      </c>
      <c r="T2">
        <f t="shared" ref="T2:T16" si="1">Q2/加速度補正</f>
        <v>-0.11312993281439226</v>
      </c>
      <c r="U2">
        <f t="shared" ref="U2:U16" si="2">R2/加速度補正</f>
        <v>1.8984799396563248E-2</v>
      </c>
      <c r="V2">
        <f>SQRT(S2^2+T2^2+U2^2)-1</f>
        <v>1.7645610213580243E-2</v>
      </c>
      <c r="W2">
        <v>0.3049</v>
      </c>
      <c r="X2">
        <v>-0.3049</v>
      </c>
      <c r="Y2">
        <v>-0.18290000000000001</v>
      </c>
      <c r="Z2">
        <f t="shared" ref="Z2:Z16" si="3">(W2-ドリフトGX)/180*3.141592</f>
        <v>4.4568064008333333E-3</v>
      </c>
      <c r="AA2">
        <v>0</v>
      </c>
      <c r="AB2">
        <f t="shared" ref="AB2:AB16" si="4">(X2-ドリフトGY)/180*3.141592</f>
        <v>-1.4192432806325781E-3</v>
      </c>
      <c r="AC2">
        <f t="shared" ref="AC2:AC16" si="5">(Y2-ドリフトGZ)/180*3.141592</f>
        <v>2.8384865438118669E-3</v>
      </c>
      <c r="AD2">
        <v>5.5710072346574905E-4</v>
      </c>
      <c r="AE2">
        <v>-1.7740536655032801E-4</v>
      </c>
      <c r="AF2">
        <v>3.5481085810064902E-4</v>
      </c>
      <c r="AG2">
        <v>0.99999976613765995</v>
      </c>
      <c r="AH2">
        <v>0.63305663457182404</v>
      </c>
      <c r="AI2">
        <v>-3.2255213508311599E-2</v>
      </c>
      <c r="AJ2">
        <v>3.9167126901710099E-2</v>
      </c>
      <c r="AK2">
        <v>0.77244082931729796</v>
      </c>
      <c r="AL2">
        <v>0.99485107474359702</v>
      </c>
      <c r="AM2">
        <v>1.96698221499308E-2</v>
      </c>
      <c r="AN2">
        <v>9.9420506828821698E-2</v>
      </c>
      <c r="AO2">
        <v>-0.1013473297938</v>
      </c>
      <c r="AP2">
        <v>0.19541046718972299</v>
      </c>
      <c r="AQ2">
        <v>0.97547089554551103</v>
      </c>
      <c r="AR2">
        <v>-2.4046865984517899E-4</v>
      </c>
      <c r="AS2">
        <v>-0.98052427170839795</v>
      </c>
      <c r="AT2">
        <v>0.19639779725225801</v>
      </c>
      <c r="AU2">
        <f>ASIN(AL2)/PI()*180</f>
        <v>84.1832225772703</v>
      </c>
      <c r="AV2" s="7">
        <f>(S2*AL2+T2*AM2+U2*AN2-1)*9.8</f>
        <v>5.5031612291828139E-2</v>
      </c>
      <c r="AW2">
        <v>0</v>
      </c>
      <c r="AX2">
        <v>0</v>
      </c>
      <c r="AY2" s="7">
        <f>(S2*AO2+T2*AP2+U2*AQ2)*9.8</f>
        <v>-1.0394466193510592</v>
      </c>
      <c r="AZ2">
        <v>0</v>
      </c>
      <c r="BA2" s="7">
        <f>(S2*AR2+T2*AS2+U2*AT2)*9.8</f>
        <v>1.1212382425323135</v>
      </c>
      <c r="BB2">
        <v>0</v>
      </c>
    </row>
    <row r="3" spans="1:54" x14ac:dyDescent="0.15">
      <c r="A3" t="s">
        <v>24</v>
      </c>
      <c r="C3" s="2">
        <v>42821</v>
      </c>
      <c r="D3" s="1">
        <v>0.45993055555555556</v>
      </c>
      <c r="E3" s="3">
        <v>1</v>
      </c>
      <c r="F3">
        <v>3416.6745900000001</v>
      </c>
      <c r="G3" t="s">
        <v>17</v>
      </c>
      <c r="H3">
        <f t="shared" ref="H3:H66" si="6">E3*0.25</f>
        <v>0.25</v>
      </c>
      <c r="J3">
        <v>13505.35425</v>
      </c>
      <c r="K3" t="s">
        <v>18</v>
      </c>
      <c r="L3">
        <v>16.920000000000002</v>
      </c>
      <c r="M3">
        <v>1005.66</v>
      </c>
      <c r="N3">
        <f t="shared" ref="N3:N66" si="7">-(M3-$M$2)/0.11</f>
        <v>0.18181818181801646</v>
      </c>
      <c r="O3">
        <v>19.25</v>
      </c>
      <c r="P3">
        <v>1.0679000000000001</v>
      </c>
      <c r="Q3">
        <v>-0.19239999999999999</v>
      </c>
      <c r="R3">
        <v>0.106</v>
      </c>
      <c r="S3">
        <f t="shared" si="0"/>
        <v>1.0396855013123021</v>
      </c>
      <c r="T3">
        <f t="shared" si="1"/>
        <v>-0.18731668737942403</v>
      </c>
      <c r="U3">
        <f t="shared" si="2"/>
        <v>0.10319942236080534</v>
      </c>
      <c r="V3">
        <f t="shared" ref="V3:V66" si="8">SQRT(S3^2+T3^2+U3^2)-1</f>
        <v>6.1453533502723534E-2</v>
      </c>
      <c r="W3">
        <v>-0.91459999999999997</v>
      </c>
      <c r="X3">
        <v>0</v>
      </c>
      <c r="Y3">
        <v>-0.42680000000000001</v>
      </c>
      <c r="Z3">
        <f t="shared" si="3"/>
        <v>-1.6827479399166668E-2</v>
      </c>
      <c r="AA3">
        <f>Z2*0.25/PI()*180</f>
        <v>6.3839049218660168E-2</v>
      </c>
      <c r="AB3">
        <f t="shared" si="4"/>
        <v>3.9022645015896443E-3</v>
      </c>
      <c r="AC3">
        <f t="shared" si="5"/>
        <v>-1.4183706161881337E-3</v>
      </c>
      <c r="AD3">
        <v>-2.1034332597898902E-3</v>
      </c>
      <c r="AE3">
        <v>4.87782750435404E-4</v>
      </c>
      <c r="AF3">
        <v>-1.77296238855591E-4</v>
      </c>
      <c r="AG3">
        <v>0.99999765309852295</v>
      </c>
      <c r="AH3">
        <v>0.63141698479781905</v>
      </c>
      <c r="AI3">
        <v>-3.1848501373353703E-2</v>
      </c>
      <c r="AJ3">
        <v>3.9271031544043503E-2</v>
      </c>
      <c r="AK3">
        <v>0.77379328657631097</v>
      </c>
      <c r="AL3">
        <v>0.99488691808347696</v>
      </c>
      <c r="AM3">
        <v>2.05559517164303E-2</v>
      </c>
      <c r="AN3">
        <v>9.8881105755315002E-2</v>
      </c>
      <c r="AO3">
        <v>-0.10099469054639899</v>
      </c>
      <c r="AP3">
        <v>0.19954075478059399</v>
      </c>
      <c r="AQ3">
        <v>0.97467100072949098</v>
      </c>
      <c r="AR3">
        <v>3.0447955444493801E-4</v>
      </c>
      <c r="AS3">
        <v>-0.97967389473774502</v>
      </c>
      <c r="AT3">
        <v>0.20059652853820401</v>
      </c>
      <c r="AU3">
        <f t="shared" ref="AU3:AU66" si="9">ASIN(AL3)/PI()*180</f>
        <v>84.203521519823624</v>
      </c>
      <c r="AV3" s="7">
        <f>(S3*AL3+T3*AM3+U3*AN3-1)*9.8</f>
        <v>0.39909034303732854</v>
      </c>
      <c r="AW3">
        <f>AW2+0.25*AV2</f>
        <v>1.3757903072957035E-2</v>
      </c>
      <c r="AX3">
        <f>AX2+0.25*AW2</f>
        <v>0</v>
      </c>
      <c r="AY3" s="7">
        <f t="shared" ref="AY3:AY66" si="10">(S3*AO3+T3*AP3+U3*AQ3)*9.8</f>
        <v>-0.40958653498469072</v>
      </c>
      <c r="AZ3">
        <f>AZ2+0.25*AY2</f>
        <v>-0.2598616548377648</v>
      </c>
      <c r="BA3" s="7">
        <f t="shared" ref="BA3:BA66" si="11">(U3*AQ3+V3*AR3+W3*AS3)*9.8</f>
        <v>9.7668166094397808</v>
      </c>
      <c r="BB3">
        <f>BB2+0.25*BA2</f>
        <v>0.28030956063307838</v>
      </c>
    </row>
    <row r="4" spans="1:54" x14ac:dyDescent="0.15">
      <c r="A4">
        <v>0.99089700081177512</v>
      </c>
      <c r="C4" s="2">
        <v>42821</v>
      </c>
      <c r="D4" s="1">
        <v>0.45993055555555556</v>
      </c>
      <c r="E4" s="3">
        <v>2</v>
      </c>
      <c r="F4">
        <v>3416.6745900000001</v>
      </c>
      <c r="G4" t="s">
        <v>17</v>
      </c>
      <c r="H4">
        <f t="shared" si="6"/>
        <v>0.5</v>
      </c>
      <c r="J4">
        <v>13505.35425</v>
      </c>
      <c r="K4" t="s">
        <v>18</v>
      </c>
      <c r="L4">
        <v>16.920000000000002</v>
      </c>
      <c r="M4">
        <v>1005.66</v>
      </c>
      <c r="N4">
        <f t="shared" si="7"/>
        <v>0.18181818181801646</v>
      </c>
      <c r="O4">
        <v>19.22</v>
      </c>
      <c r="P4">
        <v>0.98340000000000005</v>
      </c>
      <c r="Q4">
        <v>-0.1724</v>
      </c>
      <c r="R4">
        <v>7.6700000000000004E-2</v>
      </c>
      <c r="S4">
        <f t="shared" si="0"/>
        <v>0.9574180372605281</v>
      </c>
      <c r="T4">
        <f t="shared" si="1"/>
        <v>-0.16784509825474378</v>
      </c>
      <c r="U4">
        <f t="shared" si="2"/>
        <v>7.4673544293148778E-2</v>
      </c>
      <c r="V4">
        <f t="shared" si="8"/>
        <v>-2.5116718115831382E-2</v>
      </c>
      <c r="W4">
        <v>0.24390000000000001</v>
      </c>
      <c r="X4">
        <v>-0.3659</v>
      </c>
      <c r="Y4">
        <v>-0.122</v>
      </c>
      <c r="Z4">
        <f t="shared" si="3"/>
        <v>3.3921557786111109E-3</v>
      </c>
      <c r="AA4">
        <f t="shared" ref="AA4:AA67" si="12">Z3*0.25/PI()*180</f>
        <v>-0.24103588735389708</v>
      </c>
      <c r="AB4">
        <f t="shared" si="4"/>
        <v>-2.4838939028548005E-3</v>
      </c>
      <c r="AC4">
        <f t="shared" si="5"/>
        <v>3.9013918371452005E-3</v>
      </c>
      <c r="AD4">
        <v>4.2401944244997302E-4</v>
      </c>
      <c r="AE4">
        <v>-3.1048670785919997E-4</v>
      </c>
      <c r="AF4">
        <v>4.8767393381046899E-4</v>
      </c>
      <c r="AG4">
        <v>0.999999742989792</v>
      </c>
      <c r="AH4">
        <v>0.63174158736450203</v>
      </c>
      <c r="AI4">
        <v>-3.2380019642027698E-2</v>
      </c>
      <c r="AJ4">
        <v>3.9465838069907201E-2</v>
      </c>
      <c r="AK4">
        <v>0.77349631463091095</v>
      </c>
      <c r="AL4">
        <v>0.99478796390684399</v>
      </c>
      <c r="AM4">
        <v>2.0141750586690401E-2</v>
      </c>
      <c r="AN4">
        <v>9.9956074099477099E-2</v>
      </c>
      <c r="AO4">
        <v>-0.101964970616884</v>
      </c>
      <c r="AP4">
        <v>0.198690028839238</v>
      </c>
      <c r="AQ4">
        <v>0.97474377002726298</v>
      </c>
      <c r="AR4">
        <v>-2.2722934366271199E-4</v>
      </c>
      <c r="AS4">
        <v>-0.979855388474833</v>
      </c>
      <c r="AT4">
        <v>0.19970820224432201</v>
      </c>
      <c r="AU4">
        <f t="shared" si="9"/>
        <v>84.147651931646394</v>
      </c>
      <c r="AV4" s="7">
        <f>(S4*AL4+T4*AM4+U4*AN4-1)*9.8</f>
        <v>-0.42618906287811092</v>
      </c>
      <c r="AW4">
        <f t="shared" ref="AW4:AW67" si="13">AW3+0.25*AV3</f>
        <v>0.11353048883228917</v>
      </c>
      <c r="AX4">
        <f t="shared" ref="AX4:AX67" si="14">AX3+0.25*AW3</f>
        <v>3.4394757682392587E-3</v>
      </c>
      <c r="AY4" s="7">
        <f t="shared" si="10"/>
        <v>-0.57020983817212578</v>
      </c>
      <c r="AZ4">
        <f t="shared" ref="AZ4" si="15">AZ3+0.25*AY3</f>
        <v>-0.36225828858393749</v>
      </c>
      <c r="BA4" s="7">
        <f t="shared" si="11"/>
        <v>-1.6286958090987695</v>
      </c>
      <c r="BB4">
        <f t="shared" ref="BB4:BB67" si="16">BB3+0.25*BA3</f>
        <v>2.7220137129930237</v>
      </c>
    </row>
    <row r="5" spans="1:54" x14ac:dyDescent="0.15">
      <c r="A5" t="s">
        <v>25</v>
      </c>
      <c r="C5" s="2">
        <v>42821</v>
      </c>
      <c r="D5" s="1">
        <v>0.4599421296296296</v>
      </c>
      <c r="E5" s="3">
        <v>3</v>
      </c>
      <c r="F5">
        <v>3416.6745799999999</v>
      </c>
      <c r="G5" t="s">
        <v>17</v>
      </c>
      <c r="H5">
        <f t="shared" si="6"/>
        <v>0.75</v>
      </c>
      <c r="J5">
        <v>13505.35421</v>
      </c>
      <c r="K5" t="s">
        <v>18</v>
      </c>
      <c r="L5">
        <v>16.91</v>
      </c>
      <c r="M5">
        <v>1005.66</v>
      </c>
      <c r="N5">
        <f t="shared" si="7"/>
        <v>0.18181818181801646</v>
      </c>
      <c r="O5">
        <v>19.23</v>
      </c>
      <c r="P5">
        <v>0.91359999999999997</v>
      </c>
      <c r="Q5">
        <v>4.8300000000000003E-2</v>
      </c>
      <c r="R5">
        <v>2.3900000000000001E-2</v>
      </c>
      <c r="S5">
        <f t="shared" si="0"/>
        <v>0.88946219121539394</v>
      </c>
      <c r="T5">
        <f t="shared" si="1"/>
        <v>4.7023887736102811E-2</v>
      </c>
      <c r="U5">
        <f t="shared" si="2"/>
        <v>2.3268549003992903E-2</v>
      </c>
      <c r="V5">
        <f t="shared" si="8"/>
        <v>-0.1089917727696007</v>
      </c>
      <c r="W5">
        <v>1.6463000000000001</v>
      </c>
      <c r="X5">
        <v>-0.42680000000000001</v>
      </c>
      <c r="Y5">
        <v>-0.122</v>
      </c>
      <c r="Z5">
        <f t="shared" si="3"/>
        <v>2.7868648116388891E-2</v>
      </c>
      <c r="AA5">
        <f t="shared" si="12"/>
        <v>4.8589052391332578E-2</v>
      </c>
      <c r="AB5">
        <f t="shared" si="4"/>
        <v>-3.5467991961881341E-3</v>
      </c>
      <c r="AC5">
        <f t="shared" si="5"/>
        <v>3.9013918371452005E-3</v>
      </c>
      <c r="AD5">
        <v>3.4835737157461501E-3</v>
      </c>
      <c r="AE5">
        <v>-4.4334894794446802E-4</v>
      </c>
      <c r="AF5">
        <v>4.8767298026162901E-4</v>
      </c>
      <c r="AG5">
        <v>0.999993715145721</v>
      </c>
      <c r="AH5">
        <v>0.63443385466866697</v>
      </c>
      <c r="AI5">
        <v>-3.2893346062148297E-2</v>
      </c>
      <c r="AJ5">
        <v>3.9675519503052897E-2</v>
      </c>
      <c r="AK5">
        <v>0.77125713285988895</v>
      </c>
      <c r="AL5">
        <v>0.99468776187399699</v>
      </c>
      <c r="AM5">
        <v>1.9462750162983999E-2</v>
      </c>
      <c r="AN5">
        <v>0.10108144109672899</v>
      </c>
      <c r="AO5">
        <v>-0.102937359503621</v>
      </c>
      <c r="AP5">
        <v>0.19183907440483899</v>
      </c>
      <c r="AQ5">
        <v>0.976013150295587</v>
      </c>
      <c r="AR5">
        <v>-3.9546999951377997E-4</v>
      </c>
      <c r="AS5">
        <v>-0.98123339266842502</v>
      </c>
      <c r="AT5">
        <v>0.19282342367018501</v>
      </c>
      <c r="AU5">
        <f t="shared" si="9"/>
        <v>84.091614260032884</v>
      </c>
      <c r="AV5" s="7">
        <f>(S5*AL5+T5*AM5+U5*AN5-1)*9.8</f>
        <v>-1.0975569888208192</v>
      </c>
      <c r="AW5">
        <f t="shared" si="13"/>
        <v>6.9832231127614358E-3</v>
      </c>
      <c r="AX5">
        <f t="shared" si="14"/>
        <v>3.1822097976311553E-2</v>
      </c>
      <c r="AY5" s="7">
        <f t="shared" si="10"/>
        <v>-0.58630911219059867</v>
      </c>
      <c r="AZ5">
        <f t="shared" ref="AZ5:AZ68" si="17">AZ4+0.25*AY4</f>
        <v>-0.50481074812696891</v>
      </c>
      <c r="BA5" s="7">
        <f t="shared" si="11"/>
        <v>-15.607980011263598</v>
      </c>
      <c r="BB5">
        <f t="shared" si="16"/>
        <v>2.3148397607183315</v>
      </c>
    </row>
    <row r="6" spans="1:54" x14ac:dyDescent="0.15">
      <c r="A6">
        <v>-0.11630826408088957</v>
      </c>
      <c r="C6" s="2">
        <v>42821</v>
      </c>
      <c r="D6" s="1">
        <v>0.4599421296296296</v>
      </c>
      <c r="E6" s="3">
        <v>4</v>
      </c>
      <c r="F6">
        <v>3416.6745799999999</v>
      </c>
      <c r="G6" t="s">
        <v>17</v>
      </c>
      <c r="H6">
        <f t="shared" si="6"/>
        <v>1</v>
      </c>
      <c r="J6">
        <v>13505.35421</v>
      </c>
      <c r="K6" t="s">
        <v>18</v>
      </c>
      <c r="L6">
        <v>16.920000000000002</v>
      </c>
      <c r="M6">
        <v>1005.66</v>
      </c>
      <c r="N6">
        <f t="shared" si="7"/>
        <v>0.18181818181801646</v>
      </c>
      <c r="O6">
        <v>19.239999999999998</v>
      </c>
      <c r="P6">
        <v>0.74760000000000004</v>
      </c>
      <c r="Q6">
        <v>-0.18410000000000001</v>
      </c>
      <c r="R6">
        <v>-0.13569999999999999</v>
      </c>
      <c r="S6">
        <f t="shared" si="0"/>
        <v>0.72784800148054785</v>
      </c>
      <c r="T6">
        <f t="shared" si="1"/>
        <v>-0.17923597789268175</v>
      </c>
      <c r="U6">
        <f t="shared" si="2"/>
        <v>-0.13211473221095552</v>
      </c>
      <c r="V6">
        <f t="shared" si="8"/>
        <v>-0.23885444788953414</v>
      </c>
      <c r="W6">
        <v>4.5122</v>
      </c>
      <c r="X6">
        <v>-0.122</v>
      </c>
      <c r="Y6">
        <v>-2.8658999999999999</v>
      </c>
      <c r="Z6">
        <f t="shared" si="3"/>
        <v>7.7888028743055573E-2</v>
      </c>
      <c r="AA6">
        <f t="shared" si="12"/>
        <v>0.39918897945107373</v>
      </c>
      <c r="AB6">
        <f t="shared" si="4"/>
        <v>1.7729632571452001E-3</v>
      </c>
      <c r="AC6">
        <f t="shared" si="5"/>
        <v>-4.3988687545077017E-2</v>
      </c>
      <c r="AD6">
        <v>9.7358006264244099E-3</v>
      </c>
      <c r="AE6">
        <v>2.2161575414916801E-4</v>
      </c>
      <c r="AF6">
        <v>-5.4984713528440704E-3</v>
      </c>
      <c r="AG6">
        <v>0.99993746398732497</v>
      </c>
      <c r="AH6">
        <v>0.64207505578316704</v>
      </c>
      <c r="AI6">
        <v>-2.8845676989498699E-2</v>
      </c>
      <c r="AJ6">
        <v>3.5893146699912802E-2</v>
      </c>
      <c r="AK6">
        <v>0.76525762438543499</v>
      </c>
      <c r="AL6">
        <v>0.99575921787799204</v>
      </c>
      <c r="AM6">
        <v>1.7892829026315199E-2</v>
      </c>
      <c r="AN6">
        <v>9.0240936832706606E-2</v>
      </c>
      <c r="AO6">
        <v>-9.1977187674857602E-2</v>
      </c>
      <c r="AP6">
        <v>0.172902609522043</v>
      </c>
      <c r="AQ6">
        <v>0.98063493949985903</v>
      </c>
      <c r="AR6">
        <v>1.9434398456130799E-3</v>
      </c>
      <c r="AS6">
        <v>-0.98477638796322897</v>
      </c>
      <c r="AT6">
        <v>0.17381509932012101</v>
      </c>
      <c r="AU6">
        <f t="shared" si="9"/>
        <v>84.72145523571163</v>
      </c>
      <c r="AV6" s="7">
        <f>(S6*AL6+T6*AM6+U6*AN6-1)*9.8</f>
        <v>-2.8456048243911529</v>
      </c>
      <c r="AW6">
        <f t="shared" si="13"/>
        <v>-0.26740602409244335</v>
      </c>
      <c r="AX6">
        <f t="shared" si="14"/>
        <v>3.3567903754501915E-2</v>
      </c>
      <c r="AY6" s="7">
        <f t="shared" si="10"/>
        <v>-2.2294226089840556</v>
      </c>
      <c r="AZ6">
        <f t="shared" si="17"/>
        <v>-0.65138802617461855</v>
      </c>
      <c r="BA6" s="7">
        <f t="shared" si="11"/>
        <v>-44.820579686587884</v>
      </c>
      <c r="BB6">
        <f t="shared" si="16"/>
        <v>-1.5871552420975679</v>
      </c>
    </row>
    <row r="7" spans="1:54" x14ac:dyDescent="0.15">
      <c r="A7" t="s">
        <v>26</v>
      </c>
      <c r="C7" s="2">
        <v>42821</v>
      </c>
      <c r="D7" s="1">
        <v>0.4599421296296296</v>
      </c>
      <c r="E7" s="3">
        <v>5</v>
      </c>
      <c r="F7">
        <v>3416.6745799999999</v>
      </c>
      <c r="G7" t="s">
        <v>17</v>
      </c>
      <c r="H7">
        <f t="shared" si="6"/>
        <v>1.25</v>
      </c>
      <c r="J7">
        <v>13505.35421</v>
      </c>
      <c r="K7" t="s">
        <v>18</v>
      </c>
      <c r="L7">
        <v>16.91</v>
      </c>
      <c r="M7">
        <v>1005.67</v>
      </c>
      <c r="N7">
        <f t="shared" si="7"/>
        <v>9.0909090909008228E-2</v>
      </c>
      <c r="O7">
        <v>19.239999999999998</v>
      </c>
      <c r="P7">
        <v>1.105</v>
      </c>
      <c r="Q7">
        <v>-0.373</v>
      </c>
      <c r="R7">
        <v>0.5796</v>
      </c>
      <c r="S7">
        <f t="shared" si="0"/>
        <v>1.075805299138584</v>
      </c>
      <c r="T7">
        <f t="shared" si="1"/>
        <v>-0.36314513717528674</v>
      </c>
      <c r="U7">
        <f t="shared" si="2"/>
        <v>0.56428665283323376</v>
      </c>
      <c r="V7">
        <f t="shared" si="8"/>
        <v>0.26793172484737937</v>
      </c>
      <c r="W7">
        <v>-1.4024000000000001</v>
      </c>
      <c r="X7">
        <v>0.18290000000000001</v>
      </c>
      <c r="Y7">
        <v>-6.0999999999999999E-2</v>
      </c>
      <c r="Z7">
        <f t="shared" si="3"/>
        <v>-2.5341193719166672E-2</v>
      </c>
      <c r="AA7">
        <f t="shared" si="12"/>
        <v>1.1156638303926827</v>
      </c>
      <c r="AB7">
        <f t="shared" si="4"/>
        <v>7.0944710393674223E-3</v>
      </c>
      <c r="AC7">
        <f t="shared" si="5"/>
        <v>4.9660424593674221E-3</v>
      </c>
      <c r="AD7">
        <v>-3.1676433138060501E-3</v>
      </c>
      <c r="AE7">
        <v>8.86807213114777E-4</v>
      </c>
      <c r="AF7">
        <v>6.2075408670088795E-4</v>
      </c>
      <c r="AG7">
        <v>0.999994397120887</v>
      </c>
      <c r="AH7">
        <v>0.63959765874375496</v>
      </c>
      <c r="AI7">
        <v>-2.86791467904631E-2</v>
      </c>
      <c r="AJ7">
        <v>3.6846006367648801E-2</v>
      </c>
      <c r="AK7">
        <v>0.76729050123381104</v>
      </c>
      <c r="AL7">
        <v>0.995639756708253</v>
      </c>
      <c r="AM7">
        <v>1.9856951104697498E-2</v>
      </c>
      <c r="AN7">
        <v>9.11437126452362E-2</v>
      </c>
      <c r="AO7">
        <v>-9.3229411672492199E-2</v>
      </c>
      <c r="AP7">
        <v>0.179114413488525</v>
      </c>
      <c r="AQ7">
        <v>0.97940099228041599</v>
      </c>
      <c r="AR7">
        <v>3.12276498198632E-3</v>
      </c>
      <c r="AS7">
        <v>-0.98362784038145601</v>
      </c>
      <c r="AT7">
        <v>0.180184682937757</v>
      </c>
      <c r="AU7">
        <f t="shared" si="9"/>
        <v>84.647570935710192</v>
      </c>
      <c r="AV7" s="7">
        <f>(S7*AL7+T7*AM7+U7*AN7-1)*9.8</f>
        <v>1.1302805657031798</v>
      </c>
      <c r="AW7">
        <f t="shared" si="13"/>
        <v>-0.97880723019023153</v>
      </c>
      <c r="AX7">
        <f t="shared" si="14"/>
        <v>-3.3283602268608922E-2</v>
      </c>
      <c r="AY7" s="7">
        <f t="shared" si="10"/>
        <v>3.7957525065933746</v>
      </c>
      <c r="AZ7">
        <f t="shared" si="17"/>
        <v>-1.2087436784206325</v>
      </c>
      <c r="BA7" s="7">
        <f t="shared" si="11"/>
        <v>18.942804932968478</v>
      </c>
      <c r="BB7">
        <f t="shared" si="16"/>
        <v>-12.792300163744539</v>
      </c>
    </row>
    <row r="8" spans="1:54" x14ac:dyDescent="0.15">
      <c r="A8">
        <v>2.3434868827766211E-2</v>
      </c>
      <c r="C8" s="2">
        <v>42821</v>
      </c>
      <c r="D8" s="1">
        <v>0.4599421296296296</v>
      </c>
      <c r="E8" s="3">
        <v>6</v>
      </c>
      <c r="F8">
        <v>3416.6745799999999</v>
      </c>
      <c r="G8" t="s">
        <v>17</v>
      </c>
      <c r="H8">
        <f t="shared" si="6"/>
        <v>1.5</v>
      </c>
      <c r="J8">
        <v>13505.35421</v>
      </c>
      <c r="K8" t="s">
        <v>18</v>
      </c>
      <c r="L8">
        <v>16.91</v>
      </c>
      <c r="M8">
        <v>1005.57</v>
      </c>
      <c r="N8">
        <f t="shared" si="7"/>
        <v>0.99999999999909051</v>
      </c>
      <c r="O8">
        <v>19.23</v>
      </c>
      <c r="P8">
        <v>3.2222</v>
      </c>
      <c r="Q8">
        <v>-0.95609999999999995</v>
      </c>
      <c r="R8">
        <v>0.41020000000000001</v>
      </c>
      <c r="S8">
        <f t="shared" si="0"/>
        <v>3.1370677238772355</v>
      </c>
      <c r="T8">
        <f t="shared" si="1"/>
        <v>-0.93083931810533949</v>
      </c>
      <c r="U8">
        <f t="shared" si="2"/>
        <v>0.399362292947192</v>
      </c>
      <c r="V8">
        <f t="shared" si="8"/>
        <v>2.2965354512504716</v>
      </c>
      <c r="W8">
        <v>-25.9146</v>
      </c>
      <c r="X8">
        <v>-3.8414999999999999</v>
      </c>
      <c r="Y8">
        <v>-2.9268000000000001</v>
      </c>
      <c r="Z8">
        <f t="shared" si="3"/>
        <v>-0.45315970162138891</v>
      </c>
      <c r="AA8">
        <f t="shared" si="12"/>
        <v>-0.36298586198292004</v>
      </c>
      <c r="AB8">
        <f t="shared" si="4"/>
        <v>-6.3144544765077026E-2</v>
      </c>
      <c r="AC8">
        <f t="shared" si="5"/>
        <v>-4.5051592838410356E-2</v>
      </c>
      <c r="AD8">
        <v>-5.6613787962790603E-2</v>
      </c>
      <c r="AE8">
        <v>-7.8887241426354501E-3</v>
      </c>
      <c r="AF8">
        <v>-5.6283498339133901E-3</v>
      </c>
      <c r="AG8">
        <v>0.99834912166138201</v>
      </c>
      <c r="AH8">
        <v>0.59555462333185705</v>
      </c>
      <c r="AI8">
        <v>-3.3170856725166599E-2</v>
      </c>
      <c r="AJ8">
        <v>2.5797354101235199E-2</v>
      </c>
      <c r="AK8">
        <v>0.80221498453565698</v>
      </c>
      <c r="AL8">
        <v>0.99646838157098805</v>
      </c>
      <c r="AM8">
        <v>1.8799338776633501E-3</v>
      </c>
      <c r="AN8">
        <v>8.3947783639067297E-2</v>
      </c>
      <c r="AO8">
        <v>-8.0900162207869705E-2</v>
      </c>
      <c r="AP8">
        <v>0.28929837429885102</v>
      </c>
      <c r="AQ8">
        <v>0.95381424521904801</v>
      </c>
      <c r="AR8">
        <v>-2.2492849620188701E-2</v>
      </c>
      <c r="AS8">
        <v>-0.95723712656616999</v>
      </c>
      <c r="AT8">
        <v>0.28842876978433701</v>
      </c>
      <c r="AU8">
        <f t="shared" si="9"/>
        <v>85.183268768445529</v>
      </c>
      <c r="AV8" s="7">
        <f>(S8*AL8+T8*AM8+U8*AN8-1)*9.8</f>
        <v>21.146091714700237</v>
      </c>
      <c r="AW8">
        <f t="shared" si="13"/>
        <v>-0.69623708876443657</v>
      </c>
      <c r="AX8">
        <f t="shared" si="14"/>
        <v>-0.27798540981616682</v>
      </c>
      <c r="AY8" s="7">
        <f t="shared" si="10"/>
        <v>-1.3931890226041868</v>
      </c>
      <c r="AZ8">
        <f t="shared" si="17"/>
        <v>-0.25980555177228881</v>
      </c>
      <c r="BA8" s="7">
        <f t="shared" si="11"/>
        <v>246.32965476424124</v>
      </c>
      <c r="BB8">
        <f t="shared" si="16"/>
        <v>-8.0565989305024193</v>
      </c>
    </row>
    <row r="9" spans="1:54" x14ac:dyDescent="0.15">
      <c r="A9" t="s">
        <v>30</v>
      </c>
      <c r="C9" s="2">
        <v>42821</v>
      </c>
      <c r="D9" s="1">
        <v>0.45995370370370375</v>
      </c>
      <c r="E9" s="3">
        <v>7</v>
      </c>
      <c r="F9">
        <v>3416.6744800000001</v>
      </c>
      <c r="G9" t="s">
        <v>17</v>
      </c>
      <c r="H9">
        <f t="shared" si="6"/>
        <v>1.75</v>
      </c>
      <c r="J9">
        <v>13505.3541</v>
      </c>
      <c r="K9" t="s">
        <v>18</v>
      </c>
      <c r="L9">
        <v>16.91</v>
      </c>
      <c r="M9">
        <v>1005.41</v>
      </c>
      <c r="N9">
        <f t="shared" si="7"/>
        <v>2.4545454545452894</v>
      </c>
      <c r="O9">
        <v>19.239999999999998</v>
      </c>
      <c r="P9">
        <v>3.3628</v>
      </c>
      <c r="Q9">
        <v>0.50590000000000002</v>
      </c>
      <c r="R9">
        <v>2.1999999999999999E-2</v>
      </c>
      <c r="S9">
        <f t="shared" si="0"/>
        <v>3.2739529954237376</v>
      </c>
      <c r="T9">
        <f t="shared" si="1"/>
        <v>0.49253384690878699</v>
      </c>
      <c r="U9">
        <f t="shared" si="2"/>
        <v>2.1418748037148275E-2</v>
      </c>
      <c r="V9">
        <f t="shared" si="8"/>
        <v>2.3108634175034029</v>
      </c>
      <c r="W9">
        <v>26.8293</v>
      </c>
      <c r="X9">
        <v>0.122</v>
      </c>
      <c r="Y9">
        <v>-0.73170000000000002</v>
      </c>
      <c r="Z9">
        <f t="shared" si="3"/>
        <v>0.46739482220527778</v>
      </c>
      <c r="AA9">
        <f t="shared" si="12"/>
        <v>-6.4910345870783184</v>
      </c>
      <c r="AB9">
        <f t="shared" si="4"/>
        <v>6.0315657460340887E-3</v>
      </c>
      <c r="AC9">
        <f t="shared" si="5"/>
        <v>-6.7398783984103563E-3</v>
      </c>
      <c r="AD9">
        <v>5.8391108333805501E-2</v>
      </c>
      <c r="AE9">
        <v>7.5351674248650097E-4</v>
      </c>
      <c r="AF9">
        <v>-8.4200536234145995E-4</v>
      </c>
      <c r="AG9">
        <v>0.99829314417511605</v>
      </c>
      <c r="AH9">
        <v>0.641388810824019</v>
      </c>
      <c r="AI9">
        <v>-3.05019601487642E-2</v>
      </c>
      <c r="AJ9">
        <v>2.74634958867013E-2</v>
      </c>
      <c r="AK9">
        <v>0.76611734099321604</v>
      </c>
      <c r="AL9">
        <v>0.99663077364152897</v>
      </c>
      <c r="AM9">
        <v>2.9532889909605299E-3</v>
      </c>
      <c r="AN9">
        <v>8.1965719144188001E-2</v>
      </c>
      <c r="AO9">
        <v>-8.1207752781430498E-2</v>
      </c>
      <c r="AP9">
        <v>0.175732299486865</v>
      </c>
      <c r="AQ9">
        <v>0.98108279966843204</v>
      </c>
      <c r="AR9">
        <v>-1.15066032728212E-2</v>
      </c>
      <c r="AS9">
        <v>-0.98443356149675998</v>
      </c>
      <c r="AT9">
        <v>0.17538004755366901</v>
      </c>
      <c r="AU9">
        <f t="shared" si="9"/>
        <v>85.295377981502654</v>
      </c>
      <c r="AV9" s="7">
        <f>(S9*AL9+T9*AM9+U9*AN9-1)*9.8</f>
        <v>22.208098544775662</v>
      </c>
      <c r="AW9">
        <f t="shared" si="13"/>
        <v>4.5902858399106226</v>
      </c>
      <c r="AX9">
        <f t="shared" si="14"/>
        <v>-0.45204468200727599</v>
      </c>
      <c r="AY9" s="7">
        <f t="shared" si="10"/>
        <v>-1.5513664079455742</v>
      </c>
      <c r="AZ9">
        <f t="shared" si="17"/>
        <v>-0.60810280742333545</v>
      </c>
      <c r="BA9" s="7">
        <f t="shared" si="11"/>
        <v>-258.88895175243471</v>
      </c>
      <c r="BB9">
        <f t="shared" si="16"/>
        <v>53.525814760557893</v>
      </c>
    </row>
    <row r="10" spans="1:54" x14ac:dyDescent="0.15">
      <c r="A10">
        <v>4.9543749999999998E-2</v>
      </c>
      <c r="C10" s="2">
        <v>42821</v>
      </c>
      <c r="D10" s="1">
        <v>0.45995370370370375</v>
      </c>
      <c r="E10" s="3">
        <v>8</v>
      </c>
      <c r="F10">
        <v>3416.6744800000001</v>
      </c>
      <c r="G10" t="s">
        <v>17</v>
      </c>
      <c r="H10">
        <f t="shared" si="6"/>
        <v>2</v>
      </c>
      <c r="J10">
        <v>13505.3541</v>
      </c>
      <c r="K10" t="s">
        <v>18</v>
      </c>
      <c r="L10">
        <v>16.91</v>
      </c>
      <c r="M10">
        <v>1005.17</v>
      </c>
      <c r="N10">
        <f t="shared" si="7"/>
        <v>4.6363636363635541</v>
      </c>
      <c r="O10">
        <v>19.23</v>
      </c>
      <c r="P10">
        <v>3.8433000000000002</v>
      </c>
      <c r="Q10">
        <v>-0.20749999999999999</v>
      </c>
      <c r="R10">
        <v>0.26950000000000002</v>
      </c>
      <c r="S10">
        <f t="shared" si="0"/>
        <v>3.741757924144181</v>
      </c>
      <c r="T10">
        <f t="shared" si="1"/>
        <v>-0.20201773716855762</v>
      </c>
      <c r="U10">
        <f t="shared" si="2"/>
        <v>0.26237966345506641</v>
      </c>
      <c r="V10">
        <f t="shared" si="8"/>
        <v>2.7563821180520587</v>
      </c>
      <c r="W10">
        <v>106.89019999999999</v>
      </c>
      <c r="X10">
        <v>-3.0488</v>
      </c>
      <c r="Y10">
        <v>10.9146</v>
      </c>
      <c r="Z10">
        <f t="shared" si="3"/>
        <v>1.8647208386097223</v>
      </c>
      <c r="AA10">
        <f t="shared" si="12"/>
        <v>6.6949376696574765</v>
      </c>
      <c r="AB10">
        <f t="shared" si="4"/>
        <v>-4.9309322662854795E-2</v>
      </c>
      <c r="AC10">
        <f t="shared" si="5"/>
        <v>0.19652635998825635</v>
      </c>
      <c r="AD10">
        <v>0.23096037742652001</v>
      </c>
      <c r="AE10">
        <v>-6.1073484097670704E-3</v>
      </c>
      <c r="AF10">
        <v>2.4341339105858499E-2</v>
      </c>
      <c r="AG10">
        <v>0.97263945198872903</v>
      </c>
      <c r="AH10">
        <v>0.80020808228292695</v>
      </c>
      <c r="AI10">
        <v>-4.3615638495412598E-2</v>
      </c>
      <c r="AJ10">
        <v>4.8487960875309197E-2</v>
      </c>
      <c r="AK10">
        <v>0.59616576451342196</v>
      </c>
      <c r="AL10">
        <v>0.99149318745758397</v>
      </c>
      <c r="AM10">
        <v>-1.19894483460677E-2</v>
      </c>
      <c r="AN10">
        <v>0.129605217308399</v>
      </c>
      <c r="AO10">
        <v>-0.12761689740577001</v>
      </c>
      <c r="AP10">
        <v>-0.285368114601529</v>
      </c>
      <c r="AQ10">
        <v>0.94988365954220599</v>
      </c>
      <c r="AR10">
        <v>2.55966154349642E-2</v>
      </c>
      <c r="AS10">
        <v>-0.95834299303387505</v>
      </c>
      <c r="AT10">
        <v>-0.28447059774456301</v>
      </c>
      <c r="AU10">
        <f t="shared" si="9"/>
        <v>82.521243131707223</v>
      </c>
      <c r="AV10" s="7">
        <f>(S10*AL10+T10*AM10+U10*AN10-1)*9.8</f>
        <v>26.914282385199858</v>
      </c>
      <c r="AW10">
        <f t="shared" si="13"/>
        <v>10.142310476104537</v>
      </c>
      <c r="AX10">
        <f t="shared" si="14"/>
        <v>0.69552677797037965</v>
      </c>
      <c r="AY10" s="7">
        <f t="shared" si="10"/>
        <v>-1.6721932220995099</v>
      </c>
      <c r="AZ10">
        <f t="shared" si="17"/>
        <v>-0.99594440940972895</v>
      </c>
      <c r="BA10" s="7">
        <f t="shared" si="11"/>
        <v>-1000.7533618628958</v>
      </c>
      <c r="BB10">
        <f t="shared" si="16"/>
        <v>-11.196423177550784</v>
      </c>
    </row>
    <row r="11" spans="1:54" x14ac:dyDescent="0.15">
      <c r="A11" t="s">
        <v>31</v>
      </c>
      <c r="C11" s="2">
        <v>42821</v>
      </c>
      <c r="D11" s="1">
        <v>0.45995370370370375</v>
      </c>
      <c r="E11" s="3">
        <v>9</v>
      </c>
      <c r="F11">
        <v>3416.6744800000001</v>
      </c>
      <c r="G11" t="s">
        <v>17</v>
      </c>
      <c r="H11">
        <f t="shared" si="6"/>
        <v>2.25</v>
      </c>
      <c r="J11">
        <v>13505.3541</v>
      </c>
      <c r="K11" t="s">
        <v>18</v>
      </c>
      <c r="L11">
        <v>16.91</v>
      </c>
      <c r="M11">
        <v>1004.68</v>
      </c>
      <c r="N11">
        <f t="shared" si="7"/>
        <v>9.0909090909090917</v>
      </c>
      <c r="O11">
        <v>19.239999999999998</v>
      </c>
      <c r="P11">
        <v>3.0840000000000001</v>
      </c>
      <c r="Q11">
        <v>0.17680000000000001</v>
      </c>
      <c r="R11">
        <v>0.127</v>
      </c>
      <c r="S11">
        <f t="shared" si="0"/>
        <v>3.0025190430256949</v>
      </c>
      <c r="T11">
        <f t="shared" si="1"/>
        <v>0.17212884786217345</v>
      </c>
      <c r="U11">
        <f t="shared" si="2"/>
        <v>0.1236445909417196</v>
      </c>
      <c r="V11">
        <f t="shared" si="8"/>
        <v>2.0099895230494473</v>
      </c>
      <c r="W11">
        <v>203.78049999999999</v>
      </c>
      <c r="X11">
        <v>30.6098</v>
      </c>
      <c r="Y11">
        <v>10.1829</v>
      </c>
      <c r="Z11">
        <f t="shared" si="3"/>
        <v>3.5557752350408336</v>
      </c>
      <c r="AA11">
        <f t="shared" si="12"/>
        <v>26.710158505608153</v>
      </c>
      <c r="AB11">
        <f t="shared" si="4"/>
        <v>0.53814394673270083</v>
      </c>
      <c r="AC11">
        <f t="shared" si="5"/>
        <v>0.18375578850825633</v>
      </c>
      <c r="AD11">
        <v>0.42961430270261403</v>
      </c>
      <c r="AE11">
        <v>6.5019389940162306E-2</v>
      </c>
      <c r="AF11">
        <v>2.2201660662278501E-2</v>
      </c>
      <c r="AG11">
        <v>0.900394977834169</v>
      </c>
      <c r="AH11">
        <v>0.97250368048546398</v>
      </c>
      <c r="AI11">
        <v>2.5562056544325001E-3</v>
      </c>
      <c r="AJ11">
        <v>0.127661129914102</v>
      </c>
      <c r="AK11">
        <v>0.19476317199084001</v>
      </c>
      <c r="AL11">
        <v>0.96739220344341403</v>
      </c>
      <c r="AM11">
        <v>5.4699212018037201E-2</v>
      </c>
      <c r="AN11">
        <v>0.24730612794975801</v>
      </c>
      <c r="AO11">
        <v>-4.4755534389983802E-2</v>
      </c>
      <c r="AP11">
        <v>-0.92412154529743795</v>
      </c>
      <c r="AQ11">
        <v>0.37946845937250701</v>
      </c>
      <c r="AR11">
        <v>0.249297546835831</v>
      </c>
      <c r="AS11">
        <v>-0.37816314696395598</v>
      </c>
      <c r="AT11">
        <v>-0.89153988549024299</v>
      </c>
      <c r="AU11">
        <f t="shared" si="9"/>
        <v>75.328125920188427</v>
      </c>
      <c r="AV11" s="7">
        <f>(S11*AL11+T11*AM11+U11*AN11-1)*9.8</f>
        <v>19.057147524791038</v>
      </c>
      <c r="AW11">
        <f t="shared" si="13"/>
        <v>16.870881072404501</v>
      </c>
      <c r="AX11">
        <f t="shared" si="14"/>
        <v>3.2311043969965141</v>
      </c>
      <c r="AY11" s="7">
        <f t="shared" si="10"/>
        <v>-2.4159753675439934</v>
      </c>
      <c r="AZ11">
        <f t="shared" si="17"/>
        <v>-1.4139927149346065</v>
      </c>
      <c r="BA11" s="7">
        <f t="shared" si="11"/>
        <v>-749.83985080388243</v>
      </c>
      <c r="BB11">
        <f t="shared" si="16"/>
        <v>-261.38476364327471</v>
      </c>
    </row>
    <row r="12" spans="1:54" x14ac:dyDescent="0.15">
      <c r="A12">
        <v>-0.223583333</v>
      </c>
      <c r="C12" s="2">
        <v>42821</v>
      </c>
      <c r="D12" s="1">
        <v>0.45995370370370375</v>
      </c>
      <c r="E12" s="3">
        <v>10</v>
      </c>
      <c r="F12">
        <v>3416.6744800000001</v>
      </c>
      <c r="G12" t="s">
        <v>17</v>
      </c>
      <c r="H12">
        <f t="shared" si="6"/>
        <v>2.5</v>
      </c>
      <c r="J12">
        <v>13505.3541</v>
      </c>
      <c r="K12" t="s">
        <v>18</v>
      </c>
      <c r="L12">
        <v>16.91</v>
      </c>
      <c r="M12">
        <v>1004.31</v>
      </c>
      <c r="N12">
        <f t="shared" si="7"/>
        <v>12.454545454545496</v>
      </c>
      <c r="O12">
        <v>19.23</v>
      </c>
      <c r="P12">
        <v>2.8794</v>
      </c>
      <c r="Q12">
        <v>-0.16800000000000001</v>
      </c>
      <c r="R12">
        <v>0.59179999999999999</v>
      </c>
      <c r="S12">
        <f t="shared" si="0"/>
        <v>2.8033246862802161</v>
      </c>
      <c r="T12">
        <f t="shared" si="1"/>
        <v>-0.16356134864731414</v>
      </c>
      <c r="U12">
        <f t="shared" si="2"/>
        <v>0.5761643221992887</v>
      </c>
      <c r="V12">
        <f t="shared" si="8"/>
        <v>1.8665915191486153</v>
      </c>
      <c r="W12">
        <v>217.56100000000001</v>
      </c>
      <c r="X12">
        <v>-13.8415</v>
      </c>
      <c r="Y12">
        <v>-24.8171</v>
      </c>
      <c r="Z12">
        <f t="shared" si="3"/>
        <v>3.7962902825741667</v>
      </c>
      <c r="AA12">
        <f t="shared" si="12"/>
        <v>50.932728466244519</v>
      </c>
      <c r="AB12">
        <f t="shared" si="4"/>
        <v>-0.23767743365396593</v>
      </c>
      <c r="AC12">
        <f t="shared" si="5"/>
        <v>-0.42710932260285484</v>
      </c>
      <c r="AD12">
        <v>0.45663742740420799</v>
      </c>
      <c r="AE12">
        <v>-2.85890708884428E-2</v>
      </c>
      <c r="AF12">
        <v>-5.1374918126900503E-2</v>
      </c>
      <c r="AG12">
        <v>0.88770802784860303</v>
      </c>
      <c r="AH12">
        <v>0.95575386632684101</v>
      </c>
      <c r="AI12">
        <v>0.10495821305630799</v>
      </c>
      <c r="AJ12">
        <v>7.4349632019180406E-2</v>
      </c>
      <c r="AK12">
        <v>-0.26455708785049398</v>
      </c>
      <c r="AL12">
        <v>0.96691181146127803</v>
      </c>
      <c r="AM12">
        <v>0.161288991603144</v>
      </c>
      <c r="AN12">
        <v>0.197654774908956</v>
      </c>
      <c r="AO12">
        <v>0.23996788012214501</v>
      </c>
      <c r="AP12">
        <v>-0.83798664156018499</v>
      </c>
      <c r="AQ12">
        <v>-0.49009571011830499</v>
      </c>
      <c r="AR12">
        <v>8.6585018140281994E-2</v>
      </c>
      <c r="AS12">
        <v>0.52131012819081401</v>
      </c>
      <c r="AT12">
        <v>-0.84896335897335595</v>
      </c>
      <c r="AU12">
        <f t="shared" si="9"/>
        <v>75.219846012446453</v>
      </c>
      <c r="AV12" s="7">
        <f>(S12*AL12+T12*AM12+U12*AN12-1)*9.8</f>
        <v>17.621073602525861</v>
      </c>
      <c r="AW12">
        <f t="shared" si="13"/>
        <v>21.635167953602259</v>
      </c>
      <c r="AX12">
        <f t="shared" si="14"/>
        <v>7.4488246650976393</v>
      </c>
      <c r="AY12" s="7">
        <f t="shared" si="10"/>
        <v>5.1684655597227245</v>
      </c>
      <c r="AZ12">
        <f t="shared" si="17"/>
        <v>-2.0179865568206048</v>
      </c>
      <c r="BA12" s="7">
        <f t="shared" si="11"/>
        <v>1110.3007607728989</v>
      </c>
      <c r="BB12">
        <f t="shared" si="16"/>
        <v>-448.84472634424532</v>
      </c>
    </row>
    <row r="13" spans="1:54" x14ac:dyDescent="0.15">
      <c r="A13" t="s">
        <v>32</v>
      </c>
      <c r="C13" s="2">
        <v>42821</v>
      </c>
      <c r="D13" s="1">
        <v>0.45996527777777779</v>
      </c>
      <c r="E13" s="3">
        <v>11</v>
      </c>
      <c r="F13">
        <v>3416.67371</v>
      </c>
      <c r="G13" t="s">
        <v>17</v>
      </c>
      <c r="H13">
        <f t="shared" si="6"/>
        <v>2.75</v>
      </c>
      <c r="J13">
        <v>13505.355519999999</v>
      </c>
      <c r="K13" t="s">
        <v>18</v>
      </c>
      <c r="L13">
        <v>16.91</v>
      </c>
      <c r="M13">
        <v>1003.53</v>
      </c>
      <c r="N13">
        <f t="shared" si="7"/>
        <v>19.545454545454337</v>
      </c>
      <c r="O13">
        <v>19.22</v>
      </c>
      <c r="P13">
        <v>2.0863999999999998</v>
      </c>
      <c r="Q13">
        <v>-0.2056</v>
      </c>
      <c r="R13">
        <v>0.32569999999999999</v>
      </c>
      <c r="S13">
        <f t="shared" si="0"/>
        <v>2.0312761774866437</v>
      </c>
      <c r="T13">
        <f t="shared" si="1"/>
        <v>-0.200167936201713</v>
      </c>
      <c r="U13">
        <f t="shared" si="2"/>
        <v>0.3170948288954179</v>
      </c>
      <c r="V13">
        <f t="shared" si="8"/>
        <v>1.0655990032966751</v>
      </c>
      <c r="W13">
        <v>320.30489999999998</v>
      </c>
      <c r="X13">
        <v>7.6219999999999999</v>
      </c>
      <c r="Y13">
        <v>-14.939</v>
      </c>
      <c r="Z13">
        <f t="shared" si="3"/>
        <v>5.5895092508452784</v>
      </c>
      <c r="AA13">
        <f t="shared" si="12"/>
        <v>54.377852749506609</v>
      </c>
      <c r="AB13">
        <f t="shared" si="4"/>
        <v>0.13693123241270075</v>
      </c>
      <c r="AC13">
        <f t="shared" si="5"/>
        <v>-0.25470398962952145</v>
      </c>
      <c r="AD13">
        <v>0.64306931703611503</v>
      </c>
      <c r="AE13">
        <v>1.57538470532811E-2</v>
      </c>
      <c r="AF13">
        <v>-2.9303524431303098E-2</v>
      </c>
      <c r="AG13">
        <v>0.76508494511761904</v>
      </c>
      <c r="AH13">
        <v>0.55685741027168301</v>
      </c>
      <c r="AI13">
        <v>0.15195308063365201</v>
      </c>
      <c r="AJ13">
        <v>1.2197633063455501E-2</v>
      </c>
      <c r="AK13">
        <v>-0.81649942048914304</v>
      </c>
      <c r="AL13">
        <v>0.95352295806718401</v>
      </c>
      <c r="AM13">
        <v>0.149313677273618</v>
      </c>
      <c r="AN13">
        <v>0.26172388927615398</v>
      </c>
      <c r="AO13">
        <v>0.18915111858422101</v>
      </c>
      <c r="AP13">
        <v>0.37952208474632698</v>
      </c>
      <c r="AQ13">
        <v>-0.90564056972296703</v>
      </c>
      <c r="AR13">
        <v>-0.234554519839514</v>
      </c>
      <c r="AS13">
        <v>0.91305444140469005</v>
      </c>
      <c r="AT13">
        <v>0.333640171822914</v>
      </c>
      <c r="AU13">
        <f t="shared" si="9"/>
        <v>72.46307482310668</v>
      </c>
      <c r="AV13" s="7">
        <f>(S13*AL13+T13*AM13+U13*AN13-1)*9.8</f>
        <v>9.7017251165638765</v>
      </c>
      <c r="AW13">
        <f t="shared" si="13"/>
        <v>26.040436354233726</v>
      </c>
      <c r="AX13">
        <f t="shared" si="14"/>
        <v>12.857616653498205</v>
      </c>
      <c r="AY13" s="7">
        <f t="shared" si="10"/>
        <v>0.2065454583775474</v>
      </c>
      <c r="AZ13">
        <f t="shared" si="17"/>
        <v>-0.72587016688992367</v>
      </c>
      <c r="BA13" s="7">
        <f t="shared" si="11"/>
        <v>2860.8032261373573</v>
      </c>
      <c r="BB13">
        <f t="shared" si="16"/>
        <v>-171.26953615102059</v>
      </c>
    </row>
    <row r="14" spans="1:54" x14ac:dyDescent="0.15">
      <c r="A14">
        <v>-0.345533333</v>
      </c>
      <c r="C14" s="2">
        <v>42821</v>
      </c>
      <c r="D14" s="1">
        <v>0.45996527777777779</v>
      </c>
      <c r="E14" s="3">
        <v>12</v>
      </c>
      <c r="F14">
        <v>3416.67371</v>
      </c>
      <c r="G14" t="s">
        <v>17</v>
      </c>
      <c r="H14">
        <f t="shared" si="6"/>
        <v>3</v>
      </c>
      <c r="J14">
        <v>13505.355519999999</v>
      </c>
      <c r="K14" t="s">
        <v>18</v>
      </c>
      <c r="L14">
        <v>16.91</v>
      </c>
      <c r="M14">
        <v>1002.94</v>
      </c>
      <c r="N14">
        <f t="shared" si="7"/>
        <v>24.909090909089958</v>
      </c>
      <c r="O14">
        <v>19.21</v>
      </c>
      <c r="P14">
        <v>2.4683000000000002</v>
      </c>
      <c r="Q14">
        <v>-0.49320000000000003</v>
      </c>
      <c r="R14">
        <v>0.32079999999999997</v>
      </c>
      <c r="S14">
        <f t="shared" si="0"/>
        <v>2.4030861718224137</v>
      </c>
      <c r="T14">
        <f t="shared" si="1"/>
        <v>-0.48016938781461505</v>
      </c>
      <c r="U14">
        <f t="shared" si="2"/>
        <v>0.31232428955987124</v>
      </c>
      <c r="V14">
        <f t="shared" si="8"/>
        <v>1.4704113528008738</v>
      </c>
      <c r="W14">
        <v>317.31709999999998</v>
      </c>
      <c r="X14">
        <v>-10.7317</v>
      </c>
      <c r="Y14">
        <v>-1.5853999999999999</v>
      </c>
      <c r="Z14">
        <f t="shared" si="3"/>
        <v>5.5373623143030555</v>
      </c>
      <c r="AA14">
        <f t="shared" si="12"/>
        <v>80.063822405691255</v>
      </c>
      <c r="AB14">
        <f t="shared" si="4"/>
        <v>-0.18340119586729925</v>
      </c>
      <c r="AC14">
        <f t="shared" si="5"/>
        <v>-2.1639751122854798E-2</v>
      </c>
      <c r="AD14">
        <v>0.63815093171565795</v>
      </c>
      <c r="AE14">
        <v>-2.11359917354987E-2</v>
      </c>
      <c r="AF14">
        <v>-2.49386377117328E-3</v>
      </c>
      <c r="AG14">
        <v>0.76961707286629599</v>
      </c>
      <c r="AH14">
        <v>-9.2604037044331095E-2</v>
      </c>
      <c r="AI14">
        <v>0.143375867559141</v>
      </c>
      <c r="AJ14">
        <v>-9.7314988626647503E-2</v>
      </c>
      <c r="AK14">
        <v>-0.98050887089987704</v>
      </c>
      <c r="AL14">
        <v>0.93994630718051797</v>
      </c>
      <c r="AM14">
        <v>0.164282050938477</v>
      </c>
      <c r="AN14">
        <v>0.29918614165290902</v>
      </c>
      <c r="AO14">
        <v>-0.21739078754131699</v>
      </c>
      <c r="AP14">
        <v>0.96390857062337498</v>
      </c>
      <c r="AQ14">
        <v>0.153692917764508</v>
      </c>
      <c r="AR14">
        <v>-0.26313909840590599</v>
      </c>
      <c r="AS14">
        <v>-0.20950340144792201</v>
      </c>
      <c r="AT14">
        <v>0.94173570584951105</v>
      </c>
      <c r="AU14">
        <f t="shared" si="9"/>
        <v>70.042541359342039</v>
      </c>
      <c r="AV14" s="7">
        <f>(S14*AL14+T14*AM14+U14*AN14-重力減少^(E14-15))*9.8</f>
        <v>11.167214567520722</v>
      </c>
      <c r="AW14">
        <f t="shared" si="13"/>
        <v>28.465867633374696</v>
      </c>
      <c r="AX14">
        <f t="shared" si="14"/>
        <v>19.367725742056635</v>
      </c>
      <c r="AY14" s="7">
        <f t="shared" si="10"/>
        <v>-9.1850122928969764</v>
      </c>
      <c r="AZ14">
        <f t="shared" si="17"/>
        <v>-0.67423380229553687</v>
      </c>
      <c r="BA14" s="7">
        <f t="shared" si="11"/>
        <v>-654.81573824423037</v>
      </c>
      <c r="BB14">
        <f t="shared" si="16"/>
        <v>543.93127038331875</v>
      </c>
    </row>
    <row r="15" spans="1:54" x14ac:dyDescent="0.15">
      <c r="A15" t="s">
        <v>27</v>
      </c>
      <c r="C15" s="2">
        <v>42821</v>
      </c>
      <c r="D15" s="1">
        <v>0.45996527777777779</v>
      </c>
      <c r="E15" s="3">
        <v>13</v>
      </c>
      <c r="F15">
        <v>3416.67371</v>
      </c>
      <c r="G15" t="s">
        <v>17</v>
      </c>
      <c r="H15">
        <f t="shared" si="6"/>
        <v>3.25</v>
      </c>
      <c r="J15">
        <v>13505.355519999999</v>
      </c>
      <c r="K15" t="s">
        <v>18</v>
      </c>
      <c r="L15">
        <v>16.91</v>
      </c>
      <c r="M15">
        <v>1001.97</v>
      </c>
      <c r="N15">
        <f t="shared" si="7"/>
        <v>33.727272727272023</v>
      </c>
      <c r="O15">
        <v>19.21</v>
      </c>
      <c r="P15">
        <v>1.1753</v>
      </c>
      <c r="Q15">
        <v>-0.248</v>
      </c>
      <c r="R15">
        <v>0.314</v>
      </c>
      <c r="S15">
        <f t="shared" si="0"/>
        <v>1.1442479349118351</v>
      </c>
      <c r="T15">
        <f t="shared" si="1"/>
        <v>-0.24144770514603514</v>
      </c>
      <c r="U15">
        <f t="shared" si="2"/>
        <v>0.30570394925747996</v>
      </c>
      <c r="V15">
        <f t="shared" si="8"/>
        <v>0.20874117802857439</v>
      </c>
      <c r="W15">
        <v>300.60980000000001</v>
      </c>
      <c r="X15">
        <v>7.3170999999999999</v>
      </c>
      <c r="Y15">
        <v>1.8902000000000001</v>
      </c>
      <c r="Z15">
        <f t="shared" si="3"/>
        <v>5.2457649808497226</v>
      </c>
      <c r="AA15">
        <f t="shared" si="12"/>
        <v>79.316872561089781</v>
      </c>
      <c r="AB15">
        <f t="shared" si="4"/>
        <v>0.13160972463047854</v>
      </c>
      <c r="AC15">
        <f t="shared" si="5"/>
        <v>3.9020899739367426E-2</v>
      </c>
      <c r="AD15">
        <v>0.60969975863032799</v>
      </c>
      <c r="AE15">
        <v>1.5296609332774099E-2</v>
      </c>
      <c r="AF15">
        <v>4.5352838714102896E-3</v>
      </c>
      <c r="AG15">
        <v>0.79247186023810701</v>
      </c>
      <c r="AH15">
        <v>-0.669063275801695</v>
      </c>
      <c r="AI15">
        <v>3.9709939851224903E-2</v>
      </c>
      <c r="AJ15">
        <v>-0.170399035755504</v>
      </c>
      <c r="AK15">
        <v>-0.72231684340330304</v>
      </c>
      <c r="AL15">
        <v>0.93877457858121305</v>
      </c>
      <c r="AM15">
        <v>0.19302726237426701</v>
      </c>
      <c r="AN15">
        <v>0.28538179092219901</v>
      </c>
      <c r="AO15">
        <v>-0.29930111212926203</v>
      </c>
      <c r="AP15">
        <v>4.6637003174199901E-2</v>
      </c>
      <c r="AQ15">
        <v>0.95301827590719201</v>
      </c>
      <c r="AR15">
        <v>0.17064915730191099</v>
      </c>
      <c r="AS15">
        <v>-0.98008441774942301</v>
      </c>
      <c r="AT15">
        <v>0.101554907301035</v>
      </c>
      <c r="AU15">
        <f t="shared" si="9"/>
        <v>69.846770813140623</v>
      </c>
      <c r="AV15" s="7">
        <f>(S15*AL15+T15*AM15+U15*AN15-重力減少^(E15-15))*9.8</f>
        <v>0.26943807441954548</v>
      </c>
      <c r="AW15">
        <f t="shared" si="13"/>
        <v>31.257671275254875</v>
      </c>
      <c r="AX15">
        <f t="shared" si="14"/>
        <v>26.48419265040031</v>
      </c>
      <c r="AY15" s="7">
        <f t="shared" si="10"/>
        <v>-0.61145753678586545</v>
      </c>
      <c r="AZ15">
        <f t="shared" si="17"/>
        <v>-2.9704868755197809</v>
      </c>
      <c r="BA15" s="7">
        <f t="shared" si="11"/>
        <v>-2884.1009748906663</v>
      </c>
      <c r="BB15">
        <f t="shared" si="16"/>
        <v>380.22733582226113</v>
      </c>
    </row>
    <row r="16" spans="1:54" x14ac:dyDescent="0.15">
      <c r="A16">
        <v>0.99089700081177512</v>
      </c>
      <c r="C16" s="2">
        <v>42821</v>
      </c>
      <c r="D16" s="1">
        <v>0.45996527777777779</v>
      </c>
      <c r="E16" s="3">
        <v>14</v>
      </c>
      <c r="F16">
        <v>3416.67371</v>
      </c>
      <c r="G16" t="s">
        <v>17</v>
      </c>
      <c r="H16">
        <f t="shared" si="6"/>
        <v>3.5</v>
      </c>
      <c r="J16">
        <v>13505.355519999999</v>
      </c>
      <c r="K16" t="s">
        <v>18</v>
      </c>
      <c r="L16">
        <v>16.899999999999999</v>
      </c>
      <c r="M16">
        <v>1001.27</v>
      </c>
      <c r="N16">
        <f t="shared" si="7"/>
        <v>40.090909090908802</v>
      </c>
      <c r="O16">
        <v>19.23</v>
      </c>
      <c r="P16">
        <v>0.89839999999999998</v>
      </c>
      <c r="Q16">
        <v>0.33839999999999998</v>
      </c>
      <c r="R16">
        <v>-0.29299999999999998</v>
      </c>
      <c r="S16">
        <f t="shared" si="0"/>
        <v>0.87466378348063689</v>
      </c>
      <c r="T16">
        <f t="shared" si="1"/>
        <v>0.32945928798958984</v>
      </c>
      <c r="U16">
        <f t="shared" si="2"/>
        <v>-0.28525878067656568</v>
      </c>
      <c r="V16">
        <f t="shared" si="8"/>
        <v>-2.2783172203655222E-2</v>
      </c>
      <c r="W16">
        <v>281.58539999999999</v>
      </c>
      <c r="X16">
        <v>24.5732</v>
      </c>
      <c r="Y16">
        <v>22.9268</v>
      </c>
      <c r="Z16">
        <f t="shared" si="3"/>
        <v>4.9137266317119446</v>
      </c>
      <c r="AA16">
        <f t="shared" si="12"/>
        <v>75.140048430053554</v>
      </c>
      <c r="AB16">
        <f t="shared" si="4"/>
        <v>0.43278542302603407</v>
      </c>
      <c r="AC16">
        <f t="shared" si="5"/>
        <v>0.40617875677936743</v>
      </c>
      <c r="AD16">
        <v>0.57577549338567102</v>
      </c>
      <c r="AE16">
        <v>5.0712475300345797E-2</v>
      </c>
      <c r="AF16">
        <v>4.7594787363916501E-2</v>
      </c>
      <c r="AG16">
        <v>0.81464443917649298</v>
      </c>
      <c r="AH16">
        <v>-0.95040967094496898</v>
      </c>
      <c r="AI16">
        <v>-7.0548657940061002E-2</v>
      </c>
      <c r="AJ16">
        <v>-0.22998700854902901</v>
      </c>
      <c r="AK16">
        <v>-0.19710484554114899</v>
      </c>
      <c r="AL16">
        <v>0.88425772552305004</v>
      </c>
      <c r="AM16">
        <v>0.2247633611499</v>
      </c>
      <c r="AN16">
        <v>0.40935278958057902</v>
      </c>
      <c r="AO16">
        <v>4.3437145963790599E-2</v>
      </c>
      <c r="AP16">
        <v>-0.91234513345411195</v>
      </c>
      <c r="AQ16">
        <v>0.407111252378411</v>
      </c>
      <c r="AR16">
        <v>0.46497471888622399</v>
      </c>
      <c r="AS16">
        <v>-0.34221015319127801</v>
      </c>
      <c r="AT16">
        <v>-0.81651131152573697</v>
      </c>
      <c r="AU16">
        <f t="shared" si="9"/>
        <v>62.16031471429487</v>
      </c>
      <c r="AV16" s="7">
        <f>(S16*AL16+T16*AM16+U16*AN16-重力減少^(E16-15))*9.8</f>
        <v>-3.0580484527444352</v>
      </c>
      <c r="AW16">
        <f t="shared" si="13"/>
        <v>31.32503079385976</v>
      </c>
      <c r="AX16">
        <f t="shared" si="14"/>
        <v>34.298610469214026</v>
      </c>
      <c r="AY16" s="7">
        <f t="shared" si="10"/>
        <v>-3.7114534430765556</v>
      </c>
      <c r="AZ16">
        <f t="shared" si="17"/>
        <v>-3.1233512597162472</v>
      </c>
      <c r="BA16" s="7">
        <f t="shared" si="11"/>
        <v>-945.58346358391782</v>
      </c>
      <c r="BB16">
        <f t="shared" si="16"/>
        <v>-340.79790790040545</v>
      </c>
    </row>
    <row r="17" spans="1:54" x14ac:dyDescent="0.15">
      <c r="A17" t="s">
        <v>28</v>
      </c>
      <c r="C17" s="2">
        <v>42821</v>
      </c>
      <c r="D17" s="1">
        <v>0.45997685185185189</v>
      </c>
      <c r="E17" s="3">
        <v>15</v>
      </c>
      <c r="F17">
        <v>3416.6846500000001</v>
      </c>
      <c r="G17" t="s">
        <v>17</v>
      </c>
      <c r="H17">
        <f t="shared" si="6"/>
        <v>3.75</v>
      </c>
      <c r="J17">
        <v>13505.363139999999</v>
      </c>
      <c r="K17" t="s">
        <v>18</v>
      </c>
      <c r="L17">
        <v>16.91</v>
      </c>
      <c r="M17">
        <v>1000.11</v>
      </c>
      <c r="N17">
        <f t="shared" si="7"/>
        <v>50.636363636363058</v>
      </c>
      <c r="O17">
        <v>19.22</v>
      </c>
      <c r="P17">
        <v>0.46579999999999999</v>
      </c>
      <c r="Q17">
        <v>0.14499999999999999</v>
      </c>
      <c r="R17">
        <v>-6.0100000000000001E-2</v>
      </c>
      <c r="S17">
        <f t="shared" ref="S17:S48" si="18">P17/加速度補正</f>
        <v>0.45349331071380306</v>
      </c>
      <c r="T17">
        <f t="shared" ref="T17:T48" si="19">Q17/加速度補正</f>
        <v>0.14116902115393182</v>
      </c>
      <c r="U17">
        <f t="shared" ref="U17:U48" si="20">R17/加速度補正</f>
        <v>-5.8512125319664161E-2</v>
      </c>
      <c r="V17">
        <f t="shared" si="8"/>
        <v>-0.52145162814491863</v>
      </c>
      <c r="W17">
        <v>230.8537</v>
      </c>
      <c r="X17">
        <v>-6.3414999999999999</v>
      </c>
      <c r="Y17">
        <v>15.8537</v>
      </c>
      <c r="Z17">
        <f t="shared" ref="Z17:Z48" si="21">(W17-ドリフトGX)/180*3.141592</f>
        <v>4.0282916157875004</v>
      </c>
      <c r="AA17">
        <f t="shared" si="12"/>
        <v>70.383949419532058</v>
      </c>
      <c r="AB17">
        <f t="shared" ref="AB17:AB48" si="22">(X17-ドリフトGY)/180*3.141592</f>
        <v>-0.10677776698729927</v>
      </c>
      <c r="AC17">
        <f t="shared" ref="AC17:AC48" si="23">(Y17-ドリフトGZ)/180*3.141592</f>
        <v>0.28272989913936741</v>
      </c>
      <c r="AD17">
        <v>0.48240931000649401</v>
      </c>
      <c r="AE17">
        <v>-1.2787204555377501E-2</v>
      </c>
      <c r="AF17">
        <v>3.3858406614124301E-2</v>
      </c>
      <c r="AG17">
        <v>0.87519789380474899</v>
      </c>
      <c r="AH17">
        <v>-0.93221131086915499</v>
      </c>
      <c r="AI17">
        <v>-0.137992133876846</v>
      </c>
      <c r="AJ17">
        <v>-0.16177138921798001</v>
      </c>
      <c r="AK17">
        <v>0.29286560143897</v>
      </c>
      <c r="AL17">
        <v>0.90957637723719797</v>
      </c>
      <c r="AM17">
        <v>0.162521105624051</v>
      </c>
      <c r="AN17">
        <v>0.38243653617141499</v>
      </c>
      <c r="AO17">
        <v>0.35203020641981703</v>
      </c>
      <c r="AP17">
        <v>-0.79037582096380898</v>
      </c>
      <c r="AQ17">
        <v>-0.50137889405499003</v>
      </c>
      <c r="AR17">
        <v>0.22078393904465701</v>
      </c>
      <c r="AS17">
        <v>0.59067161084863395</v>
      </c>
      <c r="AT17">
        <v>-0.77611951424854897</v>
      </c>
      <c r="AU17">
        <f t="shared" si="9"/>
        <v>65.446875494828902</v>
      </c>
      <c r="AV17" s="7">
        <f>(S17*AL17+T17*AM17+U17*AN17-重力減少^(E17-15))*9.8</f>
        <v>-5.752084779436518</v>
      </c>
      <c r="AW17">
        <f t="shared" si="13"/>
        <v>30.560518680673653</v>
      </c>
      <c r="AX17">
        <f t="shared" si="14"/>
        <v>42.129868167678964</v>
      </c>
      <c r="AY17" s="7">
        <f t="shared" si="10"/>
        <v>0.75855437323510921</v>
      </c>
      <c r="AZ17">
        <f t="shared" si="17"/>
        <v>-4.0512146204853856</v>
      </c>
      <c r="BA17" s="7">
        <f t="shared" si="11"/>
        <v>1335.4747674057448</v>
      </c>
      <c r="BB17">
        <f t="shared" si="16"/>
        <v>-577.1937737963849</v>
      </c>
    </row>
    <row r="18" spans="1:54" x14ac:dyDescent="0.15">
      <c r="A18">
        <v>-0.11630826408088957</v>
      </c>
      <c r="C18" s="2">
        <v>42821</v>
      </c>
      <c r="D18" s="1">
        <v>0.45997685185185189</v>
      </c>
      <c r="E18" s="3">
        <v>16</v>
      </c>
      <c r="F18">
        <v>3416.6846500000001</v>
      </c>
      <c r="G18" t="s">
        <v>17</v>
      </c>
      <c r="H18">
        <f t="shared" si="6"/>
        <v>4</v>
      </c>
      <c r="J18">
        <v>13505.363139999999</v>
      </c>
      <c r="K18" t="s">
        <v>18</v>
      </c>
      <c r="L18">
        <v>16.899999999999999</v>
      </c>
      <c r="M18">
        <v>999.34</v>
      </c>
      <c r="N18">
        <f t="shared" si="7"/>
        <v>57.636363636362894</v>
      </c>
      <c r="O18">
        <v>19.22</v>
      </c>
      <c r="P18">
        <v>0.19919999999999999</v>
      </c>
      <c r="Q18">
        <v>0.21</v>
      </c>
      <c r="R18">
        <v>-0.15579999999999999</v>
      </c>
      <c r="S18">
        <f t="shared" si="18"/>
        <v>0.19393702768181531</v>
      </c>
      <c r="T18">
        <f t="shared" si="19"/>
        <v>0.20445168580914264</v>
      </c>
      <c r="U18">
        <f t="shared" si="20"/>
        <v>-0.15168367928125917</v>
      </c>
      <c r="V18">
        <f t="shared" si="8"/>
        <v>-0.6799687498125262</v>
      </c>
      <c r="W18">
        <v>214.32929999999999</v>
      </c>
      <c r="X18">
        <v>16.0976</v>
      </c>
      <c r="Y18">
        <v>18.2927</v>
      </c>
      <c r="Z18">
        <f t="shared" si="21"/>
        <v>3.739886488871945</v>
      </c>
      <c r="AA18">
        <f t="shared" si="12"/>
        <v>57.701027058139694</v>
      </c>
      <c r="AB18">
        <f t="shared" si="22"/>
        <v>0.28485832771936748</v>
      </c>
      <c r="AC18">
        <f t="shared" si="23"/>
        <v>0.32529847073936741</v>
      </c>
      <c r="AD18">
        <v>0.450420642308555</v>
      </c>
      <c r="AE18">
        <v>3.4307477363840697E-2</v>
      </c>
      <c r="AF18">
        <v>3.9177966144365202E-2</v>
      </c>
      <c r="AG18">
        <v>0.89129643158046401</v>
      </c>
      <c r="AH18">
        <v>-0.69882018542190605</v>
      </c>
      <c r="AI18">
        <v>-0.14928744638067601</v>
      </c>
      <c r="AJ18">
        <v>-0.102539696195398</v>
      </c>
      <c r="AK18">
        <v>0.69198931892348303</v>
      </c>
      <c r="AL18">
        <v>0.93439773811458504</v>
      </c>
      <c r="AM18">
        <v>6.6737412856065298E-2</v>
      </c>
      <c r="AN18">
        <v>0.34992425570632701</v>
      </c>
      <c r="AO18">
        <v>0.35056291098756098</v>
      </c>
      <c r="AP18">
        <v>2.2719183020978302E-3</v>
      </c>
      <c r="AQ18">
        <v>-0.93653642952484994</v>
      </c>
      <c r="AR18">
        <v>-6.3297017672832204E-2</v>
      </c>
      <c r="AS18">
        <v>0.99776798711549497</v>
      </c>
      <c r="AT18">
        <v>-2.1272786399939601E-2</v>
      </c>
      <c r="AU18">
        <f t="shared" si="9"/>
        <v>69.131062197641654</v>
      </c>
      <c r="AV18" s="7">
        <f>(S18*AL18+T18*AM18+U18*AN18-重力減少^(E18-15))*9.8</f>
        <v>-8.0087452396761911</v>
      </c>
      <c r="AW18">
        <f t="shared" si="13"/>
        <v>29.122497485814524</v>
      </c>
      <c r="AX18">
        <f t="shared" si="14"/>
        <v>49.769997837847377</v>
      </c>
      <c r="AY18" s="7">
        <f t="shared" si="10"/>
        <v>2.0629873955234861</v>
      </c>
      <c r="AZ18">
        <f t="shared" si="17"/>
        <v>-3.8615760271766084</v>
      </c>
      <c r="BA18" s="7">
        <f t="shared" si="11"/>
        <v>2097.5529129573301</v>
      </c>
      <c r="BB18">
        <f t="shared" si="16"/>
        <v>-243.32508194494869</v>
      </c>
    </row>
    <row r="19" spans="1:54" x14ac:dyDescent="0.15">
      <c r="A19" t="s">
        <v>29</v>
      </c>
      <c r="C19" s="2">
        <v>42821</v>
      </c>
      <c r="D19" s="1">
        <v>0.45997685185185189</v>
      </c>
      <c r="E19" s="3">
        <v>17</v>
      </c>
      <c r="F19">
        <v>3416.6846500000001</v>
      </c>
      <c r="G19" t="s">
        <v>17</v>
      </c>
      <c r="H19">
        <f t="shared" si="6"/>
        <v>4.25</v>
      </c>
      <c r="J19">
        <v>13505.363139999999</v>
      </c>
      <c r="K19" t="s">
        <v>18</v>
      </c>
      <c r="L19">
        <v>16.899999999999999</v>
      </c>
      <c r="M19">
        <v>998.23</v>
      </c>
      <c r="N19">
        <f t="shared" si="7"/>
        <v>67.727272727272108</v>
      </c>
      <c r="O19">
        <v>19.22</v>
      </c>
      <c r="P19">
        <v>0.13569999999999999</v>
      </c>
      <c r="Q19">
        <v>0.1782</v>
      </c>
      <c r="R19">
        <v>-8.9399999999999993E-2</v>
      </c>
      <c r="S19">
        <f t="shared" si="18"/>
        <v>0.13211473221095552</v>
      </c>
      <c r="T19">
        <f t="shared" si="19"/>
        <v>0.17349185910090106</v>
      </c>
      <c r="U19">
        <f t="shared" si="20"/>
        <v>-8.703800338732072E-2</v>
      </c>
      <c r="V19">
        <f t="shared" si="8"/>
        <v>-0.76520361656296609</v>
      </c>
      <c r="W19">
        <v>154.39019999999999</v>
      </c>
      <c r="X19">
        <v>-25.2439</v>
      </c>
      <c r="Y19">
        <v>15.9146</v>
      </c>
      <c r="Z19">
        <f t="shared" si="21"/>
        <v>2.6937520608319447</v>
      </c>
      <c r="AA19">
        <f t="shared" si="12"/>
        <v>53.56992791759064</v>
      </c>
      <c r="AB19">
        <f t="shared" si="22"/>
        <v>-0.4366868148806326</v>
      </c>
      <c r="AC19">
        <f t="shared" si="23"/>
        <v>0.28379280443270077</v>
      </c>
      <c r="AD19">
        <v>0.33015703006253799</v>
      </c>
      <c r="AE19">
        <v>-5.3522083192150502E-2</v>
      </c>
      <c r="AF19">
        <v>3.4782781488425903E-2</v>
      </c>
      <c r="AG19">
        <v>0.94176529996755898</v>
      </c>
      <c r="AH19">
        <v>-0.44034023395316302</v>
      </c>
      <c r="AI19">
        <v>-0.18717773836774601</v>
      </c>
      <c r="AJ19">
        <v>1.41915975495687E-2</v>
      </c>
      <c r="AK19">
        <v>0.87798836619889198</v>
      </c>
      <c r="AL19">
        <v>0.92952618563705303</v>
      </c>
      <c r="AM19">
        <v>0.18976389329995</v>
      </c>
      <c r="AN19">
        <v>0.31618149062631001</v>
      </c>
      <c r="AO19">
        <v>0.13992366311475801</v>
      </c>
      <c r="AP19">
        <v>0.61179815384212999</v>
      </c>
      <c r="AQ19">
        <v>-0.77853990742665802</v>
      </c>
      <c r="AR19">
        <v>-0.34117801616689503</v>
      </c>
      <c r="AS19">
        <v>0.76791450289404395</v>
      </c>
      <c r="AT19">
        <v>0.542129945243219</v>
      </c>
      <c r="AU19">
        <f t="shared" si="9"/>
        <v>68.3610760652615</v>
      </c>
      <c r="AV19" s="7">
        <f>(S19*AL19+T19*AM19+U19*AN19-重力減少^(E19-15))*9.8</f>
        <v>-7.7564472767650141</v>
      </c>
      <c r="AW19">
        <f t="shared" si="13"/>
        <v>27.120311175895477</v>
      </c>
      <c r="AX19">
        <f t="shared" si="14"/>
        <v>57.050622209301011</v>
      </c>
      <c r="AY19" s="7">
        <f t="shared" si="10"/>
        <v>1.8854272477698391</v>
      </c>
      <c r="AZ19">
        <f t="shared" si="17"/>
        <v>-3.345829178295737</v>
      </c>
      <c r="BA19" s="7">
        <f t="shared" si="11"/>
        <v>1165.0956075776098</v>
      </c>
      <c r="BB19">
        <f t="shared" si="16"/>
        <v>281.06314629438384</v>
      </c>
    </row>
    <row r="20" spans="1:54" x14ac:dyDescent="0.15">
      <c r="A20">
        <v>2.3434868827766211E-2</v>
      </c>
      <c r="C20" s="2">
        <v>42821</v>
      </c>
      <c r="D20" s="1">
        <v>0.45997685185185189</v>
      </c>
      <c r="E20" s="3">
        <v>18</v>
      </c>
      <c r="F20">
        <v>3416.6846500000001</v>
      </c>
      <c r="G20" t="s">
        <v>17</v>
      </c>
      <c r="H20">
        <f t="shared" si="6"/>
        <v>4.5</v>
      </c>
      <c r="J20">
        <v>13505.363139999999</v>
      </c>
      <c r="K20" t="s">
        <v>18</v>
      </c>
      <c r="L20">
        <v>16.899999999999999</v>
      </c>
      <c r="M20">
        <v>997.61</v>
      </c>
      <c r="N20">
        <f t="shared" si="7"/>
        <v>73.363636363635791</v>
      </c>
      <c r="O20">
        <v>19.21</v>
      </c>
      <c r="P20">
        <v>1.61E-2</v>
      </c>
      <c r="Q20">
        <v>0.1416</v>
      </c>
      <c r="R20">
        <v>-0.14399999999999999</v>
      </c>
      <c r="S20">
        <f t="shared" si="18"/>
        <v>1.5674629245367604E-2</v>
      </c>
      <c r="T20">
        <f t="shared" si="19"/>
        <v>0.1378588510027362</v>
      </c>
      <c r="U20">
        <f t="shared" si="20"/>
        <v>-0.14019544169769782</v>
      </c>
      <c r="V20">
        <f t="shared" si="8"/>
        <v>-0.80275518086756514</v>
      </c>
      <c r="W20">
        <v>183.53659999999999</v>
      </c>
      <c r="X20">
        <v>-25.9756</v>
      </c>
      <c r="Y20">
        <v>14.3293</v>
      </c>
      <c r="Z20">
        <f t="shared" si="21"/>
        <v>3.2024526001030558</v>
      </c>
      <c r="AA20">
        <f t="shared" si="12"/>
        <v>38.585156035084559</v>
      </c>
      <c r="AB20">
        <f t="shared" si="22"/>
        <v>-0.44945738636063265</v>
      </c>
      <c r="AC20">
        <f t="shared" si="23"/>
        <v>0.25612410555714521</v>
      </c>
      <c r="AD20">
        <v>0.38942622523520198</v>
      </c>
      <c r="AE20">
        <v>-5.4655139387250098E-2</v>
      </c>
      <c r="AF20">
        <v>3.11453302357452E-2</v>
      </c>
      <c r="AG20">
        <v>0.918906958969257</v>
      </c>
      <c r="AH20">
        <v>-6.7774078776498894E-2</v>
      </c>
      <c r="AI20">
        <v>-0.20074438061889099</v>
      </c>
      <c r="AJ20">
        <v>0.137344772320735</v>
      </c>
      <c r="AK20">
        <v>0.96759742734884302</v>
      </c>
      <c r="AL20">
        <v>0.881676214332207</v>
      </c>
      <c r="AM20">
        <v>0.29299942764671899</v>
      </c>
      <c r="AN20">
        <v>0.36986266164553999</v>
      </c>
      <c r="AO20">
        <v>-0.238578365782703</v>
      </c>
      <c r="AP20">
        <v>0.95308617552432495</v>
      </c>
      <c r="AQ20">
        <v>-0.186298431031693</v>
      </c>
      <c r="AR20">
        <v>-0.40709632332076301</v>
      </c>
      <c r="AS20">
        <v>7.6013666028619406E-2</v>
      </c>
      <c r="AT20">
        <v>0.91021673579186901</v>
      </c>
      <c r="AU20">
        <f t="shared" si="9"/>
        <v>61.845229934983415</v>
      </c>
      <c r="AV20" s="7">
        <f>(S20*AL20+T20*AM20+U20*AN20-重力減少^(E20-15))*9.8</f>
        <v>-8.6202233348287134</v>
      </c>
      <c r="AW20">
        <f t="shared" si="13"/>
        <v>25.181199356704223</v>
      </c>
      <c r="AX20">
        <f t="shared" si="14"/>
        <v>63.830700003274877</v>
      </c>
      <c r="AY20" s="7">
        <f t="shared" si="10"/>
        <v>1.5069452989162551</v>
      </c>
      <c r="AZ20">
        <f t="shared" si="17"/>
        <v>-2.8744723663532774</v>
      </c>
      <c r="BA20" s="7">
        <f t="shared" si="11"/>
        <v>140.1812255611402</v>
      </c>
      <c r="BB20">
        <f t="shared" si="16"/>
        <v>572.3370481887863</v>
      </c>
    </row>
    <row r="21" spans="1:54" x14ac:dyDescent="0.15">
      <c r="A21" t="s">
        <v>41</v>
      </c>
      <c r="C21" s="2">
        <v>42821</v>
      </c>
      <c r="D21" s="1">
        <v>0.45998842592592593</v>
      </c>
      <c r="E21" s="3">
        <v>19</v>
      </c>
      <c r="F21">
        <v>3416.7033200000001</v>
      </c>
      <c r="G21" t="s">
        <v>17</v>
      </c>
      <c r="H21">
        <f t="shared" si="6"/>
        <v>4.75</v>
      </c>
      <c r="J21">
        <v>13505.366540000001</v>
      </c>
      <c r="K21" t="s">
        <v>18</v>
      </c>
      <c r="L21">
        <v>16.899999999999999</v>
      </c>
      <c r="M21">
        <v>996.78</v>
      </c>
      <c r="N21">
        <f t="shared" si="7"/>
        <v>80.909090909090708</v>
      </c>
      <c r="O21">
        <v>19.21</v>
      </c>
      <c r="P21">
        <v>-2.1499999999999998E-2</v>
      </c>
      <c r="Q21">
        <v>0.13619999999999999</v>
      </c>
      <c r="R21">
        <v>-2.3999999999999998E-3</v>
      </c>
      <c r="S21">
        <f t="shared" si="18"/>
        <v>-2.093195830903127E-2</v>
      </c>
      <c r="T21">
        <f t="shared" si="19"/>
        <v>0.13260152193907251</v>
      </c>
      <c r="U21">
        <f t="shared" si="20"/>
        <v>-2.3365906949616303E-3</v>
      </c>
      <c r="V21">
        <f t="shared" si="8"/>
        <v>-0.86573619193809104</v>
      </c>
      <c r="W21">
        <v>184.57320000000001</v>
      </c>
      <c r="X21">
        <v>-22.5</v>
      </c>
      <c r="Y21">
        <v>15.2439</v>
      </c>
      <c r="Z21">
        <f t="shared" si="21"/>
        <v>3.2205446793652781</v>
      </c>
      <c r="AA21">
        <f t="shared" si="12"/>
        <v>45.871754519150471</v>
      </c>
      <c r="AB21">
        <f t="shared" si="22"/>
        <v>-0.38879673549841037</v>
      </c>
      <c r="AC21">
        <f t="shared" si="23"/>
        <v>0.272086883574923</v>
      </c>
      <c r="AD21">
        <v>0.39155018008787601</v>
      </c>
      <c r="AE21">
        <v>-4.7269467366649803E-2</v>
      </c>
      <c r="AF21">
        <v>3.3080015664564297E-2</v>
      </c>
      <c r="AG21">
        <v>0.91834621276055595</v>
      </c>
      <c r="AH21">
        <v>0.31647446534102103</v>
      </c>
      <c r="AI21">
        <v>-0.17407131876655299</v>
      </c>
      <c r="AJ21">
        <v>0.23994333254488601</v>
      </c>
      <c r="AK21">
        <v>0.90109393846437702</v>
      </c>
      <c r="AL21">
        <v>0.82425274630025502</v>
      </c>
      <c r="AM21">
        <v>0.32224470998657501</v>
      </c>
      <c r="AN21">
        <v>0.46558109616065302</v>
      </c>
      <c r="AO21">
        <v>-0.54260122013797996</v>
      </c>
      <c r="AP21">
        <v>0.68454221990873898</v>
      </c>
      <c r="AQ21">
        <v>0.48681194014443702</v>
      </c>
      <c r="AR21">
        <v>-0.16183734464351099</v>
      </c>
      <c r="AS21">
        <v>-0.65388094944575603</v>
      </c>
      <c r="AT21">
        <v>0.73908617753997696</v>
      </c>
      <c r="AU21">
        <f t="shared" si="9"/>
        <v>55.512804237506465</v>
      </c>
      <c r="AV21" s="7">
        <f>(S21*AL21+T21*AM21+U21*AN21-重力減少^(E21-15))*9.8</f>
        <v>-8.0499561737149232</v>
      </c>
      <c r="AW21">
        <f t="shared" si="13"/>
        <v>23.026143522997046</v>
      </c>
      <c r="AX21">
        <f t="shared" si="14"/>
        <v>70.125999842450938</v>
      </c>
      <c r="AY21" s="7">
        <f t="shared" si="10"/>
        <v>0.98971734739064654</v>
      </c>
      <c r="AZ21">
        <f t="shared" si="17"/>
        <v>-2.4977360416242136</v>
      </c>
      <c r="BA21" s="7">
        <f t="shared" si="11"/>
        <v>-1181.3892972618539</v>
      </c>
      <c r="BB21">
        <f t="shared" si="16"/>
        <v>607.38235457907138</v>
      </c>
    </row>
    <row r="22" spans="1:54" x14ac:dyDescent="0.15">
      <c r="A22">
        <v>0.245</v>
      </c>
      <c r="C22" s="2">
        <v>42821</v>
      </c>
      <c r="D22" s="1">
        <v>0.45998842592592593</v>
      </c>
      <c r="E22" s="3">
        <v>20</v>
      </c>
      <c r="F22">
        <v>3416.7033200000001</v>
      </c>
      <c r="G22" t="s">
        <v>17</v>
      </c>
      <c r="H22">
        <f t="shared" si="6"/>
        <v>5</v>
      </c>
      <c r="J22">
        <v>13505.366540000001</v>
      </c>
      <c r="K22" t="s">
        <v>18</v>
      </c>
      <c r="L22">
        <v>16.899999999999999</v>
      </c>
      <c r="M22">
        <v>996.27</v>
      </c>
      <c r="N22">
        <f t="shared" si="7"/>
        <v>85.545454545454263</v>
      </c>
      <c r="O22">
        <v>19.2</v>
      </c>
      <c r="P22">
        <v>-0.1079</v>
      </c>
      <c r="Q22">
        <v>6.3E-3</v>
      </c>
      <c r="R22">
        <v>2.8999999999999998E-3</v>
      </c>
      <c r="S22">
        <f t="shared" si="18"/>
        <v>-0.10504922332764996</v>
      </c>
      <c r="T22">
        <f t="shared" si="19"/>
        <v>6.1335505742742798E-3</v>
      </c>
      <c r="U22">
        <f t="shared" si="20"/>
        <v>2.8233804230786363E-3</v>
      </c>
      <c r="V22">
        <f t="shared" si="8"/>
        <v>-0.89473399769439765</v>
      </c>
      <c r="W22">
        <v>172.62190000000001</v>
      </c>
      <c r="X22">
        <v>-13.1098</v>
      </c>
      <c r="Y22">
        <v>0.67069999999999996</v>
      </c>
      <c r="Z22">
        <f t="shared" si="21"/>
        <v>3.0119551878675006</v>
      </c>
      <c r="AA22">
        <f t="shared" si="12"/>
        <v>46.130904465235844</v>
      </c>
      <c r="AB22">
        <f t="shared" si="22"/>
        <v>-0.22490686217396594</v>
      </c>
      <c r="AC22">
        <f t="shared" si="23"/>
        <v>1.7736613939367422E-2</v>
      </c>
      <c r="AD22">
        <v>0.36761347166251601</v>
      </c>
      <c r="AE22">
        <v>-2.7450206653121801E-2</v>
      </c>
      <c r="AF22">
        <v>2.1647793015166202E-3</v>
      </c>
      <c r="AG22">
        <v>0.92957094153028996</v>
      </c>
      <c r="AH22">
        <v>0.63164940580582896</v>
      </c>
      <c r="AI22">
        <v>-9.9025550396895798E-2</v>
      </c>
      <c r="AJ22">
        <v>0.28029869138897201</v>
      </c>
      <c r="AK22">
        <v>0.71599274585666295</v>
      </c>
      <c r="AL22">
        <v>0.82325316794844305</v>
      </c>
      <c r="AM22">
        <v>0.27628479927965</v>
      </c>
      <c r="AN22">
        <v>0.49590415520527298</v>
      </c>
      <c r="AO22">
        <v>-0.52648251955082803</v>
      </c>
      <c r="AP22">
        <v>4.4903343501545498E-2</v>
      </c>
      <c r="AQ22">
        <v>0.84899932058264505</v>
      </c>
      <c r="AR22">
        <v>0.21229785225070999</v>
      </c>
      <c r="AS22">
        <v>-0.96002624934393599</v>
      </c>
      <c r="AT22">
        <v>0.18242593702747001</v>
      </c>
      <c r="AU22">
        <f t="shared" si="9"/>
        <v>55.411786889523079</v>
      </c>
      <c r="AV22" s="7">
        <f>(S22*AL22+T22*AM22+U22*AN22-重力減少^(E22-15))*9.8</f>
        <v>-8.7663173245157555</v>
      </c>
      <c r="AW22">
        <f t="shared" si="13"/>
        <v>21.013654479568316</v>
      </c>
      <c r="AX22">
        <f t="shared" si="14"/>
        <v>75.882535723200192</v>
      </c>
      <c r="AY22" s="7">
        <f t="shared" si="10"/>
        <v>0.56819463868386422</v>
      </c>
      <c r="AZ22">
        <f t="shared" si="17"/>
        <v>-2.2503067047765519</v>
      </c>
      <c r="BA22" s="7">
        <f t="shared" si="11"/>
        <v>-1625.909261042171</v>
      </c>
      <c r="BB22">
        <f t="shared" si="16"/>
        <v>312.03503026360789</v>
      </c>
    </row>
    <row r="23" spans="1:54" x14ac:dyDescent="0.15">
      <c r="A23" t="s">
        <v>59</v>
      </c>
      <c r="C23" s="2">
        <v>42821</v>
      </c>
      <c r="D23" s="1">
        <v>0.45998842592592593</v>
      </c>
      <c r="E23" s="3">
        <v>21</v>
      </c>
      <c r="F23">
        <v>3416.7033200000001</v>
      </c>
      <c r="G23" t="s">
        <v>17</v>
      </c>
      <c r="H23">
        <f t="shared" si="6"/>
        <v>5.25</v>
      </c>
      <c r="J23">
        <v>13505.366540000001</v>
      </c>
      <c r="K23" t="s">
        <v>18</v>
      </c>
      <c r="L23">
        <v>16.899999999999999</v>
      </c>
      <c r="M23">
        <v>995.6</v>
      </c>
      <c r="N23">
        <f t="shared" si="7"/>
        <v>91.636363636362972</v>
      </c>
      <c r="O23">
        <v>19.21</v>
      </c>
      <c r="P23">
        <v>8.3000000000000001E-3</v>
      </c>
      <c r="Q23">
        <v>-2.5399999999999999E-2</v>
      </c>
      <c r="R23">
        <v>2.0500000000000001E-2</v>
      </c>
      <c r="S23">
        <f t="shared" si="18"/>
        <v>8.0807094867423046E-3</v>
      </c>
      <c r="T23">
        <f t="shared" si="19"/>
        <v>-2.4728918188343919E-2</v>
      </c>
      <c r="U23">
        <f t="shared" si="20"/>
        <v>1.9958378852797259E-2</v>
      </c>
      <c r="V23">
        <f t="shared" si="8"/>
        <v>-0.96721045674293837</v>
      </c>
      <c r="W23">
        <v>198.23169999999999</v>
      </c>
      <c r="X23">
        <v>16.7073</v>
      </c>
      <c r="Y23">
        <v>17.0122</v>
      </c>
      <c r="Z23">
        <f t="shared" si="21"/>
        <v>3.4589304256541666</v>
      </c>
      <c r="AA23">
        <f t="shared" si="12"/>
        <v>43.143080086835191</v>
      </c>
      <c r="AB23">
        <f t="shared" si="22"/>
        <v>0.29549959795492303</v>
      </c>
      <c r="AC23">
        <f t="shared" si="23"/>
        <v>0.30294953431714522</v>
      </c>
      <c r="AD23">
        <v>0.41882263787520702</v>
      </c>
      <c r="AE23">
        <v>3.57804019980087E-2</v>
      </c>
      <c r="AF23">
        <v>3.6682473292668903E-2</v>
      </c>
      <c r="AG23">
        <v>0.90662106582036095</v>
      </c>
      <c r="AH23">
        <v>0.85887892607053995</v>
      </c>
      <c r="AI23">
        <v>3.0064833091823499E-2</v>
      </c>
      <c r="AJ23">
        <v>0.344463895008562</v>
      </c>
      <c r="AK23">
        <v>0.37784616075673899</v>
      </c>
      <c r="AL23">
        <v>0.760881461693382</v>
      </c>
      <c r="AM23">
        <v>0.311952823613386</v>
      </c>
      <c r="AN23">
        <v>0.56898579691498297</v>
      </c>
      <c r="AO23">
        <v>-0.20866461737980399</v>
      </c>
      <c r="AP23">
        <v>-0.71265676922510601</v>
      </c>
      <c r="AQ23">
        <v>0.66976070856043202</v>
      </c>
      <c r="AR23">
        <v>0.61442532394513305</v>
      </c>
      <c r="AS23">
        <v>-0.62833571052206505</v>
      </c>
      <c r="AT23">
        <v>-0.47715380767384502</v>
      </c>
      <c r="AU23">
        <f t="shared" si="9"/>
        <v>49.541967343153942</v>
      </c>
      <c r="AV23" s="7">
        <f>(S23*AL23+T23*AM23+U23*AN23-重力減少^(E23-15))*9.8</f>
        <v>-7.52726275024391</v>
      </c>
      <c r="AW23">
        <f t="shared" si="13"/>
        <v>18.822075148439378</v>
      </c>
      <c r="AX23">
        <f t="shared" si="14"/>
        <v>81.135949343092278</v>
      </c>
      <c r="AY23" s="7">
        <f t="shared" si="10"/>
        <v>0.28718322536465823</v>
      </c>
      <c r="AZ23">
        <f t="shared" si="17"/>
        <v>-2.1082580451055857</v>
      </c>
      <c r="BA23" s="7">
        <f t="shared" si="11"/>
        <v>-1226.3422798118725</v>
      </c>
      <c r="BB23">
        <f t="shared" si="16"/>
        <v>-94.442284996934859</v>
      </c>
    </row>
    <row r="24" spans="1:54" x14ac:dyDescent="0.15">
      <c r="A24">
        <v>0.95899999999999996</v>
      </c>
      <c r="C24" s="2">
        <v>42821</v>
      </c>
      <c r="D24" s="1">
        <v>0.45998842592592593</v>
      </c>
      <c r="E24" s="3">
        <v>22</v>
      </c>
      <c r="F24">
        <v>3416.7033200000001</v>
      </c>
      <c r="G24" t="s">
        <v>17</v>
      </c>
      <c r="H24">
        <f t="shared" si="6"/>
        <v>5.5</v>
      </c>
      <c r="J24">
        <v>13505.366540000001</v>
      </c>
      <c r="K24" t="s">
        <v>18</v>
      </c>
      <c r="L24">
        <v>16.899999999999999</v>
      </c>
      <c r="M24">
        <v>995.18</v>
      </c>
      <c r="N24">
        <f t="shared" si="7"/>
        <v>95.454545454545453</v>
      </c>
      <c r="O24">
        <v>19.22</v>
      </c>
      <c r="P24">
        <v>-7.7999999999999996E-3</v>
      </c>
      <c r="Q24">
        <v>4.7899999999999998E-2</v>
      </c>
      <c r="R24">
        <v>1E-3</v>
      </c>
      <c r="S24">
        <f t="shared" si="18"/>
        <v>-7.5939197586252982E-3</v>
      </c>
      <c r="T24">
        <f t="shared" si="19"/>
        <v>4.6634455953609204E-2</v>
      </c>
      <c r="U24">
        <f t="shared" si="20"/>
        <v>9.7357945623401262E-4</v>
      </c>
      <c r="V24">
        <f t="shared" si="8"/>
        <v>-0.95274126581945773</v>
      </c>
      <c r="W24">
        <v>188.71950000000001</v>
      </c>
      <c r="X24">
        <v>26.5244</v>
      </c>
      <c r="Y24">
        <v>0.67069999999999996</v>
      </c>
      <c r="Z24">
        <f t="shared" si="21"/>
        <v>3.2929112510852785</v>
      </c>
      <c r="AA24">
        <f t="shared" si="12"/>
        <v>49.545528754843282</v>
      </c>
      <c r="AB24">
        <f t="shared" si="22"/>
        <v>0.46684028030603414</v>
      </c>
      <c r="AC24">
        <f t="shared" si="23"/>
        <v>1.7736613939367422E-2</v>
      </c>
      <c r="AD24">
        <v>0.39985898526046099</v>
      </c>
      <c r="AE24">
        <v>5.6688524655142403E-2</v>
      </c>
      <c r="AF24">
        <v>2.1537611965226E-3</v>
      </c>
      <c r="AG24">
        <v>0.914819416273838</v>
      </c>
      <c r="AH24">
        <v>0.91734190268839599</v>
      </c>
      <c r="AI24">
        <v>0.18481059787284901</v>
      </c>
      <c r="AJ24">
        <v>0.35260293528264902</v>
      </c>
      <c r="AK24">
        <v>-2.1567561802066901E-4</v>
      </c>
      <c r="AL24">
        <v>0.68303242588788005</v>
      </c>
      <c r="AM24">
        <v>0.33891691526735401</v>
      </c>
      <c r="AN24">
        <v>0.64699461337122299</v>
      </c>
      <c r="AO24">
        <v>0.33922110669128602</v>
      </c>
      <c r="AP24">
        <v>-0.93168999279581399</v>
      </c>
      <c r="AQ24">
        <v>0.12993382199901901</v>
      </c>
      <c r="AR24">
        <v>0.64683517681157099</v>
      </c>
      <c r="AS24">
        <v>0.13072521512621299</v>
      </c>
      <c r="AT24">
        <v>-0.75134224702817498</v>
      </c>
      <c r="AU24">
        <f t="shared" si="9"/>
        <v>43.081064384375168</v>
      </c>
      <c r="AV24" s="7">
        <f>(S24*AL24+T24*AM24+U24*AN24-重力減少^(E24-15))*9.8</f>
        <v>-7.2004231245415236</v>
      </c>
      <c r="AW24">
        <f t="shared" si="13"/>
        <v>16.940259460878401</v>
      </c>
      <c r="AX24">
        <f t="shared" si="14"/>
        <v>85.841468130202117</v>
      </c>
      <c r="AY24" s="7">
        <f t="shared" si="10"/>
        <v>-0.44980405438405707</v>
      </c>
      <c r="AZ24">
        <f t="shared" si="17"/>
        <v>-2.0364622387644209</v>
      </c>
      <c r="BA24" s="7">
        <f t="shared" si="11"/>
        <v>235.73172028343532</v>
      </c>
      <c r="BB24">
        <f t="shared" si="16"/>
        <v>-401.02785494990297</v>
      </c>
    </row>
    <row r="25" spans="1:54" x14ac:dyDescent="0.15">
      <c r="C25" s="2">
        <v>42821</v>
      </c>
      <c r="D25" s="1">
        <v>0.45999999999999996</v>
      </c>
      <c r="E25" s="3">
        <v>23</v>
      </c>
      <c r="F25">
        <v>3416.7148299999999</v>
      </c>
      <c r="G25" t="s">
        <v>17</v>
      </c>
      <c r="H25">
        <f t="shared" si="6"/>
        <v>5.75</v>
      </c>
      <c r="J25">
        <v>13505.36399</v>
      </c>
      <c r="K25" t="s">
        <v>18</v>
      </c>
      <c r="L25">
        <v>16.899999999999999</v>
      </c>
      <c r="M25">
        <v>994.61</v>
      </c>
      <c r="N25">
        <f t="shared" si="7"/>
        <v>100.63636363636306</v>
      </c>
      <c r="O25">
        <v>19.21</v>
      </c>
      <c r="P25">
        <v>-2.2499999999999999E-2</v>
      </c>
      <c r="Q25">
        <v>1.37E-2</v>
      </c>
      <c r="R25">
        <v>1.4200000000000001E-2</v>
      </c>
      <c r="S25">
        <f t="shared" si="18"/>
        <v>-2.1905537765265284E-2</v>
      </c>
      <c r="T25">
        <f t="shared" si="19"/>
        <v>1.3338038550405974E-2</v>
      </c>
      <c r="U25">
        <f t="shared" si="20"/>
        <v>1.382482827852298E-2</v>
      </c>
      <c r="V25">
        <f t="shared" si="8"/>
        <v>-0.97086442493980551</v>
      </c>
      <c r="W25">
        <v>167.86590000000001</v>
      </c>
      <c r="X25">
        <v>11.2805</v>
      </c>
      <c r="Y25">
        <v>-13.7805</v>
      </c>
      <c r="Z25">
        <f t="shared" si="21"/>
        <v>2.9289473459119448</v>
      </c>
      <c r="AA25">
        <f t="shared" si="12"/>
        <v>47.167479249582549</v>
      </c>
      <c r="AB25">
        <f t="shared" si="22"/>
        <v>0.20078408981270079</v>
      </c>
      <c r="AC25">
        <f t="shared" si="23"/>
        <v>-0.2344843544517437</v>
      </c>
      <c r="AD25">
        <v>0.357904171323915</v>
      </c>
      <c r="AE25">
        <v>2.4534911303412801E-2</v>
      </c>
      <c r="AF25">
        <v>-2.8652931750857601E-2</v>
      </c>
      <c r="AG25">
        <v>0.93299606203796803</v>
      </c>
      <c r="AH25">
        <v>0.84185274435717905</v>
      </c>
      <c r="AI25">
        <v>0.32490486474474201</v>
      </c>
      <c r="AJ25">
        <v>0.28534574815430802</v>
      </c>
      <c r="AK25">
        <v>-0.32295292179162</v>
      </c>
      <c r="AL25">
        <v>0.626029265750919</v>
      </c>
      <c r="AM25">
        <v>0.362737617906219</v>
      </c>
      <c r="AN25">
        <v>0.69029615309596404</v>
      </c>
      <c r="AO25">
        <v>0.73135059025521698</v>
      </c>
      <c r="AP25">
        <v>-0.58027647834291196</v>
      </c>
      <c r="AQ25">
        <v>-0.35833716359776602</v>
      </c>
      <c r="AR25">
        <v>0.27058025160146199</v>
      </c>
      <c r="AS25">
        <v>0.72917805043601502</v>
      </c>
      <c r="AT25">
        <v>-0.62855842863302702</v>
      </c>
      <c r="AU25">
        <f t="shared" si="9"/>
        <v>38.757772759985173</v>
      </c>
      <c r="AV25" s="7">
        <f>(S25*AL25+T25*AM25+U25*AN25-重力減少^(E25-15))*9.8</f>
        <v>-7.0043730550169947</v>
      </c>
      <c r="AW25">
        <f t="shared" si="13"/>
        <v>15.140153679743021</v>
      </c>
      <c r="AX25">
        <f t="shared" si="14"/>
        <v>90.076532995421715</v>
      </c>
      <c r="AY25" s="7">
        <f t="shared" si="10"/>
        <v>-0.2814004120976703</v>
      </c>
      <c r="AZ25">
        <f t="shared" si="17"/>
        <v>-2.1489132523604351</v>
      </c>
      <c r="BA25" s="7">
        <f t="shared" si="11"/>
        <v>1196.9374942643212</v>
      </c>
      <c r="BB25">
        <f t="shared" si="16"/>
        <v>-342.09492487904413</v>
      </c>
    </row>
    <row r="26" spans="1:54" x14ac:dyDescent="0.15">
      <c r="C26" s="2">
        <v>42821</v>
      </c>
      <c r="D26" s="1">
        <v>0.45999999999999996</v>
      </c>
      <c r="E26" s="3">
        <v>24</v>
      </c>
      <c r="F26">
        <v>3416.7148299999999</v>
      </c>
      <c r="G26" t="s">
        <v>17</v>
      </c>
      <c r="H26">
        <f t="shared" si="6"/>
        <v>6</v>
      </c>
      <c r="J26">
        <v>13505.36399</v>
      </c>
      <c r="K26" t="s">
        <v>18</v>
      </c>
      <c r="L26">
        <v>16.899999999999999</v>
      </c>
      <c r="M26">
        <v>994.28</v>
      </c>
      <c r="N26">
        <f t="shared" si="7"/>
        <v>103.63636363636343</v>
      </c>
      <c r="O26">
        <v>19.21</v>
      </c>
      <c r="P26">
        <v>-1.2699999999999999E-2</v>
      </c>
      <c r="Q26">
        <v>4.2000000000000003E-2</v>
      </c>
      <c r="R26">
        <v>1.12E-2</v>
      </c>
      <c r="S26">
        <f t="shared" si="18"/>
        <v>-1.236445909417196E-2</v>
      </c>
      <c r="T26">
        <f t="shared" si="19"/>
        <v>4.0890337161828536E-2</v>
      </c>
      <c r="U26">
        <f t="shared" si="20"/>
        <v>1.0904089909820941E-2</v>
      </c>
      <c r="V26">
        <f t="shared" si="8"/>
        <v>-0.95591146749254485</v>
      </c>
      <c r="W26">
        <v>153.53659999999999</v>
      </c>
      <c r="X26">
        <v>1.0366</v>
      </c>
      <c r="Y26">
        <v>-13.0488</v>
      </c>
      <c r="Z26">
        <f t="shared" si="21"/>
        <v>2.6788539334363888</v>
      </c>
      <c r="AA26">
        <f t="shared" si="12"/>
        <v>41.95408033419961</v>
      </c>
      <c r="AB26">
        <f t="shared" si="22"/>
        <v>2.1994343763811871E-2</v>
      </c>
      <c r="AC26">
        <f t="shared" si="23"/>
        <v>-0.22171378297174368</v>
      </c>
      <c r="AD26">
        <v>0.32859106904181301</v>
      </c>
      <c r="AE26">
        <v>2.6978495985930202E-3</v>
      </c>
      <c r="AF26">
        <v>-2.7195648138862001E-2</v>
      </c>
      <c r="AG26">
        <v>0.94407681238118002</v>
      </c>
      <c r="AH26">
        <v>0.67904839127306804</v>
      </c>
      <c r="AI26">
        <v>0.422520666077767</v>
      </c>
      <c r="AJ26">
        <v>0.17368157361558201</v>
      </c>
      <c r="AK26">
        <v>-0.57463404009253904</v>
      </c>
      <c r="AL26">
        <v>0.58262199544723003</v>
      </c>
      <c r="AM26">
        <v>0.37421726848676301</v>
      </c>
      <c r="AN26">
        <v>0.72146590105658703</v>
      </c>
      <c r="AO26">
        <v>0.77343064583216903</v>
      </c>
      <c r="AP26">
        <v>1.7455986591748199E-2</v>
      </c>
      <c r="AQ26">
        <v>-0.63364053265218301</v>
      </c>
      <c r="AR26">
        <v>-0.24971312842684401</v>
      </c>
      <c r="AS26">
        <v>0.92717674933014504</v>
      </c>
      <c r="AT26">
        <v>-0.27926086190668198</v>
      </c>
      <c r="AU26">
        <f t="shared" si="9"/>
        <v>35.635171937375752</v>
      </c>
      <c r="AV26" s="7">
        <f>(S26*AL26+T26*AM26+U26*AN26-重力減少^(E26-15))*9.8</f>
        <v>-6.5670141292025841</v>
      </c>
      <c r="AW26">
        <f t="shared" si="13"/>
        <v>13.389060415988773</v>
      </c>
      <c r="AX26">
        <f t="shared" si="14"/>
        <v>93.861571415357474</v>
      </c>
      <c r="AY26" s="7">
        <f t="shared" si="10"/>
        <v>-0.15443372869010388</v>
      </c>
      <c r="AZ26">
        <f t="shared" si="17"/>
        <v>-2.2192633553848529</v>
      </c>
      <c r="BA26" s="7">
        <f t="shared" si="11"/>
        <v>1397.3561285969265</v>
      </c>
      <c r="BB26">
        <f t="shared" si="16"/>
        <v>-42.860551312963821</v>
      </c>
    </row>
    <row r="27" spans="1:54" x14ac:dyDescent="0.15">
      <c r="C27" s="2">
        <v>42821</v>
      </c>
      <c r="D27" s="1">
        <v>0.45999999999999996</v>
      </c>
      <c r="E27" s="3">
        <v>25</v>
      </c>
      <c r="F27">
        <v>3416.7148299999999</v>
      </c>
      <c r="G27" t="s">
        <v>17</v>
      </c>
      <c r="H27">
        <f t="shared" si="6"/>
        <v>6.25</v>
      </c>
      <c r="J27">
        <v>13505.36399</v>
      </c>
      <c r="K27" t="s">
        <v>18</v>
      </c>
      <c r="L27">
        <v>16.899999999999999</v>
      </c>
      <c r="M27">
        <v>994.01</v>
      </c>
      <c r="N27">
        <f t="shared" si="7"/>
        <v>106.09090909090872</v>
      </c>
      <c r="O27">
        <v>19.21</v>
      </c>
      <c r="P27">
        <v>-6.3E-3</v>
      </c>
      <c r="Q27">
        <v>6.3E-2</v>
      </c>
      <c r="R27">
        <v>-2.4400000000000002E-2</v>
      </c>
      <c r="S27">
        <f t="shared" si="18"/>
        <v>-6.1335505742742798E-3</v>
      </c>
      <c r="T27">
        <f t="shared" si="19"/>
        <v>6.1335505742742796E-2</v>
      </c>
      <c r="U27">
        <f t="shared" si="20"/>
        <v>-2.3755338732109908E-2</v>
      </c>
      <c r="V27">
        <f t="shared" si="8"/>
        <v>-0.93393956686758328</v>
      </c>
      <c r="W27">
        <v>135.8537</v>
      </c>
      <c r="X27">
        <v>-14.2683</v>
      </c>
      <c r="Y27">
        <v>-19.2683</v>
      </c>
      <c r="Z27">
        <f t="shared" si="21"/>
        <v>2.3702291713430559</v>
      </c>
      <c r="AA27">
        <f t="shared" si="12"/>
        <v>38.371756079481159</v>
      </c>
      <c r="AB27">
        <f t="shared" si="22"/>
        <v>-0.24512649735174366</v>
      </c>
      <c r="AC27">
        <f t="shared" si="23"/>
        <v>-0.33026451321618816</v>
      </c>
      <c r="AD27">
        <v>0.29183366492165203</v>
      </c>
      <c r="AE27">
        <v>-3.0181117026222101E-2</v>
      </c>
      <c r="AF27">
        <v>-4.0663706447293002E-2</v>
      </c>
      <c r="AG27">
        <v>0.95512757010328997</v>
      </c>
      <c r="AH27">
        <v>0.46894092959554101</v>
      </c>
      <c r="AI27">
        <v>0.49920298892439402</v>
      </c>
      <c r="AJ27">
        <v>4.5454615850018899E-2</v>
      </c>
      <c r="AK27">
        <v>-0.72720331290289597</v>
      </c>
      <c r="AL27">
        <v>0.49746050749375598</v>
      </c>
      <c r="AM27">
        <v>0.40208393290043198</v>
      </c>
      <c r="AN27">
        <v>0.76867519433592701</v>
      </c>
      <c r="AO27">
        <v>0.53430292183188099</v>
      </c>
      <c r="AP27">
        <v>0.55605656489599398</v>
      </c>
      <c r="AQ27">
        <v>-0.63664863492980295</v>
      </c>
      <c r="AR27">
        <v>-0.68341307509146199</v>
      </c>
      <c r="AS27">
        <v>0.727412955300762</v>
      </c>
      <c r="AT27">
        <v>6.1781560798041098E-2</v>
      </c>
      <c r="AU27">
        <f t="shared" si="9"/>
        <v>29.832130269344919</v>
      </c>
      <c r="AV27" s="7">
        <f>(S27*AL27+T27*AM27+U27*AN27-重力減少^(E27-15))*9.8</f>
        <v>-6.4149720625760249</v>
      </c>
      <c r="AW27">
        <f t="shared" si="13"/>
        <v>11.747306883688127</v>
      </c>
      <c r="AX27">
        <f t="shared" si="14"/>
        <v>97.208836519354662</v>
      </c>
      <c r="AY27" s="7">
        <f t="shared" si="10"/>
        <v>0.45033587800272118</v>
      </c>
      <c r="AZ27">
        <f t="shared" si="17"/>
        <v>-2.2578717875573791</v>
      </c>
      <c r="BA27" s="7">
        <f t="shared" si="11"/>
        <v>974.85629086444567</v>
      </c>
      <c r="BB27">
        <f t="shared" si="16"/>
        <v>306.47848083626781</v>
      </c>
    </row>
    <row r="28" spans="1:54" x14ac:dyDescent="0.15">
      <c r="C28" s="2">
        <v>42821</v>
      </c>
      <c r="D28" s="1">
        <v>0.45999999999999996</v>
      </c>
      <c r="E28" s="3">
        <v>26</v>
      </c>
      <c r="F28">
        <v>3416.7148299999999</v>
      </c>
      <c r="G28" t="s">
        <v>17</v>
      </c>
      <c r="H28">
        <f t="shared" si="6"/>
        <v>6.5</v>
      </c>
      <c r="J28">
        <v>13505.36399</v>
      </c>
      <c r="K28" t="s">
        <v>18</v>
      </c>
      <c r="L28">
        <v>16.899999999999999</v>
      </c>
      <c r="M28">
        <v>993.65</v>
      </c>
      <c r="N28">
        <f t="shared" si="7"/>
        <v>109.36363636363612</v>
      </c>
      <c r="O28">
        <v>19.21</v>
      </c>
      <c r="P28">
        <v>-1.8100000000000002E-2</v>
      </c>
      <c r="Q28">
        <v>4.8800000000000003E-2</v>
      </c>
      <c r="R28">
        <v>-4.0500000000000001E-2</v>
      </c>
      <c r="S28">
        <f t="shared" si="18"/>
        <v>-1.7621788157835629E-2</v>
      </c>
      <c r="T28">
        <f t="shared" si="19"/>
        <v>4.7510677464219817E-2</v>
      </c>
      <c r="U28">
        <f t="shared" si="20"/>
        <v>-3.9429967977477512E-2</v>
      </c>
      <c r="V28">
        <f t="shared" si="8"/>
        <v>-0.93579319143818418</v>
      </c>
      <c r="W28">
        <v>109.7561</v>
      </c>
      <c r="X28">
        <v>-36.0366</v>
      </c>
      <c r="Y28">
        <v>-11.3415</v>
      </c>
      <c r="Z28">
        <f t="shared" si="21"/>
        <v>1.9147402192363889</v>
      </c>
      <c r="AA28">
        <f t="shared" si="12"/>
        <v>33.951031999186888</v>
      </c>
      <c r="AB28">
        <f t="shared" si="22"/>
        <v>-0.62505492587174372</v>
      </c>
      <c r="AC28">
        <f t="shared" si="23"/>
        <v>-0.19191578285174368</v>
      </c>
      <c r="AD28">
        <v>0.23679908760297899</v>
      </c>
      <c r="AE28">
        <v>-7.7301575801154307E-2</v>
      </c>
      <c r="AF28">
        <v>-2.3734542085686101E-2</v>
      </c>
      <c r="AG28">
        <v>0.96818765226635595</v>
      </c>
      <c r="AH28">
        <v>0.27348709576215702</v>
      </c>
      <c r="AI28">
        <v>0.561429841656085</v>
      </c>
      <c r="AJ28">
        <v>-9.3192249681927006E-2</v>
      </c>
      <c r="AK28">
        <v>-0.77544603032630499</v>
      </c>
      <c r="AL28">
        <v>0.35222347499448903</v>
      </c>
      <c r="AM28">
        <v>0.45161875388351702</v>
      </c>
      <c r="AN28">
        <v>0.81974332861177002</v>
      </c>
      <c r="AO28">
        <v>0.16255651359140399</v>
      </c>
      <c r="AP28">
        <v>0.83304002610160499</v>
      </c>
      <c r="AQ28">
        <v>-0.52879078547346603</v>
      </c>
      <c r="AR28">
        <v>-0.92169083946397801</v>
      </c>
      <c r="AS28">
        <v>0.31950714554347198</v>
      </c>
      <c r="AT28">
        <v>0.220002682699208</v>
      </c>
      <c r="AU28">
        <f t="shared" si="9"/>
        <v>20.623373224943318</v>
      </c>
      <c r="AV28" s="7">
        <f>(S28*AL28+T28*AM28+U28*AN28-重力減少^(E28-15))*9.8</f>
        <v>-6.3507595605199105</v>
      </c>
      <c r="AW28">
        <f t="shared" si="13"/>
        <v>10.14356386804412</v>
      </c>
      <c r="AX28">
        <f t="shared" si="14"/>
        <v>100.14566324027669</v>
      </c>
      <c r="AY28" s="7">
        <f t="shared" si="10"/>
        <v>0.5641268402098415</v>
      </c>
      <c r="AZ28">
        <f t="shared" si="17"/>
        <v>-2.1452878180566985</v>
      </c>
      <c r="BA28" s="7">
        <f t="shared" si="11"/>
        <v>352.32196024245144</v>
      </c>
      <c r="BB28">
        <f t="shared" si="16"/>
        <v>550.1925535523792</v>
      </c>
    </row>
    <row r="29" spans="1:54" x14ac:dyDescent="0.15">
      <c r="C29" s="2">
        <v>42821</v>
      </c>
      <c r="D29" s="1">
        <v>0.46001157407407406</v>
      </c>
      <c r="E29" s="3">
        <v>27</v>
      </c>
      <c r="F29">
        <v>3416.7213099999999</v>
      </c>
      <c r="G29" t="s">
        <v>17</v>
      </c>
      <c r="H29">
        <f t="shared" si="6"/>
        <v>6.75</v>
      </c>
      <c r="J29">
        <v>13505.36096</v>
      </c>
      <c r="K29" t="s">
        <v>18</v>
      </c>
      <c r="L29">
        <v>16.899999999999999</v>
      </c>
      <c r="M29">
        <v>993.46</v>
      </c>
      <c r="N29">
        <f t="shared" si="7"/>
        <v>111.09090909090831</v>
      </c>
      <c r="O29">
        <v>19.2</v>
      </c>
      <c r="P29">
        <v>-8.8000000000000005E-3</v>
      </c>
      <c r="Q29">
        <v>0.02</v>
      </c>
      <c r="R29">
        <v>-2.64E-2</v>
      </c>
      <c r="S29">
        <f t="shared" si="18"/>
        <v>-8.5674992148593119E-3</v>
      </c>
      <c r="T29">
        <f t="shared" si="19"/>
        <v>1.9471589124680253E-2</v>
      </c>
      <c r="U29">
        <f t="shared" si="20"/>
        <v>-2.5702497644577934E-2</v>
      </c>
      <c r="V29">
        <f t="shared" si="8"/>
        <v>-0.96663589936763594</v>
      </c>
      <c r="W29">
        <v>92.317099999999996</v>
      </c>
      <c r="X29">
        <v>-46.0976</v>
      </c>
      <c r="Y29">
        <v>-0.73170000000000002</v>
      </c>
      <c r="Z29">
        <f t="shared" si="21"/>
        <v>1.6103723143030557</v>
      </c>
      <c r="AA29">
        <f t="shared" si="12"/>
        <v>27.426633356549765</v>
      </c>
      <c r="AB29">
        <f t="shared" si="22"/>
        <v>-0.80065246538285484</v>
      </c>
      <c r="AC29">
        <f t="shared" si="23"/>
        <v>-6.7398783984103563E-3</v>
      </c>
      <c r="AD29">
        <v>0.19960532035695799</v>
      </c>
      <c r="AE29">
        <v>-9.9240709978396402E-2</v>
      </c>
      <c r="AF29">
        <v>-8.3540650547772198E-4</v>
      </c>
      <c r="AG29">
        <v>0.97483757604236299</v>
      </c>
      <c r="AH29">
        <v>0.10210485704382601</v>
      </c>
      <c r="AI29">
        <v>0.60588552460379497</v>
      </c>
      <c r="AJ29">
        <v>-0.22940493108256799</v>
      </c>
      <c r="AK29">
        <v>-0.75488456524070302</v>
      </c>
      <c r="AL29">
        <v>0.160552217341173</v>
      </c>
      <c r="AM29">
        <v>0.47007619307786402</v>
      </c>
      <c r="AN29">
        <v>0.86790054626567303</v>
      </c>
      <c r="AO29">
        <v>-0.22262077357948801</v>
      </c>
      <c r="AP29">
        <v>0.87389595152612398</v>
      </c>
      <c r="AQ29">
        <v>-0.43214101526830401</v>
      </c>
      <c r="AR29">
        <v>-0.96159397703901095</v>
      </c>
      <c r="AS29">
        <v>-0.123831492794333</v>
      </c>
      <c r="AT29">
        <v>0.24495465848728801</v>
      </c>
      <c r="AU29">
        <f t="shared" si="9"/>
        <v>9.238950333297451</v>
      </c>
      <c r="AV29" s="7">
        <f>(S29*AL29+T29*AM29+U29*AN29-重力減少^(E29-15))*9.8</f>
        <v>-6.0723174007797747</v>
      </c>
      <c r="AW29">
        <f t="shared" si="13"/>
        <v>8.5558739779141426</v>
      </c>
      <c r="AX29">
        <f t="shared" si="14"/>
        <v>102.68155420728772</v>
      </c>
      <c r="AY29" s="7">
        <f t="shared" si="10"/>
        <v>0.29429938643035897</v>
      </c>
      <c r="AZ29">
        <f t="shared" si="17"/>
        <v>-2.0042561080042383</v>
      </c>
      <c r="BA29" s="7">
        <f t="shared" si="11"/>
        <v>-102.81323022371153</v>
      </c>
      <c r="BB29">
        <f t="shared" si="16"/>
        <v>638.27304361299207</v>
      </c>
    </row>
    <row r="30" spans="1:54" x14ac:dyDescent="0.15">
      <c r="C30" s="2">
        <v>42821</v>
      </c>
      <c r="D30" s="1">
        <v>0.46001157407407406</v>
      </c>
      <c r="E30" s="3">
        <v>28</v>
      </c>
      <c r="F30">
        <v>3416.7213099999999</v>
      </c>
      <c r="G30" t="s">
        <v>17</v>
      </c>
      <c r="H30">
        <f t="shared" si="6"/>
        <v>7</v>
      </c>
      <c r="J30">
        <v>13505.36096</v>
      </c>
      <c r="K30" t="s">
        <v>18</v>
      </c>
      <c r="L30">
        <v>16.89</v>
      </c>
      <c r="M30">
        <v>993.29</v>
      </c>
      <c r="N30">
        <f t="shared" si="7"/>
        <v>112.63636363636351</v>
      </c>
      <c r="O30">
        <v>19.2</v>
      </c>
      <c r="P30">
        <v>-7.3000000000000001E-3</v>
      </c>
      <c r="Q30">
        <v>-2.7799999999999998E-2</v>
      </c>
      <c r="R30">
        <v>4.4000000000000003E-3</v>
      </c>
      <c r="S30">
        <f t="shared" si="18"/>
        <v>-7.1071300305082926E-3</v>
      </c>
      <c r="T30">
        <f t="shared" si="19"/>
        <v>-2.7065508883305549E-2</v>
      </c>
      <c r="U30">
        <f t="shared" si="20"/>
        <v>4.2837496074296559E-3</v>
      </c>
      <c r="V30">
        <f t="shared" si="8"/>
        <v>-0.97169092761883569</v>
      </c>
      <c r="W30">
        <v>85.9756</v>
      </c>
      <c r="X30">
        <v>-45</v>
      </c>
      <c r="Y30">
        <v>18.9024</v>
      </c>
      <c r="Z30">
        <f t="shared" si="21"/>
        <v>1.4996922828141668</v>
      </c>
      <c r="AA30">
        <f t="shared" si="12"/>
        <v>23.066884263569996</v>
      </c>
      <c r="AB30">
        <f t="shared" si="22"/>
        <v>-0.78149573549841034</v>
      </c>
      <c r="AC30">
        <f t="shared" si="23"/>
        <v>0.33593974097492296</v>
      </c>
      <c r="AD30">
        <v>0.18601370162560499</v>
      </c>
      <c r="AE30">
        <v>-9.6932494832323607E-2</v>
      </c>
      <c r="AF30">
        <v>4.1668144495317798E-2</v>
      </c>
      <c r="AG30">
        <v>0.97686578401919599</v>
      </c>
      <c r="AH30">
        <v>-3.7666797762032203E-2</v>
      </c>
      <c r="AI30">
        <v>0.61811470189835205</v>
      </c>
      <c r="AJ30">
        <v>-0.37815275472225701</v>
      </c>
      <c r="AK30">
        <v>-0.68812493178160095</v>
      </c>
      <c r="AL30">
        <v>-5.0130581213840203E-2</v>
      </c>
      <c r="AM30">
        <v>0.473867874152267</v>
      </c>
      <c r="AN30">
        <v>0.87916788082457398</v>
      </c>
      <c r="AO30">
        <v>-0.566997480032843</v>
      </c>
      <c r="AP30">
        <v>0.71116341288464602</v>
      </c>
      <c r="AQ30">
        <v>-0.41564462923351703</v>
      </c>
      <c r="AR30">
        <v>-0.82219266748345898</v>
      </c>
      <c r="AS30">
        <v>-0.51932247979523605</v>
      </c>
      <c r="AT30">
        <v>0.23303085528693099</v>
      </c>
      <c r="AU30">
        <f t="shared" si="9"/>
        <v>-2.873475129335906</v>
      </c>
      <c r="AV30" s="7">
        <f>(S30*AL30+T30*AM30+U30*AN30-重力減少^(E30-15))*9.8</f>
        <v>-5.7720901297011569</v>
      </c>
      <c r="AW30">
        <f t="shared" si="13"/>
        <v>7.0377946277191992</v>
      </c>
      <c r="AX30">
        <f t="shared" si="14"/>
        <v>104.82052270176625</v>
      </c>
      <c r="AY30" s="7">
        <f t="shared" si="10"/>
        <v>-0.16658816521283523</v>
      </c>
      <c r="AZ30">
        <f t="shared" si="17"/>
        <v>-1.9306812613966484</v>
      </c>
      <c r="BA30" s="7">
        <f t="shared" si="11"/>
        <v>-429.74886652539163</v>
      </c>
      <c r="BB30">
        <f t="shared" si="16"/>
        <v>612.56973605706423</v>
      </c>
    </row>
    <row r="31" spans="1:54" x14ac:dyDescent="0.15">
      <c r="C31" s="2">
        <v>42821</v>
      </c>
      <c r="D31" s="1">
        <v>0.46001157407407406</v>
      </c>
      <c r="E31" s="3">
        <v>29</v>
      </c>
      <c r="F31">
        <v>3416.7213099999999</v>
      </c>
      <c r="G31" t="s">
        <v>17</v>
      </c>
      <c r="H31">
        <f t="shared" si="6"/>
        <v>7.25</v>
      </c>
      <c r="J31">
        <v>13505.36096</v>
      </c>
      <c r="K31" t="s">
        <v>18</v>
      </c>
      <c r="L31">
        <v>16.899999999999999</v>
      </c>
      <c r="M31">
        <v>993.23</v>
      </c>
      <c r="N31">
        <f t="shared" si="7"/>
        <v>113.18181818181756</v>
      </c>
      <c r="O31">
        <v>19.21</v>
      </c>
      <c r="P31">
        <v>1.37E-2</v>
      </c>
      <c r="Q31">
        <v>-3.3999999999999998E-3</v>
      </c>
      <c r="R31">
        <v>4.8999999999999998E-3</v>
      </c>
      <c r="S31">
        <f t="shared" si="18"/>
        <v>1.3338038550405974E-2</v>
      </c>
      <c r="T31">
        <f t="shared" si="19"/>
        <v>-3.3101701511956427E-3</v>
      </c>
      <c r="U31">
        <f t="shared" si="20"/>
        <v>4.7705393355466615E-3</v>
      </c>
      <c r="V31">
        <f t="shared" si="8"/>
        <v>-0.98545288535983921</v>
      </c>
      <c r="W31">
        <v>91.9512</v>
      </c>
      <c r="X31">
        <v>-28.9024</v>
      </c>
      <c r="Y31">
        <v>40.4268</v>
      </c>
      <c r="Z31">
        <f t="shared" si="21"/>
        <v>1.6039861558986113</v>
      </c>
      <c r="AA31">
        <f t="shared" si="12"/>
        <v>21.481509593397899</v>
      </c>
      <c r="AB31">
        <f t="shared" si="22"/>
        <v>-0.50053967228063267</v>
      </c>
      <c r="AC31">
        <f t="shared" si="23"/>
        <v>0.71161131233492292</v>
      </c>
      <c r="AD31">
        <v>0.19876424605575199</v>
      </c>
      <c r="AE31">
        <v>-6.2026339911922197E-2</v>
      </c>
      <c r="AF31">
        <v>8.8182111413700096E-2</v>
      </c>
      <c r="AG31">
        <v>0.97409928799565404</v>
      </c>
      <c r="AH31">
        <v>-0.142414605932594</v>
      </c>
      <c r="AI31">
        <v>0.57294525250995898</v>
      </c>
      <c r="AJ31">
        <v>-0.549561407626876</v>
      </c>
      <c r="AK31">
        <v>-0.591129492489192</v>
      </c>
      <c r="AL31">
        <v>-0.26056800625306797</v>
      </c>
      <c r="AM31">
        <v>0.48653236724992999</v>
      </c>
      <c r="AN31">
        <v>0.83390081528649296</v>
      </c>
      <c r="AO31">
        <v>-0.81291545667855503</v>
      </c>
      <c r="AP31">
        <v>0.35540067852846102</v>
      </c>
      <c r="AQ31">
        <v>-0.46136625146905302</v>
      </c>
      <c r="AR31">
        <v>-0.52083853007472103</v>
      </c>
      <c r="AS31">
        <v>-0.79810814638098204</v>
      </c>
      <c r="AT31">
        <v>0.30290363528672798</v>
      </c>
      <c r="AU31">
        <f t="shared" si="9"/>
        <v>-15.10376828638506</v>
      </c>
      <c r="AV31" s="7">
        <f>(S31*AL31+T31*AM31+U31*AN31-重力減少^(E31-15))*9.8</f>
        <v>-5.4644979588950751</v>
      </c>
      <c r="AW31">
        <f t="shared" si="13"/>
        <v>5.5947720952939104</v>
      </c>
      <c r="AX31">
        <f t="shared" si="14"/>
        <v>106.57997135869606</v>
      </c>
      <c r="AY31" s="7">
        <f t="shared" si="10"/>
        <v>-0.13935698262547749</v>
      </c>
      <c r="AZ31">
        <f t="shared" si="17"/>
        <v>-1.9723283026998573</v>
      </c>
      <c r="BA31" s="7">
        <f t="shared" si="11"/>
        <v>-714.184221046272</v>
      </c>
      <c r="BB31">
        <f t="shared" si="16"/>
        <v>505.13251942571634</v>
      </c>
    </row>
    <row r="32" spans="1:54" x14ac:dyDescent="0.15">
      <c r="C32" s="2">
        <v>42821</v>
      </c>
      <c r="D32" s="1">
        <v>0.46001157407407406</v>
      </c>
      <c r="E32" s="3">
        <v>30</v>
      </c>
      <c r="F32">
        <v>3416.7213099999999</v>
      </c>
      <c r="G32" t="s">
        <v>17</v>
      </c>
      <c r="H32">
        <f t="shared" si="6"/>
        <v>7.5</v>
      </c>
      <c r="J32">
        <v>13505.36096</v>
      </c>
      <c r="K32" t="s">
        <v>18</v>
      </c>
      <c r="L32">
        <v>16.899999999999999</v>
      </c>
      <c r="M32">
        <v>993.23</v>
      </c>
      <c r="N32">
        <f t="shared" si="7"/>
        <v>113.18181818181756</v>
      </c>
      <c r="O32">
        <v>19.21</v>
      </c>
      <c r="P32">
        <v>-4.2000000000000003E-2</v>
      </c>
      <c r="Q32">
        <v>9.9599999999999994E-2</v>
      </c>
      <c r="R32">
        <v>-3.3999999999999998E-3</v>
      </c>
      <c r="S32">
        <f t="shared" si="18"/>
        <v>-4.0890337161828536E-2</v>
      </c>
      <c r="T32">
        <f t="shared" si="19"/>
        <v>9.6968513840907655E-2</v>
      </c>
      <c r="U32">
        <f t="shared" si="20"/>
        <v>-3.3101701511956427E-3</v>
      </c>
      <c r="V32">
        <f t="shared" si="8"/>
        <v>-0.89471054385100002</v>
      </c>
      <c r="W32">
        <v>88.536600000000007</v>
      </c>
      <c r="X32">
        <v>-3.1707000000000001</v>
      </c>
      <c r="Y32">
        <v>55.6098</v>
      </c>
      <c r="Z32">
        <f t="shared" si="21"/>
        <v>1.5443901556586113</v>
      </c>
      <c r="AA32">
        <f t="shared" si="12"/>
        <v>22.975409282600829</v>
      </c>
      <c r="AB32">
        <f t="shared" si="22"/>
        <v>-5.143687857841036E-2</v>
      </c>
      <c r="AC32">
        <f t="shared" si="23"/>
        <v>0.97660459753492301</v>
      </c>
      <c r="AD32">
        <v>0.19137325164270599</v>
      </c>
      <c r="AE32">
        <v>-6.37380570598665E-3</v>
      </c>
      <c r="AF32">
        <v>0.121016050744937</v>
      </c>
      <c r="AG32">
        <v>0.97400758139689003</v>
      </c>
      <c r="AH32">
        <v>-0.18600650488346199</v>
      </c>
      <c r="AI32">
        <v>0.47388386382572101</v>
      </c>
      <c r="AJ32">
        <v>-0.71555180708979804</v>
      </c>
      <c r="AK32">
        <v>-0.47835266814053401</v>
      </c>
      <c r="AL32">
        <v>-0.47316061004774002</v>
      </c>
      <c r="AM32">
        <v>0.50828126976658605</v>
      </c>
      <c r="AN32">
        <v>0.71956180269919501</v>
      </c>
      <c r="AO32">
        <v>-0.86086319469015704</v>
      </c>
      <c r="AP32">
        <v>-9.3225616976873898E-2</v>
      </c>
      <c r="AQ32">
        <v>-0.50022349441738201</v>
      </c>
      <c r="AR32">
        <v>-0.187172639899921</v>
      </c>
      <c r="AS32">
        <v>-0.85613032602737904</v>
      </c>
      <c r="AT32">
        <v>0.481671327493289</v>
      </c>
      <c r="AU32">
        <f t="shared" si="9"/>
        <v>-28.239654947809179</v>
      </c>
      <c r="AV32" s="7">
        <f>(S32*AL32+T32*AM32+U32*AN32-重力減少^(E32-15))*9.8</f>
        <v>-4.5807616600388386</v>
      </c>
      <c r="AW32">
        <f t="shared" si="13"/>
        <v>4.2286476055701421</v>
      </c>
      <c r="AX32">
        <f t="shared" si="14"/>
        <v>107.97866438251954</v>
      </c>
      <c r="AY32" s="7">
        <f t="shared" si="10"/>
        <v>0.27260524398465663</v>
      </c>
      <c r="AZ32">
        <f t="shared" si="17"/>
        <v>-2.0071675483562266</v>
      </c>
      <c r="BA32" s="7">
        <f t="shared" si="11"/>
        <v>-741.17152122755897</v>
      </c>
      <c r="BB32">
        <f t="shared" si="16"/>
        <v>326.58646416414831</v>
      </c>
    </row>
    <row r="33" spans="1:54" x14ac:dyDescent="0.15">
      <c r="C33" s="2">
        <v>42821</v>
      </c>
      <c r="D33" s="1">
        <v>0.4600231481481481</v>
      </c>
      <c r="E33" s="3">
        <v>31</v>
      </c>
      <c r="F33">
        <v>3416.7210399999999</v>
      </c>
      <c r="G33" t="s">
        <v>17</v>
      </c>
      <c r="H33">
        <f t="shared" si="6"/>
        <v>7.75</v>
      </c>
      <c r="J33">
        <v>13505.350759999999</v>
      </c>
      <c r="K33" t="s">
        <v>18</v>
      </c>
      <c r="L33">
        <v>16.89</v>
      </c>
      <c r="M33">
        <v>993.78</v>
      </c>
      <c r="N33">
        <f t="shared" si="7"/>
        <v>108.18181818181797</v>
      </c>
      <c r="O33">
        <v>19.22</v>
      </c>
      <c r="P33">
        <v>-3.61E-2</v>
      </c>
      <c r="Q33">
        <v>-0.47360000000000002</v>
      </c>
      <c r="R33">
        <v>0.25879999999999997</v>
      </c>
      <c r="S33">
        <f t="shared" si="18"/>
        <v>-3.5146218370047853E-2</v>
      </c>
      <c r="T33">
        <f t="shared" si="19"/>
        <v>-0.46108723047242839</v>
      </c>
      <c r="U33">
        <f t="shared" si="20"/>
        <v>0.25196236327336247</v>
      </c>
      <c r="V33">
        <f t="shared" si="8"/>
        <v>-0.47338655232063509</v>
      </c>
      <c r="W33">
        <v>73.9024</v>
      </c>
      <c r="X33">
        <v>-26.8293</v>
      </c>
      <c r="Y33">
        <v>-27.0122</v>
      </c>
      <c r="Z33">
        <f t="shared" si="21"/>
        <v>1.2889752354008335</v>
      </c>
      <c r="AA33">
        <f t="shared" si="12"/>
        <v>22.121759460197669</v>
      </c>
      <c r="AB33">
        <f t="shared" si="22"/>
        <v>-0.46435725908507702</v>
      </c>
      <c r="AC33">
        <f t="shared" si="23"/>
        <v>-0.46542103704285487</v>
      </c>
      <c r="AD33">
        <v>0.16024484758657001</v>
      </c>
      <c r="AE33">
        <v>-5.7728694992477902E-2</v>
      </c>
      <c r="AF33">
        <v>-5.7860943416533799E-2</v>
      </c>
      <c r="AG33">
        <v>0.98368750008494599</v>
      </c>
      <c r="AH33">
        <v>-0.32835306364079198</v>
      </c>
      <c r="AI33">
        <v>0.368342306493673</v>
      </c>
      <c r="AJ33">
        <v>-0.74140096637845498</v>
      </c>
      <c r="AK33">
        <v>-0.45478876184193501</v>
      </c>
      <c r="AL33">
        <v>-0.37070289539997098</v>
      </c>
      <c r="AM33">
        <v>0.43246900544391698</v>
      </c>
      <c r="AN33">
        <v>0.821918440401738</v>
      </c>
      <c r="AO33">
        <v>-0.91625430466676905</v>
      </c>
      <c r="AP33">
        <v>-0.31498225469840202</v>
      </c>
      <c r="AQ33">
        <v>-0.24751611746455199</v>
      </c>
      <c r="AR33">
        <v>0.15184667438469901</v>
      </c>
      <c r="AS33">
        <v>-0.84484125050535896</v>
      </c>
      <c r="AT33">
        <v>0.51301642168925499</v>
      </c>
      <c r="AU33">
        <f t="shared" si="9"/>
        <v>-21.758973188941962</v>
      </c>
      <c r="AV33" s="7">
        <f>(S33*AL33+T33*AM33+U33*AN33-重力減少^(E33-15))*9.8</f>
        <v>-4.8125996164700409</v>
      </c>
      <c r="AW33">
        <f t="shared" si="13"/>
        <v>3.0834571905604324</v>
      </c>
      <c r="AX33">
        <f t="shared" si="14"/>
        <v>109.03582628391207</v>
      </c>
      <c r="AY33" s="7">
        <f t="shared" si="10"/>
        <v>1.1277097496781523</v>
      </c>
      <c r="AZ33">
        <f t="shared" si="17"/>
        <v>-1.9390162373600623</v>
      </c>
      <c r="BA33" s="7">
        <f t="shared" si="11"/>
        <v>-613.18642091901779</v>
      </c>
      <c r="BB33">
        <f t="shared" si="16"/>
        <v>141.29358385725857</v>
      </c>
    </row>
    <row r="34" spans="1:54" x14ac:dyDescent="0.15">
      <c r="C34" s="2">
        <v>42821</v>
      </c>
      <c r="D34" s="1">
        <v>0.4600231481481481</v>
      </c>
      <c r="E34" s="3">
        <v>32</v>
      </c>
      <c r="F34">
        <v>3416.7210399999999</v>
      </c>
      <c r="G34" t="s">
        <v>17</v>
      </c>
      <c r="H34">
        <f t="shared" si="6"/>
        <v>8</v>
      </c>
      <c r="J34">
        <v>13505.350759999999</v>
      </c>
      <c r="K34" t="s">
        <v>18</v>
      </c>
      <c r="L34">
        <v>16.89</v>
      </c>
      <c r="M34">
        <v>994.41</v>
      </c>
      <c r="N34">
        <f t="shared" si="7"/>
        <v>102.45454545454528</v>
      </c>
      <c r="O34">
        <v>19.22</v>
      </c>
      <c r="P34">
        <v>-0.34470000000000001</v>
      </c>
      <c r="Q34">
        <v>-0.77149999999999996</v>
      </c>
      <c r="R34">
        <v>0.72750000000000004</v>
      </c>
      <c r="S34">
        <f t="shared" si="18"/>
        <v>-0.33559283856386418</v>
      </c>
      <c r="T34">
        <f t="shared" si="19"/>
        <v>-0.75111655048454073</v>
      </c>
      <c r="U34">
        <f t="shared" si="20"/>
        <v>0.70827905441024419</v>
      </c>
      <c r="V34">
        <f t="shared" si="8"/>
        <v>8.5567982497373185E-2</v>
      </c>
      <c r="W34">
        <v>137.56100000000001</v>
      </c>
      <c r="X34">
        <v>-76.707300000000004</v>
      </c>
      <c r="Y34">
        <v>-78.5976</v>
      </c>
      <c r="Z34">
        <f t="shared" si="21"/>
        <v>2.4000271714630559</v>
      </c>
      <c r="AA34">
        <f t="shared" si="12"/>
        <v>18.463210221337384</v>
      </c>
      <c r="AB34">
        <f t="shared" si="22"/>
        <v>-1.3348924022850772</v>
      </c>
      <c r="AC34">
        <f t="shared" si="23"/>
        <v>-1.3657559256917438</v>
      </c>
      <c r="AD34">
        <v>0.29270764228843599</v>
      </c>
      <c r="AE34">
        <v>-0.16280366006663299</v>
      </c>
      <c r="AF34">
        <v>-0.16656777967824099</v>
      </c>
      <c r="AG34">
        <v>0.92740087297129203</v>
      </c>
      <c r="AH34">
        <v>-0.61969181513886296</v>
      </c>
      <c r="AI34">
        <v>0.14393548195933001</v>
      </c>
      <c r="AJ34">
        <v>-0.66618227669254604</v>
      </c>
      <c r="AK34">
        <v>-0.38918608081966799</v>
      </c>
      <c r="AL34">
        <v>7.0967502507744099E-2</v>
      </c>
      <c r="AM34">
        <v>0.34014645859846299</v>
      </c>
      <c r="AN34">
        <v>0.93769078074317003</v>
      </c>
      <c r="AO34">
        <v>-0.69692901891151904</v>
      </c>
      <c r="AP34">
        <v>-0.65563354305872301</v>
      </c>
      <c r="AQ34">
        <v>0.29057632356282997</v>
      </c>
      <c r="AR34">
        <v>0.71362003628460402</v>
      </c>
      <c r="AS34">
        <v>-0.67412539183685105</v>
      </c>
      <c r="AT34">
        <v>0.190529262566074</v>
      </c>
      <c r="AU34">
        <f t="shared" si="9"/>
        <v>4.0695592422691753</v>
      </c>
      <c r="AV34" s="7">
        <f>(S34*AL34+T34*AM34+U34*AN34-重力減少^(E34-15))*9.8</f>
        <v>-1.0385293226948764</v>
      </c>
      <c r="AW34">
        <f t="shared" si="13"/>
        <v>1.8803072864429222</v>
      </c>
      <c r="AX34">
        <f t="shared" si="14"/>
        <v>109.80669058155217</v>
      </c>
      <c r="AY34" s="7">
        <f t="shared" si="10"/>
        <v>9.1350770233205054</v>
      </c>
      <c r="AZ34">
        <f t="shared" si="17"/>
        <v>-1.6570887999405244</v>
      </c>
      <c r="BA34" s="7">
        <f t="shared" si="11"/>
        <v>-906.17161058487272</v>
      </c>
      <c r="BB34">
        <f t="shared" si="16"/>
        <v>-12.00302137249588</v>
      </c>
    </row>
    <row r="35" spans="1:54" x14ac:dyDescent="0.15">
      <c r="C35" s="2">
        <v>42821</v>
      </c>
      <c r="D35" s="1">
        <v>0.4600231481481481</v>
      </c>
      <c r="E35" s="3">
        <v>33</v>
      </c>
      <c r="F35">
        <v>3416.7210399999999</v>
      </c>
      <c r="G35" t="s">
        <v>17</v>
      </c>
      <c r="H35">
        <f t="shared" si="6"/>
        <v>8.25</v>
      </c>
      <c r="J35">
        <v>13505.350759999999</v>
      </c>
      <c r="K35" t="s">
        <v>18</v>
      </c>
      <c r="L35">
        <v>16.89</v>
      </c>
      <c r="M35">
        <v>994.6</v>
      </c>
      <c r="N35">
        <f t="shared" si="7"/>
        <v>100.72727272727207</v>
      </c>
      <c r="O35">
        <v>19.21</v>
      </c>
      <c r="P35">
        <v>-0.80569999999999997</v>
      </c>
      <c r="Q35">
        <v>-2.1821000000000002</v>
      </c>
      <c r="R35">
        <v>2.6522999999999999</v>
      </c>
      <c r="S35">
        <f t="shared" si="18"/>
        <v>-0.78441296788774395</v>
      </c>
      <c r="T35">
        <f t="shared" si="19"/>
        <v>-2.1244477314482393</v>
      </c>
      <c r="U35">
        <f t="shared" si="20"/>
        <v>2.5822247917694714</v>
      </c>
      <c r="V35">
        <f t="shared" si="8"/>
        <v>2.4345984835312149</v>
      </c>
      <c r="W35">
        <v>-93.719499999999996</v>
      </c>
      <c r="X35">
        <v>-266.28050000000002</v>
      </c>
      <c r="Y35">
        <v>-292.62189999999998</v>
      </c>
      <c r="Z35">
        <f t="shared" si="21"/>
        <v>-1.636578209403611</v>
      </c>
      <c r="AA35">
        <f t="shared" si="12"/>
        <v>34.377856910388466</v>
      </c>
      <c r="AB35">
        <f t="shared" si="22"/>
        <v>-4.6435682274761882</v>
      </c>
      <c r="AC35">
        <f t="shared" si="23"/>
        <v>-5.1011838628339659</v>
      </c>
      <c r="AD35">
        <v>-0.178827090923842</v>
      </c>
      <c r="AE35">
        <v>-0.50739756461024399</v>
      </c>
      <c r="AF35">
        <v>-0.55740071905597399</v>
      </c>
      <c r="AG35">
        <v>0.632355138648523</v>
      </c>
      <c r="AH35">
        <v>-0.74051729494256102</v>
      </c>
      <c r="AI35">
        <v>6.2205186453385297E-2</v>
      </c>
      <c r="AJ35">
        <v>0.135838496682225</v>
      </c>
      <c r="AK35">
        <v>-0.65521946971099998</v>
      </c>
      <c r="AL35">
        <v>0.95535683519482595</v>
      </c>
      <c r="AM35">
        <v>-0.27013608833265101</v>
      </c>
      <c r="AN35">
        <v>-0.11966541366184801</v>
      </c>
      <c r="AO35">
        <v>8.5880022717216301E-2</v>
      </c>
      <c r="AP35">
        <v>-0.13363592257987</v>
      </c>
      <c r="AQ35">
        <v>0.98730241663550899</v>
      </c>
      <c r="AR35">
        <v>-0.28269761078689198</v>
      </c>
      <c r="AS35">
        <v>-0.95350298058084804</v>
      </c>
      <c r="AT35">
        <v>-0.104470698661498</v>
      </c>
      <c r="AU35">
        <f t="shared" si="9"/>
        <v>72.815211303218845</v>
      </c>
      <c r="AV35" s="7">
        <f>(S35*AL35+T35*AM35+U35*AN35-重力減少^(E35-15))*9.8</f>
        <v>-9.3609329733995903</v>
      </c>
      <c r="AW35">
        <f t="shared" si="13"/>
        <v>1.6206749557692031</v>
      </c>
      <c r="AX35">
        <f t="shared" si="14"/>
        <v>110.27676740316291</v>
      </c>
      <c r="AY35" s="7">
        <f t="shared" si="10"/>
        <v>27.106544281475809</v>
      </c>
      <c r="AZ35">
        <f t="shared" si="17"/>
        <v>0.62668045588960197</v>
      </c>
      <c r="BA35" s="7">
        <f t="shared" si="11"/>
        <v>893.98544107412511</v>
      </c>
      <c r="BB35">
        <f t="shared" si="16"/>
        <v>-238.54592401871406</v>
      </c>
    </row>
    <row r="36" spans="1:54" x14ac:dyDescent="0.15">
      <c r="C36" s="2">
        <v>42821</v>
      </c>
      <c r="D36" s="1">
        <v>0.4600231481481481</v>
      </c>
      <c r="E36" s="3">
        <v>34</v>
      </c>
      <c r="F36">
        <v>3416.7210399999999</v>
      </c>
      <c r="G36" t="s">
        <v>17</v>
      </c>
      <c r="H36">
        <f t="shared" si="6"/>
        <v>8.5</v>
      </c>
      <c r="J36">
        <v>13505.350759999999</v>
      </c>
      <c r="K36" t="s">
        <v>18</v>
      </c>
      <c r="L36">
        <v>16.89</v>
      </c>
      <c r="M36">
        <v>994.03</v>
      </c>
      <c r="N36">
        <f t="shared" si="7"/>
        <v>105.90909090909071</v>
      </c>
      <c r="O36">
        <v>19.2</v>
      </c>
      <c r="P36">
        <v>0.68410000000000004</v>
      </c>
      <c r="Q36">
        <v>3.7183000000000002</v>
      </c>
      <c r="R36">
        <v>-1.2432000000000001</v>
      </c>
      <c r="S36">
        <f t="shared" si="18"/>
        <v>0.66602570600968813</v>
      </c>
      <c r="T36">
        <f t="shared" si="19"/>
        <v>3.6200604921149293</v>
      </c>
      <c r="U36">
        <f t="shared" si="20"/>
        <v>-1.2103539799901246</v>
      </c>
      <c r="V36">
        <f t="shared" si="8"/>
        <v>2.8747109523827739</v>
      </c>
      <c r="W36">
        <v>-252.07320000000001</v>
      </c>
      <c r="X36">
        <v>-115</v>
      </c>
      <c r="Y36">
        <v>-166.28049999999999</v>
      </c>
      <c r="Z36">
        <f t="shared" si="21"/>
        <v>-4.4003710821280562</v>
      </c>
      <c r="AA36">
        <f t="shared" si="12"/>
        <v>-23.442256060476094</v>
      </c>
      <c r="AB36">
        <f t="shared" si="22"/>
        <v>-2.0032259577206326</v>
      </c>
      <c r="AC36">
        <f t="shared" si="23"/>
        <v>-2.8961109100072995</v>
      </c>
      <c r="AD36">
        <v>-0.50566356762466202</v>
      </c>
      <c r="AE36">
        <v>-0.23019840049949</v>
      </c>
      <c r="AF36">
        <v>-0.33280324493035701</v>
      </c>
      <c r="AG36">
        <v>0.76194163355758404</v>
      </c>
      <c r="AH36">
        <v>-0.22234262599565599</v>
      </c>
      <c r="AI36">
        <v>-0.116907942251397</v>
      </c>
      <c r="AJ36">
        <v>0.52348096506819297</v>
      </c>
      <c r="AK36">
        <v>-0.81416458343210496</v>
      </c>
      <c r="AL36">
        <v>0.42460042449963598</v>
      </c>
      <c r="AM36">
        <v>-0.800412085958915</v>
      </c>
      <c r="AN36">
        <v>-0.42314887707003002</v>
      </c>
      <c r="AO36">
        <v>0.90438656147861096</v>
      </c>
      <c r="AP36">
        <v>0.35306287175325901</v>
      </c>
      <c r="AQ36">
        <v>0.239648818078112</v>
      </c>
      <c r="AR36">
        <v>-4.2419652657978403E-2</v>
      </c>
      <c r="AS36">
        <v>-0.48444514781370202</v>
      </c>
      <c r="AT36">
        <v>0.87379257940779997</v>
      </c>
      <c r="AU36">
        <f t="shared" si="9"/>
        <v>25.125374209339178</v>
      </c>
      <c r="AV36" s="7">
        <f>(S36*AL36+T36*AM36+U36*AN36-重力減少^(E36-15))*9.8</f>
        <v>-25.028975683445015</v>
      </c>
      <c r="AW36">
        <f t="shared" si="13"/>
        <v>-0.71955828758069451</v>
      </c>
      <c r="AX36">
        <f t="shared" si="14"/>
        <v>110.6819361421052</v>
      </c>
      <c r="AY36" s="7">
        <f t="shared" si="10"/>
        <v>15.585858756079007</v>
      </c>
      <c r="AZ36">
        <f t="shared" si="17"/>
        <v>7.4033165262585543</v>
      </c>
      <c r="BA36" s="7">
        <f t="shared" si="11"/>
        <v>1192.6956180315956</v>
      </c>
      <c r="BB36">
        <f t="shared" si="16"/>
        <v>-15.049563750182784</v>
      </c>
    </row>
    <row r="37" spans="1:54" x14ac:dyDescent="0.15">
      <c r="C37" s="2">
        <v>42821</v>
      </c>
      <c r="D37" s="1">
        <v>0.46003472222222225</v>
      </c>
      <c r="E37" s="3">
        <v>35</v>
      </c>
      <c r="F37">
        <v>3416.7217300000002</v>
      </c>
      <c r="G37" t="s">
        <v>17</v>
      </c>
      <c r="H37">
        <f t="shared" si="6"/>
        <v>8.75</v>
      </c>
      <c r="J37">
        <v>13505.346240000001</v>
      </c>
      <c r="K37" t="s">
        <v>18</v>
      </c>
      <c r="L37">
        <v>16.89</v>
      </c>
      <c r="M37">
        <v>994.04</v>
      </c>
      <c r="N37">
        <f t="shared" si="7"/>
        <v>105.8181818181817</v>
      </c>
      <c r="O37">
        <v>19.21</v>
      </c>
      <c r="P37">
        <v>0.62839999999999996</v>
      </c>
      <c r="Q37">
        <v>-1.5054000000000001</v>
      </c>
      <c r="R37">
        <v>-1.5015000000000001</v>
      </c>
      <c r="S37">
        <f t="shared" si="18"/>
        <v>0.61179733029745353</v>
      </c>
      <c r="T37">
        <f t="shared" si="19"/>
        <v>-1.4656265134146826</v>
      </c>
      <c r="U37">
        <f t="shared" si="20"/>
        <v>-1.46182955353537</v>
      </c>
      <c r="V37">
        <f t="shared" si="8"/>
        <v>1.1585417980137862</v>
      </c>
      <c r="W37">
        <v>-292.62189999999998</v>
      </c>
      <c r="X37">
        <v>-178.5976</v>
      </c>
      <c r="Y37">
        <v>394.81709999999998</v>
      </c>
      <c r="Z37">
        <f t="shared" si="21"/>
        <v>-5.1080792572969447</v>
      </c>
      <c r="AA37">
        <f t="shared" si="12"/>
        <v>-63.030672824338147</v>
      </c>
      <c r="AB37">
        <f t="shared" si="22"/>
        <v>-3.1132132431606325</v>
      </c>
      <c r="AC37">
        <f t="shared" si="23"/>
        <v>6.8968875976549224</v>
      </c>
      <c r="AD37">
        <v>-0.50866426527319997</v>
      </c>
      <c r="AE37">
        <v>-0.31001483086216503</v>
      </c>
      <c r="AF37">
        <v>0.68679440670403702</v>
      </c>
      <c r="AG37">
        <v>0.41649119174314903</v>
      </c>
      <c r="AH37">
        <v>0.40352782637436202</v>
      </c>
      <c r="AI37">
        <v>9.0139578858932395E-2</v>
      </c>
      <c r="AJ37">
        <v>-0.33167585200000199</v>
      </c>
      <c r="AK37">
        <v>-0.84795712088807296</v>
      </c>
      <c r="AL37">
        <v>0.76373197104641399</v>
      </c>
      <c r="AM37">
        <v>0.635241457714531</v>
      </c>
      <c r="AN37">
        <v>-0.114811875702283</v>
      </c>
      <c r="AO37">
        <v>-0.48974614440554998</v>
      </c>
      <c r="AP37">
        <v>0.45431284508331199</v>
      </c>
      <c r="AQ37">
        <v>-0.74414283093516698</v>
      </c>
      <c r="AR37">
        <v>-0.42054986677141798</v>
      </c>
      <c r="AS37">
        <v>0.62455434446733604</v>
      </c>
      <c r="AT37">
        <v>0.65808029932943501</v>
      </c>
      <c r="AU37">
        <f t="shared" si="9"/>
        <v>49.794314090546422</v>
      </c>
      <c r="AV37" s="7">
        <f>(S37*AL37+T37*AM37+U37*AN37-重力減少^(E37-15))*9.8</f>
        <v>-7.1425022123001343</v>
      </c>
      <c r="AW37">
        <f t="shared" si="13"/>
        <v>-6.9768022084419483</v>
      </c>
      <c r="AX37">
        <f t="shared" si="14"/>
        <v>110.50204657021003</v>
      </c>
      <c r="AY37" s="7">
        <f t="shared" si="10"/>
        <v>1.1988501455270051</v>
      </c>
      <c r="AZ37">
        <f t="shared" si="17"/>
        <v>11.299781215278307</v>
      </c>
      <c r="BA37" s="7">
        <f t="shared" si="11"/>
        <v>-1785.1453967682214</v>
      </c>
      <c r="BB37">
        <f t="shared" si="16"/>
        <v>283.12434075771614</v>
      </c>
    </row>
    <row r="38" spans="1:54" x14ac:dyDescent="0.15">
      <c r="C38" s="2">
        <v>42821</v>
      </c>
      <c r="D38" s="1">
        <v>0.46003472222222225</v>
      </c>
      <c r="E38" s="3">
        <v>36</v>
      </c>
      <c r="F38">
        <v>3416.7217300000002</v>
      </c>
      <c r="G38" t="s">
        <v>17</v>
      </c>
      <c r="H38">
        <f t="shared" si="6"/>
        <v>9</v>
      </c>
      <c r="J38">
        <v>13505.346240000001</v>
      </c>
      <c r="K38" t="s">
        <v>18</v>
      </c>
      <c r="L38">
        <v>16.89</v>
      </c>
      <c r="M38">
        <v>994.16</v>
      </c>
      <c r="N38">
        <f t="shared" si="7"/>
        <v>104.72727272727256</v>
      </c>
      <c r="O38">
        <v>19.2</v>
      </c>
      <c r="P38">
        <v>0.2339</v>
      </c>
      <c r="Q38">
        <v>-0.1694</v>
      </c>
      <c r="R38">
        <v>-0.29049999999999998</v>
      </c>
      <c r="S38">
        <f t="shared" si="18"/>
        <v>0.22772023481313555</v>
      </c>
      <c r="T38">
        <f t="shared" si="19"/>
        <v>-0.16492435988604173</v>
      </c>
      <c r="U38">
        <f t="shared" si="20"/>
        <v>-0.28282483203598063</v>
      </c>
      <c r="V38">
        <f t="shared" si="8"/>
        <v>-0.60119373695571077</v>
      </c>
      <c r="W38">
        <v>-225</v>
      </c>
      <c r="X38">
        <v>329.08539999999999</v>
      </c>
      <c r="Y38">
        <v>115.60980000000001</v>
      </c>
      <c r="Z38">
        <f t="shared" si="21"/>
        <v>-3.9278547013813889</v>
      </c>
      <c r="AA38">
        <f t="shared" si="12"/>
        <v>-73.167845715358766</v>
      </c>
      <c r="AB38">
        <f t="shared" si="22"/>
        <v>5.7475248198171451</v>
      </c>
      <c r="AC38">
        <f t="shared" si="23"/>
        <v>2.0238019308682569</v>
      </c>
      <c r="AD38">
        <v>-0.42648739969029997</v>
      </c>
      <c r="AE38">
        <v>0.62406761495357499</v>
      </c>
      <c r="AF38">
        <v>0.21974489606773201</v>
      </c>
      <c r="AG38">
        <v>0.61673356526440504</v>
      </c>
      <c r="AH38">
        <v>0.83730805286296495</v>
      </c>
      <c r="AI38">
        <v>-0.42080808278194498</v>
      </c>
      <c r="AJ38">
        <v>-0.10061783734594</v>
      </c>
      <c r="AK38">
        <v>-0.33423320134905798</v>
      </c>
      <c r="AL38">
        <v>0.62559321654641997</v>
      </c>
      <c r="AM38">
        <v>-0.63743234906838997</v>
      </c>
      <c r="AN38">
        <v>-0.44979231626636101</v>
      </c>
      <c r="AO38">
        <v>-0.77195163662419997</v>
      </c>
      <c r="AP38">
        <v>-0.42241744916268698</v>
      </c>
      <c r="AQ38">
        <v>-0.475030703593048</v>
      </c>
      <c r="AR38">
        <v>0.112799814380714</v>
      </c>
      <c r="AS38">
        <v>0.64439390050189105</v>
      </c>
      <c r="AT38">
        <v>-0.75632843584757103</v>
      </c>
      <c r="AU38">
        <f t="shared" si="9"/>
        <v>38.725741227418084</v>
      </c>
      <c r="AV38" s="7">
        <f>(S38*AL38+T38*AM38+U38*AN38-重力減少^(E38-15))*9.8</f>
        <v>-0.39528835024024062</v>
      </c>
      <c r="AW38">
        <f t="shared" si="13"/>
        <v>-8.7624277615169817</v>
      </c>
      <c r="AX38">
        <f t="shared" si="14"/>
        <v>108.75784601809954</v>
      </c>
      <c r="AY38" s="7">
        <f t="shared" si="10"/>
        <v>0.27663830438900305</v>
      </c>
      <c r="AZ38">
        <f t="shared" si="17"/>
        <v>11.599493751660058</v>
      </c>
      <c r="BA38" s="7">
        <f t="shared" si="11"/>
        <v>-1420.236498423872</v>
      </c>
      <c r="BB38">
        <f t="shared" si="16"/>
        <v>-163.16200843433921</v>
      </c>
    </row>
    <row r="39" spans="1:54" x14ac:dyDescent="0.15">
      <c r="C39" s="2">
        <v>42821</v>
      </c>
      <c r="D39" s="1">
        <v>0.46003472222222225</v>
      </c>
      <c r="E39" s="3">
        <v>37</v>
      </c>
      <c r="F39">
        <v>3416.7217300000002</v>
      </c>
      <c r="G39" t="s">
        <v>17</v>
      </c>
      <c r="H39">
        <f t="shared" si="6"/>
        <v>9.25</v>
      </c>
      <c r="J39">
        <v>13505.346240000001</v>
      </c>
      <c r="K39" t="s">
        <v>18</v>
      </c>
      <c r="L39">
        <v>16.89</v>
      </c>
      <c r="M39">
        <v>994.28</v>
      </c>
      <c r="N39">
        <f t="shared" si="7"/>
        <v>103.63636363636343</v>
      </c>
      <c r="O39">
        <v>19.190000000000001</v>
      </c>
      <c r="P39">
        <v>0.313</v>
      </c>
      <c r="Q39">
        <v>-1.6762999999999999</v>
      </c>
      <c r="R39">
        <v>0.21829999999999999</v>
      </c>
      <c r="S39">
        <f t="shared" si="18"/>
        <v>0.30473036980124596</v>
      </c>
      <c r="T39">
        <f t="shared" si="19"/>
        <v>-1.6320112424850752</v>
      </c>
      <c r="U39">
        <f t="shared" si="20"/>
        <v>0.21253239529588494</v>
      </c>
      <c r="V39">
        <f t="shared" si="8"/>
        <v>0.67376560871798596</v>
      </c>
      <c r="W39">
        <v>-90.792699999999996</v>
      </c>
      <c r="X39">
        <v>91.280500000000004</v>
      </c>
      <c r="Y39">
        <v>-127.9268</v>
      </c>
      <c r="Z39">
        <f t="shared" si="21"/>
        <v>-1.585495923483611</v>
      </c>
      <c r="AA39">
        <f t="shared" si="12"/>
        <v>-56.262374232442966</v>
      </c>
      <c r="AB39">
        <f t="shared" si="22"/>
        <v>1.5970472009238119</v>
      </c>
      <c r="AC39">
        <f t="shared" si="23"/>
        <v>-2.2267127039495214</v>
      </c>
      <c r="AD39">
        <v>-0.19305455634685501</v>
      </c>
      <c r="AE39">
        <v>0.19446107327142101</v>
      </c>
      <c r="AF39">
        <v>-0.27113096094831601</v>
      </c>
      <c r="AG39">
        <v>0.92271492416189405</v>
      </c>
      <c r="AH39">
        <v>0.97078223140045306</v>
      </c>
      <c r="AI39">
        <v>-0.206836376316236</v>
      </c>
      <c r="AJ39">
        <v>7.9364293796505406E-2</v>
      </c>
      <c r="AK39">
        <v>-9.2205647873153801E-2</v>
      </c>
      <c r="AL39">
        <v>0.90184004460510103</v>
      </c>
      <c r="AM39">
        <v>-0.41622183012512198</v>
      </c>
      <c r="AN39">
        <v>0.115947928286637</v>
      </c>
      <c r="AO39">
        <v>-0.38695048561511303</v>
      </c>
      <c r="AP39">
        <v>-0.89743366386531997</v>
      </c>
      <c r="AQ39">
        <v>-0.211854055055582</v>
      </c>
      <c r="AR39">
        <v>0.19223385661453299</v>
      </c>
      <c r="AS39">
        <v>0.14619236330451699</v>
      </c>
      <c r="AT39">
        <v>-0.970398854740946</v>
      </c>
      <c r="AU39">
        <f t="shared" si="9"/>
        <v>64.400996952461639</v>
      </c>
      <c r="AV39" s="7">
        <f>(S39*AL39+T39*AM39+U39*AN39-重力減少^(E39-15))*9.8</f>
        <v>5.6901122470913048</v>
      </c>
      <c r="AW39">
        <f t="shared" si="13"/>
        <v>-8.8612498490770424</v>
      </c>
      <c r="AX39">
        <f t="shared" si="14"/>
        <v>106.5672390777203</v>
      </c>
      <c r="AY39" s="7">
        <f t="shared" si="10"/>
        <v>12.756468061731519</v>
      </c>
      <c r="AZ39">
        <f t="shared" si="17"/>
        <v>11.668653327757308</v>
      </c>
      <c r="BA39" s="7">
        <f t="shared" si="11"/>
        <v>-129.24930578710951</v>
      </c>
      <c r="BB39">
        <f t="shared" si="16"/>
        <v>-518.22113304030722</v>
      </c>
    </row>
    <row r="40" spans="1:54" x14ac:dyDescent="0.15">
      <c r="C40" s="2">
        <v>42821</v>
      </c>
      <c r="D40" s="1">
        <v>0.46003472222222225</v>
      </c>
      <c r="E40" s="3">
        <v>38</v>
      </c>
      <c r="F40">
        <v>3416.7217300000002</v>
      </c>
      <c r="G40" t="s">
        <v>17</v>
      </c>
      <c r="H40">
        <f t="shared" si="6"/>
        <v>9.5</v>
      </c>
      <c r="J40">
        <v>13505.346240000001</v>
      </c>
      <c r="K40" t="s">
        <v>18</v>
      </c>
      <c r="L40">
        <v>16.89</v>
      </c>
      <c r="M40">
        <v>994.5</v>
      </c>
      <c r="N40">
        <f t="shared" si="7"/>
        <v>101.63636363636319</v>
      </c>
      <c r="O40">
        <v>19.21</v>
      </c>
      <c r="P40">
        <v>0.60009999999999997</v>
      </c>
      <c r="Q40">
        <v>1.1953</v>
      </c>
      <c r="R40">
        <v>2.8799999999999999E-2</v>
      </c>
      <c r="S40">
        <f t="shared" si="18"/>
        <v>0.58424503168603092</v>
      </c>
      <c r="T40">
        <f t="shared" si="19"/>
        <v>1.1637195240365152</v>
      </c>
      <c r="U40">
        <f t="shared" si="20"/>
        <v>2.8039088339539563E-2</v>
      </c>
      <c r="V40">
        <f t="shared" si="8"/>
        <v>0.30244830152620539</v>
      </c>
      <c r="W40">
        <v>32.561</v>
      </c>
      <c r="X40">
        <v>-38.780500000000004</v>
      </c>
      <c r="Y40">
        <v>-285.30489999999998</v>
      </c>
      <c r="Z40">
        <f t="shared" si="21"/>
        <v>0.56743183812972231</v>
      </c>
      <c r="AA40">
        <f t="shared" si="12"/>
        <v>-22.710556212701952</v>
      </c>
      <c r="AB40">
        <f t="shared" si="22"/>
        <v>-0.67294500525396594</v>
      </c>
      <c r="AC40">
        <f t="shared" si="23"/>
        <v>-4.9734781480339665</v>
      </c>
      <c r="AD40">
        <v>6.6309970397161799E-2</v>
      </c>
      <c r="AE40">
        <v>-7.8640217859026598E-2</v>
      </c>
      <c r="AF40">
        <v>-0.58119965549908204</v>
      </c>
      <c r="AG40">
        <v>0.80723333950522602</v>
      </c>
      <c r="AH40">
        <v>0.90398808481886295</v>
      </c>
      <c r="AI40">
        <v>0.40976679587847398</v>
      </c>
      <c r="AJ40">
        <v>5.5028182517355903E-2</v>
      </c>
      <c r="AK40">
        <v>-0.108943171561367</v>
      </c>
      <c r="AL40">
        <v>0.65812614424865001</v>
      </c>
      <c r="AM40">
        <v>0.72885871259969104</v>
      </c>
      <c r="AN40">
        <v>0.18877223133693499</v>
      </c>
      <c r="AO40">
        <v>0.75283849151448501</v>
      </c>
      <c r="AP40">
        <v>-0.64044511673127702</v>
      </c>
      <c r="AQ40">
        <v>-0.15186921396139999</v>
      </c>
      <c r="AR40">
        <v>1.0207053962774E-2</v>
      </c>
      <c r="AS40">
        <v>0.242064102094012</v>
      </c>
      <c r="AT40">
        <v>-0.97020656899797297</v>
      </c>
      <c r="AU40">
        <f t="shared" si="9"/>
        <v>41.157118001729394</v>
      </c>
      <c r="AV40" s="7">
        <f>(S40*AL40+T40*AM40+U40*AN40-重力減少^(E40-15))*9.8</f>
        <v>8.3907016156259893</v>
      </c>
      <c r="AW40">
        <f t="shared" si="13"/>
        <v>-7.4387217873042157</v>
      </c>
      <c r="AX40">
        <f t="shared" si="14"/>
        <v>104.35192661545103</v>
      </c>
      <c r="AY40" s="7">
        <f t="shared" si="10"/>
        <v>-3.0352032014318815</v>
      </c>
      <c r="AZ40">
        <f t="shared" si="17"/>
        <v>14.857770343190188</v>
      </c>
      <c r="BA40" s="7">
        <f t="shared" si="11"/>
        <v>77.230644989092042</v>
      </c>
      <c r="BB40">
        <f t="shared" si="16"/>
        <v>-550.53345948708466</v>
      </c>
    </row>
    <row r="41" spans="1:54" x14ac:dyDescent="0.15">
      <c r="C41" s="2">
        <v>42821</v>
      </c>
      <c r="D41" s="1">
        <v>0.46004629629629629</v>
      </c>
      <c r="E41" s="3">
        <v>39</v>
      </c>
      <c r="F41">
        <v>3416.7212199999999</v>
      </c>
      <c r="G41" t="s">
        <v>17</v>
      </c>
      <c r="H41">
        <f t="shared" si="6"/>
        <v>9.75</v>
      </c>
      <c r="J41">
        <v>13505.34376</v>
      </c>
      <c r="K41" t="s">
        <v>18</v>
      </c>
      <c r="L41">
        <v>16.89</v>
      </c>
      <c r="M41">
        <v>994.66</v>
      </c>
      <c r="N41">
        <f t="shared" si="7"/>
        <v>100.18181818181802</v>
      </c>
      <c r="O41">
        <v>19.190000000000001</v>
      </c>
      <c r="P41">
        <v>0.3735</v>
      </c>
      <c r="Q41">
        <v>-0.25729999999999997</v>
      </c>
      <c r="R41">
        <v>0.21390000000000001</v>
      </c>
      <c r="S41">
        <f t="shared" si="18"/>
        <v>0.36363192690340373</v>
      </c>
      <c r="T41">
        <f t="shared" si="19"/>
        <v>-0.25050199408901141</v>
      </c>
      <c r="U41">
        <f t="shared" si="20"/>
        <v>0.2082486456884553</v>
      </c>
      <c r="V41">
        <f t="shared" si="8"/>
        <v>-0.5117921285588185</v>
      </c>
      <c r="W41">
        <v>-100.6707</v>
      </c>
      <c r="X41">
        <v>-247.62200000000001</v>
      </c>
      <c r="Y41">
        <v>210.7927</v>
      </c>
      <c r="Z41">
        <f t="shared" si="21"/>
        <v>-1.7578995111280555</v>
      </c>
      <c r="AA41">
        <f t="shared" si="12"/>
        <v>8.1278623715458984</v>
      </c>
      <c r="AB41">
        <f t="shared" si="22"/>
        <v>-4.3179160367428553</v>
      </c>
      <c r="AC41">
        <f t="shared" si="23"/>
        <v>3.6850565818504788</v>
      </c>
      <c r="AD41">
        <v>-0.200079716134552</v>
      </c>
      <c r="AE41">
        <v>-0.491454380395347</v>
      </c>
      <c r="AF41">
        <v>0.41942390350111503</v>
      </c>
      <c r="AG41">
        <v>0.736562480957068</v>
      </c>
      <c r="AH41">
        <v>0.88655085574644898</v>
      </c>
      <c r="AI41">
        <v>-3.48047877266238E-2</v>
      </c>
      <c r="AJ41">
        <v>-0.367444555547218</v>
      </c>
      <c r="AK41">
        <v>0.27892777833204402</v>
      </c>
      <c r="AL41">
        <v>0.72754625070002399</v>
      </c>
      <c r="AM41">
        <v>-0.26669341576420502</v>
      </c>
      <c r="AN41">
        <v>-0.63210052608770895</v>
      </c>
      <c r="AO41">
        <v>0.14326855839175801</v>
      </c>
      <c r="AP41">
        <v>-0.84197584245210799</v>
      </c>
      <c r="AQ41">
        <v>0.52014498065770798</v>
      </c>
      <c r="AR41">
        <v>-0.67093261455133102</v>
      </c>
      <c r="AS41">
        <v>-0.46898966162920902</v>
      </c>
      <c r="AT41">
        <v>-0.57436758614691297</v>
      </c>
      <c r="AU41">
        <f t="shared" si="9"/>
        <v>46.681080092957856</v>
      </c>
      <c r="AV41" s="7">
        <f>(S41*AL41+T41*AM41+U41*AN41-重力減少^(E41-15))*9.8</f>
        <v>-1.6307914502123948</v>
      </c>
      <c r="AW41">
        <f t="shared" si="13"/>
        <v>-5.3410463833977184</v>
      </c>
      <c r="AX41">
        <f t="shared" si="14"/>
        <v>102.49224616862499</v>
      </c>
      <c r="AY41" s="7">
        <f t="shared" si="10"/>
        <v>3.6390647450040539</v>
      </c>
      <c r="AZ41">
        <f t="shared" si="17"/>
        <v>14.098969542832217</v>
      </c>
      <c r="BA41" s="7">
        <f t="shared" si="11"/>
        <v>467.1191074672638</v>
      </c>
      <c r="BB41">
        <f t="shared" si="16"/>
        <v>-531.22579823981164</v>
      </c>
    </row>
    <row r="42" spans="1:54" x14ac:dyDescent="0.15">
      <c r="C42" s="2">
        <v>42821</v>
      </c>
      <c r="D42" s="1">
        <v>0.46004629629629629</v>
      </c>
      <c r="E42" s="3">
        <v>40</v>
      </c>
      <c r="F42">
        <v>3416.7212199999999</v>
      </c>
      <c r="G42" t="s">
        <v>17</v>
      </c>
      <c r="H42">
        <f t="shared" si="6"/>
        <v>10</v>
      </c>
      <c r="J42">
        <v>13505.34376</v>
      </c>
      <c r="K42" t="s">
        <v>18</v>
      </c>
      <c r="L42">
        <v>16.88</v>
      </c>
      <c r="M42">
        <v>994.92</v>
      </c>
      <c r="N42">
        <f t="shared" si="7"/>
        <v>97.818181818181742</v>
      </c>
      <c r="O42">
        <v>19.21</v>
      </c>
      <c r="P42">
        <v>0.3921</v>
      </c>
      <c r="Q42">
        <v>-1.1382000000000001</v>
      </c>
      <c r="R42">
        <v>-0.32079999999999997</v>
      </c>
      <c r="S42">
        <f t="shared" si="18"/>
        <v>0.38174050478935634</v>
      </c>
      <c r="T42">
        <f t="shared" si="19"/>
        <v>-1.1081281370855534</v>
      </c>
      <c r="U42">
        <f t="shared" si="20"/>
        <v>-0.31232428955987124</v>
      </c>
      <c r="V42">
        <f t="shared" si="8"/>
        <v>0.2129386806622211</v>
      </c>
      <c r="W42">
        <v>278.6585</v>
      </c>
      <c r="X42">
        <v>-149.81710000000001</v>
      </c>
      <c r="Y42">
        <v>-192.07320000000001</v>
      </c>
      <c r="Z42">
        <f t="shared" si="21"/>
        <v>4.8626426004630563</v>
      </c>
      <c r="AA42">
        <f t="shared" si="12"/>
        <v>-25.180055698937068</v>
      </c>
      <c r="AB42">
        <f t="shared" si="22"/>
        <v>-2.6108988622939666</v>
      </c>
      <c r="AC42">
        <f t="shared" si="23"/>
        <v>-3.3462783543317443</v>
      </c>
      <c r="AD42">
        <v>0.54400084563663098</v>
      </c>
      <c r="AE42">
        <v>-0.29209039315365598</v>
      </c>
      <c r="AF42">
        <v>-0.37435987055918002</v>
      </c>
      <c r="AG42">
        <v>0.69180992294768895</v>
      </c>
      <c r="AH42">
        <v>0.67076411762355803</v>
      </c>
      <c r="AI42">
        <v>2.64484927092591E-2</v>
      </c>
      <c r="AJ42">
        <v>-0.59864031070261603</v>
      </c>
      <c r="AK42">
        <v>-0.43704205077311697</v>
      </c>
      <c r="AL42">
        <v>0.28186051127056699</v>
      </c>
      <c r="AM42">
        <v>0.55874337787905304</v>
      </c>
      <c r="AN42">
        <v>-0.77997467257764097</v>
      </c>
      <c r="AO42">
        <v>-0.48778057838065603</v>
      </c>
      <c r="AP42">
        <v>-0.61658944617887002</v>
      </c>
      <c r="AQ42">
        <v>-0.61797051888861398</v>
      </c>
      <c r="AR42">
        <v>-0.82621108655169095</v>
      </c>
      <c r="AS42">
        <v>0.55463798331626701</v>
      </c>
      <c r="AT42">
        <v>9.8751951484196396E-2</v>
      </c>
      <c r="AU42">
        <f t="shared" si="9"/>
        <v>16.371277266199669</v>
      </c>
      <c r="AV42" s="7">
        <f>(S42*AL42+T42*AM42+U42*AN42-重力減少^(E42-15))*9.8</f>
        <v>-6.0670273147052871</v>
      </c>
      <c r="AW42">
        <f t="shared" si="13"/>
        <v>-5.7487442459508173</v>
      </c>
      <c r="AX42">
        <f t="shared" si="14"/>
        <v>101.15698457277556</v>
      </c>
      <c r="AY42" s="7">
        <f t="shared" si="10"/>
        <v>6.7626047913607668</v>
      </c>
      <c r="AZ42">
        <f t="shared" si="17"/>
        <v>15.008735729083231</v>
      </c>
      <c r="BA42" s="7">
        <f t="shared" si="11"/>
        <v>1514.8023011092807</v>
      </c>
      <c r="BB42">
        <f t="shared" si="16"/>
        <v>-414.44602137299569</v>
      </c>
    </row>
    <row r="43" spans="1:54" x14ac:dyDescent="0.15">
      <c r="C43" s="2">
        <v>42821</v>
      </c>
      <c r="D43" s="1">
        <v>0.46004629629629629</v>
      </c>
      <c r="E43" s="3">
        <v>41</v>
      </c>
      <c r="F43">
        <v>3416.7212199999999</v>
      </c>
      <c r="G43" t="s">
        <v>17</v>
      </c>
      <c r="H43">
        <f t="shared" si="6"/>
        <v>10.25</v>
      </c>
      <c r="J43">
        <v>13505.34376</v>
      </c>
      <c r="K43" t="s">
        <v>18</v>
      </c>
      <c r="L43">
        <v>16.88</v>
      </c>
      <c r="M43">
        <v>995.1</v>
      </c>
      <c r="N43">
        <f t="shared" si="7"/>
        <v>96.181818181817519</v>
      </c>
      <c r="O43">
        <v>19.190000000000001</v>
      </c>
      <c r="P43">
        <v>0.55859999999999999</v>
      </c>
      <c r="Q43">
        <v>-0.55420000000000003</v>
      </c>
      <c r="R43">
        <v>-0.95609999999999995</v>
      </c>
      <c r="S43">
        <f t="shared" si="18"/>
        <v>0.54384148425231948</v>
      </c>
      <c r="T43">
        <f t="shared" si="19"/>
        <v>-0.53955773464488987</v>
      </c>
      <c r="U43">
        <f t="shared" si="20"/>
        <v>-0.93083931810533949</v>
      </c>
      <c r="V43">
        <f t="shared" si="8"/>
        <v>0.20554881491364951</v>
      </c>
      <c r="W43">
        <v>361.03660000000002</v>
      </c>
      <c r="X43">
        <v>-219.1463</v>
      </c>
      <c r="Y43">
        <v>-86.768299999999996</v>
      </c>
      <c r="Z43">
        <f t="shared" si="21"/>
        <v>6.3004113778808337</v>
      </c>
      <c r="AA43">
        <f t="shared" si="12"/>
        <v>69.652224571763128</v>
      </c>
      <c r="AB43">
        <f t="shared" si="22"/>
        <v>-3.8209214183295219</v>
      </c>
      <c r="AC43">
        <f t="shared" si="23"/>
        <v>-1.5083615132161881</v>
      </c>
      <c r="AD43">
        <v>0.67655252200187299</v>
      </c>
      <c r="AE43">
        <v>-0.410299243434398</v>
      </c>
      <c r="AF43">
        <v>-0.16197129433072899</v>
      </c>
      <c r="AG43">
        <v>0.58965796494484402</v>
      </c>
      <c r="AH43">
        <v>-0.150066060283324</v>
      </c>
      <c r="AI43">
        <v>-0.101453492487715</v>
      </c>
      <c r="AJ43">
        <v>-0.57531256513166096</v>
      </c>
      <c r="AK43">
        <v>-0.79762323111523903</v>
      </c>
      <c r="AL43">
        <v>0.31744528252734799</v>
      </c>
      <c r="AM43">
        <v>0.94821478604225395</v>
      </c>
      <c r="AN43">
        <v>1.08264551896493E-2</v>
      </c>
      <c r="AO43">
        <v>-0.887315882363793</v>
      </c>
      <c r="AP43">
        <v>0.29299125990534097</v>
      </c>
      <c r="AQ43">
        <v>0.356127289777184</v>
      </c>
      <c r="AR43">
        <v>0.33451310513355598</v>
      </c>
      <c r="AS43">
        <v>-0.122657413758492</v>
      </c>
      <c r="AT43">
        <v>0.934374732826174</v>
      </c>
      <c r="AU43">
        <f t="shared" si="9"/>
        <v>18.508496554080789</v>
      </c>
      <c r="AV43" s="7">
        <f>(S43*AL43+T43*AM43+U43*AN43-重力減少^(E43-15))*9.8</f>
        <v>-6.7207021201724126</v>
      </c>
      <c r="AW43">
        <f t="shared" si="13"/>
        <v>-7.2655010746271387</v>
      </c>
      <c r="AX43">
        <f t="shared" si="14"/>
        <v>99.719798511287848</v>
      </c>
      <c r="AY43" s="7">
        <f t="shared" si="10"/>
        <v>-9.5269932709544509</v>
      </c>
      <c r="AZ43">
        <f t="shared" si="17"/>
        <v>16.699386926923424</v>
      </c>
      <c r="BA43" s="7">
        <f t="shared" si="11"/>
        <v>-436.55623056612768</v>
      </c>
      <c r="BB43">
        <f t="shared" si="16"/>
        <v>-35.745446095675504</v>
      </c>
    </row>
    <row r="44" spans="1:54" x14ac:dyDescent="0.15">
      <c r="C44" s="2">
        <v>42821</v>
      </c>
      <c r="D44" s="1">
        <v>0.46004629629629629</v>
      </c>
      <c r="E44" s="3">
        <v>42</v>
      </c>
      <c r="F44">
        <v>3416.7212199999999</v>
      </c>
      <c r="G44" t="s">
        <v>17</v>
      </c>
      <c r="H44">
        <f t="shared" si="6"/>
        <v>10.5</v>
      </c>
      <c r="J44">
        <v>13505.34376</v>
      </c>
      <c r="K44" t="s">
        <v>18</v>
      </c>
      <c r="L44">
        <v>16.88</v>
      </c>
      <c r="M44">
        <v>995.38</v>
      </c>
      <c r="N44">
        <f t="shared" si="7"/>
        <v>93.636363636363228</v>
      </c>
      <c r="O44">
        <v>19.21</v>
      </c>
      <c r="P44">
        <v>0.94679999999999997</v>
      </c>
      <c r="Q44">
        <v>-0.14749999999999999</v>
      </c>
      <c r="R44">
        <v>-0.25629999999999997</v>
      </c>
      <c r="S44">
        <f t="shared" si="18"/>
        <v>0.92178502916236316</v>
      </c>
      <c r="T44">
        <f t="shared" si="19"/>
        <v>-0.14360296979451687</v>
      </c>
      <c r="U44">
        <f t="shared" si="20"/>
        <v>-0.24952841463277742</v>
      </c>
      <c r="V44">
        <f t="shared" si="8"/>
        <v>-3.4301349990168539E-2</v>
      </c>
      <c r="W44">
        <v>252.13419999999999</v>
      </c>
      <c r="X44">
        <v>-96.036600000000007</v>
      </c>
      <c r="Y44">
        <v>-124.2073</v>
      </c>
      <c r="Z44">
        <f t="shared" si="21"/>
        <v>4.3997063299875006</v>
      </c>
      <c r="AA44">
        <f t="shared" si="12"/>
        <v>90.246745287193846</v>
      </c>
      <c r="AB44">
        <f t="shared" si="22"/>
        <v>-1.6722522592050773</v>
      </c>
      <c r="AC44">
        <f t="shared" si="23"/>
        <v>-2.1617951959272994</v>
      </c>
      <c r="AD44">
        <v>0.51233876110128596</v>
      </c>
      <c r="AE44">
        <v>-0.19473109938791899</v>
      </c>
      <c r="AF44">
        <v>-0.251737590966293</v>
      </c>
      <c r="AG44">
        <v>0.79763210698846598</v>
      </c>
      <c r="AH44">
        <v>-0.61484239641222904</v>
      </c>
      <c r="AI44">
        <v>-0.25813270964898399</v>
      </c>
      <c r="AJ44">
        <v>-0.17689493725286401</v>
      </c>
      <c r="AK44">
        <v>-0.72390918833624696</v>
      </c>
      <c r="AL44">
        <v>0.80415137076715704</v>
      </c>
      <c r="AM44">
        <v>0.57353360848095203</v>
      </c>
      <c r="AN44">
        <v>-0.15620426638258</v>
      </c>
      <c r="AO44">
        <v>6.1310126690902002E-2</v>
      </c>
      <c r="AP44">
        <v>0.18135401749674401</v>
      </c>
      <c r="AQ44">
        <v>0.981504859235518</v>
      </c>
      <c r="AR44">
        <v>0.591254294917548</v>
      </c>
      <c r="AS44">
        <v>-0.79885538133044198</v>
      </c>
      <c r="AT44">
        <v>0.110672663566681</v>
      </c>
      <c r="AU44">
        <f t="shared" si="9"/>
        <v>53.528377928499239</v>
      </c>
      <c r="AV44" s="7">
        <f>(S44*AL44+T44*AM44+U44*AN44-重力減少^(E44-15))*9.8</f>
        <v>3.6744652032055503</v>
      </c>
      <c r="AW44">
        <f t="shared" si="13"/>
        <v>-8.9456766046702416</v>
      </c>
      <c r="AX44">
        <f t="shared" si="14"/>
        <v>97.903423242631064</v>
      </c>
      <c r="AY44" s="7">
        <f t="shared" si="10"/>
        <v>-2.1015273865525645</v>
      </c>
      <c r="AZ44">
        <f t="shared" si="17"/>
        <v>14.317638609184812</v>
      </c>
      <c r="BA44" s="7">
        <f t="shared" si="11"/>
        <v>-1976.5027752623992</v>
      </c>
      <c r="BB44">
        <f t="shared" si="16"/>
        <v>-144.88450373720741</v>
      </c>
    </row>
    <row r="45" spans="1:54" x14ac:dyDescent="0.15">
      <c r="C45" s="2">
        <v>42821</v>
      </c>
      <c r="D45" s="1">
        <v>0.46005787037037038</v>
      </c>
      <c r="E45" s="3">
        <v>43</v>
      </c>
      <c r="F45">
        <v>3416.7171899999998</v>
      </c>
      <c r="G45" t="s">
        <v>17</v>
      </c>
      <c r="H45">
        <f t="shared" si="6"/>
        <v>10.75</v>
      </c>
      <c r="J45">
        <v>13505.33966</v>
      </c>
      <c r="K45" t="s">
        <v>18</v>
      </c>
      <c r="L45">
        <v>16.88</v>
      </c>
      <c r="M45">
        <v>995.56</v>
      </c>
      <c r="N45">
        <f t="shared" si="7"/>
        <v>92.000000000000043</v>
      </c>
      <c r="O45">
        <v>19.2</v>
      </c>
      <c r="P45">
        <v>1.0083</v>
      </c>
      <c r="Q45">
        <v>8.5400000000000004E-2</v>
      </c>
      <c r="R45">
        <v>0.1016</v>
      </c>
      <c r="S45">
        <f t="shared" si="18"/>
        <v>0.98166016572075487</v>
      </c>
      <c r="T45">
        <f t="shared" si="19"/>
        <v>8.3143685562384689E-2</v>
      </c>
      <c r="U45">
        <f t="shared" si="20"/>
        <v>9.8915672753375677E-2</v>
      </c>
      <c r="V45">
        <f t="shared" si="8"/>
        <v>-9.8717942972993411E-3</v>
      </c>
      <c r="W45">
        <v>118.4756</v>
      </c>
      <c r="X45">
        <v>-12.9878</v>
      </c>
      <c r="Y45">
        <v>-33.4756</v>
      </c>
      <c r="Z45">
        <f t="shared" si="21"/>
        <v>2.066924171703056</v>
      </c>
      <c r="AA45">
        <f t="shared" si="12"/>
        <v>63.021150951319107</v>
      </c>
      <c r="AB45">
        <f t="shared" si="22"/>
        <v>-0.22277756092952147</v>
      </c>
      <c r="AC45">
        <f t="shared" si="23"/>
        <v>-0.57822862444729928</v>
      </c>
      <c r="AD45">
        <v>0.255244112215265</v>
      </c>
      <c r="AE45">
        <v>-2.75107628761753E-2</v>
      </c>
      <c r="AF45">
        <v>-7.1405353805274602E-2</v>
      </c>
      <c r="AG45">
        <v>0.96384380298539896</v>
      </c>
      <c r="AH45">
        <v>-0.76382004890753696</v>
      </c>
      <c r="AI45">
        <v>-0.31793874858358001</v>
      </c>
      <c r="AJ45">
        <v>-3.60064596526335E-2</v>
      </c>
      <c r="AK45">
        <v>-0.56053315682417604</v>
      </c>
      <c r="AL45">
        <v>0.795236974024781</v>
      </c>
      <c r="AM45">
        <v>0.52606160997572804</v>
      </c>
      <c r="AN45">
        <v>-0.30142550929484102</v>
      </c>
      <c r="AO45">
        <v>0.445330351995116</v>
      </c>
      <c r="AP45">
        <v>-0.16943506449965801</v>
      </c>
      <c r="AQ45">
        <v>0.879188623965244</v>
      </c>
      <c r="AR45">
        <v>0.41143533238628799</v>
      </c>
      <c r="AS45">
        <v>-0.83339722907371006</v>
      </c>
      <c r="AT45">
        <v>-0.36901222992801003</v>
      </c>
      <c r="AU45">
        <f t="shared" si="9"/>
        <v>52.677644169217089</v>
      </c>
      <c r="AV45" s="7">
        <f>(S45*AL45+T45*AM45+U45*AN45-重力減少^(E45-15))*9.8</f>
        <v>4.7519206429114922</v>
      </c>
      <c r="AW45">
        <f t="shared" si="13"/>
        <v>-8.0270603038688542</v>
      </c>
      <c r="AX45">
        <f t="shared" si="14"/>
        <v>95.667004091463497</v>
      </c>
      <c r="AY45" s="7">
        <f t="shared" si="10"/>
        <v>4.9984032271802974</v>
      </c>
      <c r="AZ45">
        <f t="shared" si="17"/>
        <v>13.792256762546671</v>
      </c>
      <c r="BA45" s="7">
        <f t="shared" si="11"/>
        <v>-966.81246167124652</v>
      </c>
      <c r="BB45">
        <f t="shared" si="16"/>
        <v>-639.0101975528072</v>
      </c>
    </row>
    <row r="46" spans="1:54" x14ac:dyDescent="0.15">
      <c r="C46" s="2">
        <v>42821</v>
      </c>
      <c r="D46" s="1">
        <v>0.46005787037037038</v>
      </c>
      <c r="E46" s="3">
        <v>44</v>
      </c>
      <c r="F46">
        <v>3416.7171899999998</v>
      </c>
      <c r="G46" t="s">
        <v>17</v>
      </c>
      <c r="H46">
        <f t="shared" si="6"/>
        <v>11</v>
      </c>
      <c r="J46">
        <v>13505.33966</v>
      </c>
      <c r="K46" t="s">
        <v>18</v>
      </c>
      <c r="L46">
        <v>16.88</v>
      </c>
      <c r="M46">
        <v>995.81</v>
      </c>
      <c r="N46">
        <f t="shared" si="7"/>
        <v>89.727272727272762</v>
      </c>
      <c r="O46">
        <v>19.190000000000001</v>
      </c>
      <c r="P46">
        <v>0.86429999999999996</v>
      </c>
      <c r="Q46">
        <v>-7.5200000000000003E-2</v>
      </c>
      <c r="R46">
        <v>-0.17480000000000001</v>
      </c>
      <c r="S46">
        <f t="shared" si="18"/>
        <v>0.84146472402305705</v>
      </c>
      <c r="T46">
        <f t="shared" si="19"/>
        <v>-7.3213175108797754E-2</v>
      </c>
      <c r="U46">
        <f t="shared" si="20"/>
        <v>-0.17018168894970542</v>
      </c>
      <c r="V46">
        <f t="shared" si="8"/>
        <v>-0.13838241775223425</v>
      </c>
      <c r="W46">
        <v>133.5976</v>
      </c>
      <c r="X46">
        <v>-107.98779999999999</v>
      </c>
      <c r="Y46">
        <v>-8.9634</v>
      </c>
      <c r="Z46">
        <f t="shared" si="21"/>
        <v>2.3308528062808334</v>
      </c>
      <c r="AA46">
        <f t="shared" si="12"/>
        <v>29.606507903039653</v>
      </c>
      <c r="AB46">
        <f t="shared" si="22"/>
        <v>-1.8808400053739658</v>
      </c>
      <c r="AC46">
        <f t="shared" si="23"/>
        <v>-0.15041011654507702</v>
      </c>
      <c r="AD46">
        <v>0.284580978328142</v>
      </c>
      <c r="AE46">
        <v>-0.229637533234095</v>
      </c>
      <c r="AF46">
        <v>-1.83640331710892E-2</v>
      </c>
      <c r="AG46">
        <v>0.93056060113764205</v>
      </c>
      <c r="AH46">
        <v>-0.87272771487652701</v>
      </c>
      <c r="AI46">
        <v>-0.19141539180682199</v>
      </c>
      <c r="AJ46">
        <v>0.242668528732434</v>
      </c>
      <c r="AK46">
        <v>-0.37791330835083198</v>
      </c>
      <c r="AL46">
        <v>0.80894426588455304</v>
      </c>
      <c r="AM46">
        <v>0.15069170191571901</v>
      </c>
      <c r="AN46">
        <v>-0.56824394908018605</v>
      </c>
      <c r="AO46">
        <v>0.51752236801933105</v>
      </c>
      <c r="AP46">
        <v>-0.64108335830153695</v>
      </c>
      <c r="AQ46">
        <v>0.56672985302389101</v>
      </c>
      <c r="AR46">
        <v>-0.27889025313223897</v>
      </c>
      <c r="AS46">
        <v>-0.75253181904990696</v>
      </c>
      <c r="AT46">
        <v>-0.59658703306832706</v>
      </c>
      <c r="AU46">
        <f t="shared" si="9"/>
        <v>53.992911219236383</v>
      </c>
      <c r="AV46" s="7">
        <f>(S46*AL46+T46*AM46+U46*AN46-重力減少^(E46-15))*9.8</f>
        <v>4.5999404396782522</v>
      </c>
      <c r="AW46">
        <f t="shared" si="13"/>
        <v>-6.8390801431409809</v>
      </c>
      <c r="AX46">
        <f t="shared" si="14"/>
        <v>93.660239015496288</v>
      </c>
      <c r="AY46" s="7">
        <f t="shared" si="10"/>
        <v>3.7824621076226808</v>
      </c>
      <c r="AZ46">
        <f t="shared" si="17"/>
        <v>15.041857569341746</v>
      </c>
      <c r="BA46" s="7">
        <f t="shared" si="11"/>
        <v>-985.82412515056672</v>
      </c>
      <c r="BB46">
        <f t="shared" si="16"/>
        <v>-880.71331297061886</v>
      </c>
    </row>
    <row r="47" spans="1:54" x14ac:dyDescent="0.15">
      <c r="C47" s="2">
        <v>42821</v>
      </c>
      <c r="D47" s="1">
        <v>0.46005787037037038</v>
      </c>
      <c r="E47" s="3">
        <v>45</v>
      </c>
      <c r="F47">
        <v>3416.7171899999998</v>
      </c>
      <c r="G47" t="s">
        <v>17</v>
      </c>
      <c r="H47">
        <f t="shared" si="6"/>
        <v>11.25</v>
      </c>
      <c r="J47">
        <v>13505.33966</v>
      </c>
      <c r="K47" t="s">
        <v>18</v>
      </c>
      <c r="L47">
        <v>16.88</v>
      </c>
      <c r="M47">
        <v>995.99</v>
      </c>
      <c r="N47">
        <f t="shared" si="7"/>
        <v>88.090909090908553</v>
      </c>
      <c r="O47">
        <v>19.190000000000001</v>
      </c>
      <c r="P47">
        <v>0.60060000000000002</v>
      </c>
      <c r="Q47">
        <v>-0.81540000000000001</v>
      </c>
      <c r="R47">
        <v>-0.50629999999999997</v>
      </c>
      <c r="S47">
        <f t="shared" si="18"/>
        <v>0.58473182141414803</v>
      </c>
      <c r="T47">
        <f t="shared" si="19"/>
        <v>-0.7938566886132139</v>
      </c>
      <c r="U47">
        <f t="shared" si="20"/>
        <v>-0.49292327869128055</v>
      </c>
      <c r="V47">
        <f t="shared" si="8"/>
        <v>0.10231261614208442</v>
      </c>
      <c r="W47">
        <v>256.4024</v>
      </c>
      <c r="X47">
        <v>-81.158500000000004</v>
      </c>
      <c r="Y47">
        <v>-148.6585</v>
      </c>
      <c r="Z47">
        <f t="shared" si="21"/>
        <v>4.4742004576230565</v>
      </c>
      <c r="AA47">
        <f t="shared" si="12"/>
        <v>33.387007116528949</v>
      </c>
      <c r="AB47">
        <f t="shared" si="22"/>
        <v>-1.4125804817872993</v>
      </c>
      <c r="AC47">
        <f t="shared" si="23"/>
        <v>-2.5885490532072994</v>
      </c>
      <c r="AD47">
        <v>0.518382259544103</v>
      </c>
      <c r="AE47">
        <v>-0.16366201490542501</v>
      </c>
      <c r="AF47">
        <v>-0.29991010005723101</v>
      </c>
      <c r="AG47">
        <v>0.783931444547742</v>
      </c>
      <c r="AH47">
        <v>-0.78293922323893295</v>
      </c>
      <c r="AI47">
        <v>-0.224151287150296</v>
      </c>
      <c r="AJ47">
        <v>0.54563422799278904</v>
      </c>
      <c r="AK47">
        <v>0.197599753101041</v>
      </c>
      <c r="AL47">
        <v>0.30407897942315598</v>
      </c>
      <c r="AM47">
        <v>0.56662804676862499</v>
      </c>
      <c r="AN47">
        <v>-0.76581239927814104</v>
      </c>
      <c r="AO47">
        <v>0.13535929182921499</v>
      </c>
      <c r="AP47">
        <v>-0.82142107608654302</v>
      </c>
      <c r="AQ47">
        <v>-0.55402642344595199</v>
      </c>
      <c r="AR47">
        <v>-0.94298135527085702</v>
      </c>
      <c r="AS47">
        <v>6.48079653745844E-2</v>
      </c>
      <c r="AT47">
        <v>-0.32647525363423702</v>
      </c>
      <c r="AU47">
        <f t="shared" si="9"/>
        <v>17.702761690701596</v>
      </c>
      <c r="AV47" s="7">
        <f>(S47*AL47+T47*AM47+U47*AN47-重力減少^(E47-15))*9.8</f>
        <v>-1.7575516571341339</v>
      </c>
      <c r="AW47">
        <f t="shared" si="13"/>
        <v>-5.6890950332214176</v>
      </c>
      <c r="AX47">
        <f t="shared" si="14"/>
        <v>91.950468979711047</v>
      </c>
      <c r="AY47" s="7">
        <f t="shared" si="10"/>
        <v>9.8424538136632691</v>
      </c>
      <c r="AZ47">
        <f t="shared" si="17"/>
        <v>15.987473096247415</v>
      </c>
      <c r="BA47" s="7">
        <f t="shared" si="11"/>
        <v>164.57660862998833</v>
      </c>
      <c r="BB47">
        <f t="shared" si="16"/>
        <v>-1127.1693442582605</v>
      </c>
    </row>
    <row r="48" spans="1:54" x14ac:dyDescent="0.15">
      <c r="A48" s="4"/>
      <c r="C48" s="2">
        <v>42821</v>
      </c>
      <c r="D48" s="1">
        <v>0.46005787037037038</v>
      </c>
      <c r="E48" s="3">
        <v>46</v>
      </c>
      <c r="F48">
        <v>3416.7171899999998</v>
      </c>
      <c r="G48" t="s">
        <v>17</v>
      </c>
      <c r="H48">
        <f t="shared" si="6"/>
        <v>11.5</v>
      </c>
      <c r="J48">
        <v>13505.33966</v>
      </c>
      <c r="K48" t="s">
        <v>18</v>
      </c>
      <c r="L48">
        <v>16.88</v>
      </c>
      <c r="M48">
        <v>996.24</v>
      </c>
      <c r="N48">
        <f t="shared" si="7"/>
        <v>85.818181818181287</v>
      </c>
      <c r="O48">
        <v>19.18</v>
      </c>
      <c r="P48">
        <v>0.69530000000000003</v>
      </c>
      <c r="Q48">
        <v>-0.26319999999999999</v>
      </c>
      <c r="R48">
        <v>-1.5454000000000001</v>
      </c>
      <c r="S48">
        <f t="shared" si="18"/>
        <v>0.67692979591950897</v>
      </c>
      <c r="T48">
        <f t="shared" si="19"/>
        <v>-0.25624611288079213</v>
      </c>
      <c r="U48">
        <f t="shared" si="20"/>
        <v>-1.5045696916640432</v>
      </c>
      <c r="V48">
        <f t="shared" si="8"/>
        <v>0.66961851212909651</v>
      </c>
      <c r="W48">
        <v>311.76830000000001</v>
      </c>
      <c r="X48">
        <v>-113.9024</v>
      </c>
      <c r="Y48">
        <v>-239.57320000000001</v>
      </c>
      <c r="Z48">
        <f t="shared" si="21"/>
        <v>5.4405175049163894</v>
      </c>
      <c r="AA48">
        <f t="shared" si="12"/>
        <v>64.088200729325678</v>
      </c>
      <c r="AB48">
        <f t="shared" si="22"/>
        <v>-1.9840692278361884</v>
      </c>
      <c r="AC48">
        <f t="shared" si="23"/>
        <v>-4.1753095765539658</v>
      </c>
      <c r="AD48">
        <v>0.59332549511467103</v>
      </c>
      <c r="AE48">
        <v>-0.216376264934908</v>
      </c>
      <c r="AF48">
        <v>-0.455345951879361</v>
      </c>
      <c r="AG48">
        <v>0.62753982576951095</v>
      </c>
      <c r="AH48">
        <v>-0.153955894910107</v>
      </c>
      <c r="AI48">
        <v>-0.21618926360645799</v>
      </c>
      <c r="AJ48">
        <v>0.55483509892607497</v>
      </c>
      <c r="AK48">
        <v>0.78849083553546595</v>
      </c>
      <c r="AL48">
        <v>0.29084043060198</v>
      </c>
      <c r="AM48">
        <v>0.94153200457022501</v>
      </c>
      <c r="AN48">
        <v>0.17008623782430399</v>
      </c>
      <c r="AO48">
        <v>-0.80839755837626803</v>
      </c>
      <c r="AP48">
        <v>0.33691119084424198</v>
      </c>
      <c r="AQ48">
        <v>-0.48268440734625001</v>
      </c>
      <c r="AR48">
        <v>-0.51176677455510999</v>
      </c>
      <c r="AS48">
        <v>2.8868415068718802E-3</v>
      </c>
      <c r="AT48">
        <v>0.85911956944745105</v>
      </c>
      <c r="AU48">
        <f t="shared" si="9"/>
        <v>16.908278070971559</v>
      </c>
      <c r="AV48" s="7">
        <f>(S48*AL48+T48*AM48+U48*AN48-重力減少^(E48-15))*9.8</f>
        <v>-5.6195809385547335</v>
      </c>
      <c r="AW48">
        <f t="shared" si="13"/>
        <v>-6.1284829475049509</v>
      </c>
      <c r="AX48">
        <f t="shared" si="14"/>
        <v>90.528195221405696</v>
      </c>
      <c r="AY48" s="7">
        <f t="shared" si="10"/>
        <v>0.9081831762506386</v>
      </c>
      <c r="AZ48">
        <f t="shared" si="17"/>
        <v>18.44808654966323</v>
      </c>
      <c r="BA48" s="7">
        <f t="shared" si="11"/>
        <v>12.578981029088903</v>
      </c>
      <c r="BB48">
        <f t="shared" si="16"/>
        <v>-1086.0251921007634</v>
      </c>
    </row>
    <row r="49" spans="1:54" s="4" customFormat="1" x14ac:dyDescent="0.15">
      <c r="A49"/>
      <c r="C49" s="2">
        <v>42821</v>
      </c>
      <c r="D49" s="1">
        <v>0.46006944444444442</v>
      </c>
      <c r="E49" s="3">
        <v>47</v>
      </c>
      <c r="F49">
        <v>3416.7152599999999</v>
      </c>
      <c r="G49" t="s">
        <v>17</v>
      </c>
      <c r="H49">
        <f t="shared" si="6"/>
        <v>11.75</v>
      </c>
      <c r="I49"/>
      <c r="J49">
        <v>13505.338040000001</v>
      </c>
      <c r="K49" t="s">
        <v>18</v>
      </c>
      <c r="L49">
        <v>16.88</v>
      </c>
      <c r="M49">
        <v>996.41</v>
      </c>
      <c r="N49">
        <f t="shared" si="7"/>
        <v>84.27272727272711</v>
      </c>
      <c r="O49">
        <v>19.18</v>
      </c>
      <c r="P49">
        <v>0.70169999999999999</v>
      </c>
      <c r="Q49">
        <v>0.14549999999999999</v>
      </c>
      <c r="R49">
        <v>-0.80220000000000002</v>
      </c>
      <c r="S49">
        <f t="shared" ref="S49:S80" si="24">P49/加速度補正</f>
        <v>0.68316070443940669</v>
      </c>
      <c r="T49">
        <f t="shared" ref="T49:T80" si="25">Q49/加速度補正</f>
        <v>0.14165581088204884</v>
      </c>
      <c r="U49">
        <f t="shared" ref="U49:U80" si="26">R49/加速度補正</f>
        <v>-0.78100543979092496</v>
      </c>
      <c r="V49">
        <f t="shared" si="8"/>
        <v>4.7255658294484082E-2</v>
      </c>
      <c r="W49">
        <v>218.53659999999999</v>
      </c>
      <c r="X49">
        <v>-60.853700000000003</v>
      </c>
      <c r="Y49">
        <v>-312.31709999999998</v>
      </c>
      <c r="Z49">
        <f t="shared" ref="Z49:Z80" si="27">(W49-ドリフトGX)/180*3.141592</f>
        <v>3.8133177112141667</v>
      </c>
      <c r="AA49">
        <f t="shared" si="12"/>
        <v>77.929672849688558</v>
      </c>
      <c r="AB49">
        <f t="shared" ref="AB49:AB80" si="28">(X49-ドリフトGY)/180*3.141592</f>
        <v>-1.0581949415561882</v>
      </c>
      <c r="AC49">
        <f t="shared" ref="AC49:AC80" si="29">(Y49-ドリフトGZ)/180*3.141592</f>
        <v>-5.4449298781584101</v>
      </c>
      <c r="AD49">
        <v>0.42238029050885201</v>
      </c>
      <c r="AE49">
        <v>-0.11721045055533701</v>
      </c>
      <c r="AF49">
        <v>-0.60310502244169495</v>
      </c>
      <c r="AG49">
        <v>0.66642398844570006</v>
      </c>
      <c r="AH49">
        <v>0.42586038925438402</v>
      </c>
      <c r="AI49">
        <v>-9.4993240589509406E-2</v>
      </c>
      <c r="AJ49">
        <v>3.5719602703458099E-3</v>
      </c>
      <c r="AK49">
        <v>0.89978133688481998</v>
      </c>
      <c r="AL49">
        <v>0.981927050684261</v>
      </c>
      <c r="AM49">
        <v>-7.44797504532652E-2</v>
      </c>
      <c r="AN49">
        <v>0.17398860280756201</v>
      </c>
      <c r="AO49">
        <v>-8.73356832026701E-2</v>
      </c>
      <c r="AP49">
        <v>0.63726033992786302</v>
      </c>
      <c r="AQ49">
        <v>0.76568383657652495</v>
      </c>
      <c r="AR49">
        <v>-0.16790397724303899</v>
      </c>
      <c r="AS49">
        <v>-0.76704108490187295</v>
      </c>
      <c r="AT49">
        <v>0.619238426212816</v>
      </c>
      <c r="AU49">
        <f t="shared" si="9"/>
        <v>79.090410600837984</v>
      </c>
      <c r="AV49" s="7">
        <v>0</v>
      </c>
      <c r="AW49">
        <f t="shared" si="13"/>
        <v>-7.5333781821436343</v>
      </c>
      <c r="AX49">
        <f t="shared" si="14"/>
        <v>88.996074484529458</v>
      </c>
      <c r="AY49" s="7">
        <f t="shared" si="10"/>
        <v>-5.5604799982642845</v>
      </c>
      <c r="AZ49">
        <f t="shared" si="17"/>
        <v>18.675132343725892</v>
      </c>
      <c r="BA49" s="7">
        <f t="shared" si="11"/>
        <v>-1648.6783864108243</v>
      </c>
      <c r="BB49">
        <f t="shared" si="16"/>
        <v>-1082.8804468434912</v>
      </c>
    </row>
    <row r="50" spans="1:54" x14ac:dyDescent="0.15">
      <c r="C50" s="2">
        <v>42821</v>
      </c>
      <c r="D50" s="1">
        <v>0.46006944444444442</v>
      </c>
      <c r="E50" s="3">
        <v>48</v>
      </c>
      <c r="F50">
        <v>3416.7152599999999</v>
      </c>
      <c r="G50" t="s">
        <v>17</v>
      </c>
      <c r="H50">
        <f t="shared" si="6"/>
        <v>12</v>
      </c>
      <c r="J50">
        <v>13505.338040000001</v>
      </c>
      <c r="K50" t="s">
        <v>18</v>
      </c>
      <c r="L50">
        <v>16.87</v>
      </c>
      <c r="M50">
        <v>996.67</v>
      </c>
      <c r="N50">
        <f t="shared" si="7"/>
        <v>81.909090909090821</v>
      </c>
      <c r="O50">
        <v>19.18</v>
      </c>
      <c r="P50">
        <v>0.93020000000000003</v>
      </c>
      <c r="Q50">
        <v>-0.15040000000000001</v>
      </c>
      <c r="R50">
        <v>-0.61040000000000005</v>
      </c>
      <c r="S50">
        <f t="shared" si="24"/>
        <v>0.9056236101888786</v>
      </c>
      <c r="T50">
        <f t="shared" si="25"/>
        <v>-0.14642635021759551</v>
      </c>
      <c r="U50">
        <f t="shared" si="26"/>
        <v>-0.59427290008524136</v>
      </c>
      <c r="V50">
        <f t="shared" si="8"/>
        <v>9.3048525521766123E-2</v>
      </c>
      <c r="W50">
        <v>276.70729999999998</v>
      </c>
      <c r="X50">
        <v>82.134100000000004</v>
      </c>
      <c r="Y50">
        <v>-119.93899999999999</v>
      </c>
      <c r="Z50">
        <f t="shared" si="27"/>
        <v>4.8285877431830553</v>
      </c>
      <c r="AA50">
        <f t="shared" si="12"/>
        <v>54.621752698764659</v>
      </c>
      <c r="AB50">
        <f t="shared" si="28"/>
        <v>1.4374124394304786</v>
      </c>
      <c r="AC50">
        <f t="shared" si="29"/>
        <v>-2.0872993229628549</v>
      </c>
      <c r="AD50">
        <v>0.55790477465947097</v>
      </c>
      <c r="AE50">
        <v>0.16608153471697501</v>
      </c>
      <c r="AF50">
        <v>-0.24117077713527699</v>
      </c>
      <c r="AG50">
        <v>0.776528069353701</v>
      </c>
      <c r="AH50">
        <v>0.85500120689136805</v>
      </c>
      <c r="AI50">
        <v>0.18037004234022999</v>
      </c>
      <c r="AJ50">
        <v>-9.0502507347990604E-2</v>
      </c>
      <c r="AK50">
        <v>0.47775399548743902</v>
      </c>
      <c r="AL50">
        <v>0.91855188797982101</v>
      </c>
      <c r="AM50">
        <v>0.221957338801621</v>
      </c>
      <c r="AN50">
        <v>-0.32710452280702101</v>
      </c>
      <c r="AO50">
        <v>0.39490907675015602</v>
      </c>
      <c r="AP50">
        <v>-0.47843553524394</v>
      </c>
      <c r="AQ50">
        <v>0.78431260331335995</v>
      </c>
      <c r="AR50">
        <v>1.7585510770113399E-2</v>
      </c>
      <c r="AS50">
        <v>-0.84960836764237602</v>
      </c>
      <c r="AT50">
        <v>-0.52712083191902603</v>
      </c>
      <c r="AU50">
        <f t="shared" si="9"/>
        <v>66.715287642558692</v>
      </c>
      <c r="AV50" s="7">
        <v>0</v>
      </c>
      <c r="AW50">
        <f t="shared" si="13"/>
        <v>-7.5333781821436343</v>
      </c>
      <c r="AX50">
        <f t="shared" si="14"/>
        <v>87.112729938993553</v>
      </c>
      <c r="AY50" s="7">
        <f t="shared" si="10"/>
        <v>-0.37633148875002143</v>
      </c>
      <c r="AZ50">
        <f t="shared" si="17"/>
        <v>17.285012344159821</v>
      </c>
      <c r="BA50" s="7">
        <f t="shared" si="11"/>
        <v>-2308.4615094948144</v>
      </c>
      <c r="BB50">
        <f t="shared" si="16"/>
        <v>-1495.0500434461974</v>
      </c>
    </row>
    <row r="51" spans="1:54" x14ac:dyDescent="0.15">
      <c r="C51" s="2">
        <v>42821</v>
      </c>
      <c r="D51" s="1">
        <v>0.46006944444444442</v>
      </c>
      <c r="E51" s="3">
        <v>49</v>
      </c>
      <c r="F51">
        <v>3416.7152599999999</v>
      </c>
      <c r="G51" t="s">
        <v>17</v>
      </c>
      <c r="H51">
        <f t="shared" si="6"/>
        <v>12.25</v>
      </c>
      <c r="J51">
        <v>13505.338040000001</v>
      </c>
      <c r="K51" t="s">
        <v>18</v>
      </c>
      <c r="L51">
        <v>16.87</v>
      </c>
      <c r="M51">
        <v>996.85</v>
      </c>
      <c r="N51">
        <f t="shared" si="7"/>
        <v>80.272727272726613</v>
      </c>
      <c r="O51">
        <v>19.18</v>
      </c>
      <c r="P51">
        <v>0.76029999999999998</v>
      </c>
      <c r="Q51">
        <v>0.44529999999999997</v>
      </c>
      <c r="R51">
        <v>-0.26119999999999999</v>
      </c>
      <c r="S51">
        <f t="shared" si="24"/>
        <v>0.74021246057471979</v>
      </c>
      <c r="T51">
        <f t="shared" si="25"/>
        <v>0.43353493186100578</v>
      </c>
      <c r="U51">
        <f t="shared" si="26"/>
        <v>-0.25429895396832408</v>
      </c>
      <c r="V51">
        <f t="shared" si="8"/>
        <v>-0.1052737949946968</v>
      </c>
      <c r="W51">
        <v>128.10980000000001</v>
      </c>
      <c r="X51">
        <v>-43.292700000000004</v>
      </c>
      <c r="Y51">
        <v>-125.8537</v>
      </c>
      <c r="Z51">
        <f t="shared" si="27"/>
        <v>2.2350726475163891</v>
      </c>
      <c r="AA51">
        <f t="shared" si="12"/>
        <v>69.164424673247026</v>
      </c>
      <c r="AB51">
        <f t="shared" si="28"/>
        <v>-0.75169773537841045</v>
      </c>
      <c r="AC51">
        <f t="shared" si="29"/>
        <v>-2.1905302907539661</v>
      </c>
      <c r="AD51">
        <v>0.27190800369149998</v>
      </c>
      <c r="AE51">
        <v>-9.1447868903128504E-2</v>
      </c>
      <c r="AF51">
        <v>-0.26648919845381702</v>
      </c>
      <c r="AG51">
        <v>0.92015587370239704</v>
      </c>
      <c r="AH51">
        <v>0.860296588276666</v>
      </c>
      <c r="AI51">
        <v>0.32551919935149098</v>
      </c>
      <c r="AJ51">
        <v>-0.33782478945490602</v>
      </c>
      <c r="AK51">
        <v>0.19950298915765499</v>
      </c>
      <c r="AL51">
        <v>0.55982332496662501</v>
      </c>
      <c r="AM51">
        <v>0.42529200262566202</v>
      </c>
      <c r="AN51">
        <v>-0.71114313420433595</v>
      </c>
      <c r="AO51">
        <v>0.69488022385689796</v>
      </c>
      <c r="AP51">
        <v>-0.70847161634144595</v>
      </c>
      <c r="AQ51">
        <v>0.12332657187776</v>
      </c>
      <c r="AR51">
        <v>-0.45137492100901899</v>
      </c>
      <c r="AS51">
        <v>-0.56320039181554904</v>
      </c>
      <c r="AT51">
        <v>-0.69214593789381496</v>
      </c>
      <c r="AU51">
        <f t="shared" si="9"/>
        <v>34.04358036813975</v>
      </c>
      <c r="AV51" s="7">
        <v>0</v>
      </c>
      <c r="AW51">
        <f t="shared" si="13"/>
        <v>-7.5333781821436343</v>
      </c>
      <c r="AX51">
        <f t="shared" si="14"/>
        <v>85.229385393457648</v>
      </c>
      <c r="AY51" s="7">
        <f t="shared" si="10"/>
        <v>1.7233298840147215</v>
      </c>
      <c r="AZ51">
        <f t="shared" si="17"/>
        <v>17.190929471972314</v>
      </c>
      <c r="BA51" s="7">
        <f t="shared" si="11"/>
        <v>-706.92626754281866</v>
      </c>
      <c r="BB51">
        <f t="shared" si="16"/>
        <v>-2072.1654208199011</v>
      </c>
    </row>
    <row r="52" spans="1:54" x14ac:dyDescent="0.15">
      <c r="C52" s="2">
        <v>42821</v>
      </c>
      <c r="D52" s="1">
        <v>0.46006944444444442</v>
      </c>
      <c r="E52" s="3">
        <v>50</v>
      </c>
      <c r="F52">
        <v>3416.7152599999999</v>
      </c>
      <c r="G52" t="s">
        <v>17</v>
      </c>
      <c r="H52">
        <f t="shared" si="6"/>
        <v>12.5</v>
      </c>
      <c r="J52">
        <v>13505.338040000001</v>
      </c>
      <c r="K52" t="s">
        <v>18</v>
      </c>
      <c r="L52">
        <v>16.87</v>
      </c>
      <c r="M52">
        <v>996.99</v>
      </c>
      <c r="N52">
        <f t="shared" si="7"/>
        <v>78.99999999999946</v>
      </c>
      <c r="O52">
        <v>19.170000000000002</v>
      </c>
      <c r="P52">
        <v>0.77829999999999999</v>
      </c>
      <c r="Q52">
        <v>0.25679999999999997</v>
      </c>
      <c r="R52">
        <v>-0.68310000000000004</v>
      </c>
      <c r="S52">
        <f t="shared" si="24"/>
        <v>0.75773689078693207</v>
      </c>
      <c r="T52">
        <f t="shared" si="25"/>
        <v>0.25001520436089442</v>
      </c>
      <c r="U52">
        <f t="shared" si="26"/>
        <v>-0.66505212655345403</v>
      </c>
      <c r="V52">
        <f t="shared" si="8"/>
        <v>3.8733425429420931E-2</v>
      </c>
      <c r="W52">
        <v>-108.53660000000001</v>
      </c>
      <c r="X52">
        <v>78.109800000000007</v>
      </c>
      <c r="Y52">
        <v>-8.9024000000000001</v>
      </c>
      <c r="Z52">
        <f t="shared" si="27"/>
        <v>-1.8951853361991668</v>
      </c>
      <c r="AA52">
        <f t="shared" si="12"/>
        <v>32.015057401955048</v>
      </c>
      <c r="AB52">
        <f t="shared" si="28"/>
        <v>1.367175168954923</v>
      </c>
      <c r="AC52">
        <f t="shared" si="29"/>
        <v>-0.1493454659228548</v>
      </c>
      <c r="AD52">
        <v>-0.23352992002474199</v>
      </c>
      <c r="AE52">
        <v>0.16846706325316499</v>
      </c>
      <c r="AF52">
        <v>-1.8402756748133599E-2</v>
      </c>
      <c r="AG52">
        <v>0.95746747391029496</v>
      </c>
      <c r="AH52">
        <v>0.82803798361929404</v>
      </c>
      <c r="AI52">
        <v>0.44000775311507601</v>
      </c>
      <c r="AJ52">
        <v>-0.106177540418901</v>
      </c>
      <c r="AK52">
        <v>0.33086644555304501</v>
      </c>
      <c r="AL52">
        <v>0.59023901421842895</v>
      </c>
      <c r="AM52">
        <v>0.65842509454059495</v>
      </c>
      <c r="AN52">
        <v>-0.46700567552618</v>
      </c>
      <c r="AO52">
        <v>0.79894743612446195</v>
      </c>
      <c r="AP52">
        <v>-0.39384114481142901</v>
      </c>
      <c r="AQ52">
        <v>0.45450208686404098</v>
      </c>
      <c r="AR52">
        <v>0.115329529629688</v>
      </c>
      <c r="AS52">
        <v>-0.64137785082806498</v>
      </c>
      <c r="AT52">
        <v>-0.75850745023537003</v>
      </c>
      <c r="AU52">
        <f t="shared" si="9"/>
        <v>36.173971208958818</v>
      </c>
      <c r="AV52" s="7">
        <v>0</v>
      </c>
      <c r="AW52">
        <f t="shared" si="13"/>
        <v>-7.5333781821436343</v>
      </c>
      <c r="AX52">
        <f t="shared" si="14"/>
        <v>83.346040847921742</v>
      </c>
      <c r="AY52" s="7">
        <f t="shared" si="10"/>
        <v>2.0056493060440022</v>
      </c>
      <c r="AZ52">
        <f t="shared" si="17"/>
        <v>17.621761942975994</v>
      </c>
      <c r="BA52" s="7">
        <f t="shared" si="11"/>
        <v>679.28867357078593</v>
      </c>
      <c r="BB52">
        <f t="shared" si="16"/>
        <v>-2248.8969877056056</v>
      </c>
    </row>
    <row r="53" spans="1:54" x14ac:dyDescent="0.15">
      <c r="C53" s="2">
        <v>42821</v>
      </c>
      <c r="D53" s="1">
        <v>0.46008101851851851</v>
      </c>
      <c r="E53" s="3">
        <v>51</v>
      </c>
      <c r="F53">
        <v>3416.7132099999999</v>
      </c>
      <c r="G53" t="s">
        <v>17</v>
      </c>
      <c r="H53">
        <f t="shared" si="6"/>
        <v>12.75</v>
      </c>
      <c r="J53">
        <v>13505.338159999999</v>
      </c>
      <c r="K53" t="s">
        <v>18</v>
      </c>
      <c r="L53">
        <v>16.87</v>
      </c>
      <c r="M53">
        <v>997.22</v>
      </c>
      <c r="N53">
        <f t="shared" si="7"/>
        <v>76.90909090909021</v>
      </c>
      <c r="O53">
        <v>19.170000000000002</v>
      </c>
      <c r="P53">
        <v>0.78169999999999995</v>
      </c>
      <c r="Q53">
        <v>-4.4400000000000002E-2</v>
      </c>
      <c r="R53">
        <v>0.73099999999999998</v>
      </c>
      <c r="S53">
        <f t="shared" si="24"/>
        <v>0.76104706093812768</v>
      </c>
      <c r="T53">
        <f t="shared" si="25"/>
        <v>-4.3226927856790165E-2</v>
      </c>
      <c r="U53">
        <f t="shared" si="26"/>
        <v>0.71168658250706318</v>
      </c>
      <c r="V53">
        <f t="shared" si="8"/>
        <v>4.2860962916476897E-2</v>
      </c>
      <c r="W53">
        <v>-112.5</v>
      </c>
      <c r="X53">
        <v>167.62190000000001</v>
      </c>
      <c r="Y53">
        <v>126.1585</v>
      </c>
      <c r="Z53">
        <f t="shared" si="27"/>
        <v>-1.9643597013813892</v>
      </c>
      <c r="AA53">
        <f t="shared" si="12"/>
        <v>-27.146530289823563</v>
      </c>
      <c r="AB53">
        <f t="shared" si="28"/>
        <v>2.9294557093060343</v>
      </c>
      <c r="AC53">
        <f t="shared" si="29"/>
        <v>2.2079114393704788</v>
      </c>
      <c r="AD53">
        <v>-0.23462168905215899</v>
      </c>
      <c r="AE53">
        <v>0.34989205189822298</v>
      </c>
      <c r="AF53">
        <v>0.26371133088916998</v>
      </c>
      <c r="AG53">
        <v>0.86774682310304396</v>
      </c>
      <c r="AH53">
        <v>0.79408459304615997</v>
      </c>
      <c r="AI53">
        <v>0.3041314246306</v>
      </c>
      <c r="AJ53">
        <v>0.38807727869009301</v>
      </c>
      <c r="AK53">
        <v>0.35542898222199998</v>
      </c>
      <c r="AL53">
        <v>0.513800204633308</v>
      </c>
      <c r="AM53">
        <v>0.75887998149728397</v>
      </c>
      <c r="AN53">
        <v>0.40013813040180402</v>
      </c>
      <c r="AO53">
        <v>0.20714433274407101</v>
      </c>
      <c r="AP53">
        <v>-0.56234863029758597</v>
      </c>
      <c r="AQ53">
        <v>0.80053434867870399</v>
      </c>
      <c r="AR53">
        <v>0.83252662127452903</v>
      </c>
      <c r="AS53">
        <v>-0.328428366139567</v>
      </c>
      <c r="AT53">
        <v>-0.44613252872224701</v>
      </c>
      <c r="AU53">
        <f t="shared" si="9"/>
        <v>30.917292666213005</v>
      </c>
      <c r="AV53" s="7">
        <v>0</v>
      </c>
      <c r="AW53">
        <f t="shared" si="13"/>
        <v>-7.5333781821436343</v>
      </c>
      <c r="AX53">
        <f t="shared" si="14"/>
        <v>81.462696302385837</v>
      </c>
      <c r="AY53" s="7">
        <f t="shared" si="10"/>
        <v>7.3665104920601259</v>
      </c>
      <c r="AZ53">
        <f t="shared" si="17"/>
        <v>18.123174269486995</v>
      </c>
      <c r="BA53" s="7">
        <f t="shared" si="11"/>
        <v>368.02531565370714</v>
      </c>
      <c r="BB53">
        <f t="shared" si="16"/>
        <v>-2079.0748193129093</v>
      </c>
    </row>
    <row r="54" spans="1:54" x14ac:dyDescent="0.15">
      <c r="C54" s="2">
        <v>42821</v>
      </c>
      <c r="D54" s="1">
        <v>0.46008101851851851</v>
      </c>
      <c r="E54" s="3">
        <v>52</v>
      </c>
      <c r="F54">
        <v>3416.7132099999999</v>
      </c>
      <c r="G54" t="s">
        <v>17</v>
      </c>
      <c r="H54">
        <f t="shared" si="6"/>
        <v>13</v>
      </c>
      <c r="J54">
        <v>13505.338159999999</v>
      </c>
      <c r="K54" t="s">
        <v>18</v>
      </c>
      <c r="L54">
        <v>16.87</v>
      </c>
      <c r="M54">
        <v>997.33</v>
      </c>
      <c r="N54">
        <f t="shared" si="7"/>
        <v>75.909090909090082</v>
      </c>
      <c r="O54">
        <v>19.170000000000002</v>
      </c>
      <c r="P54">
        <v>0.77639999999999998</v>
      </c>
      <c r="Q54">
        <v>3.3700000000000001E-2</v>
      </c>
      <c r="R54">
        <v>0.51270000000000004</v>
      </c>
      <c r="S54">
        <f t="shared" si="24"/>
        <v>0.75588708982008734</v>
      </c>
      <c r="T54">
        <f t="shared" si="25"/>
        <v>3.2809627675086224E-2</v>
      </c>
      <c r="U54">
        <f t="shared" si="26"/>
        <v>0.49915418721117832</v>
      </c>
      <c r="V54">
        <f t="shared" si="8"/>
        <v>-9.358030315128818E-2</v>
      </c>
      <c r="W54">
        <v>145</v>
      </c>
      <c r="X54">
        <v>-152.8049</v>
      </c>
      <c r="Y54">
        <v>144.39019999999999</v>
      </c>
      <c r="Z54">
        <f t="shared" si="27"/>
        <v>2.5298621875075002</v>
      </c>
      <c r="AA54">
        <f t="shared" si="12"/>
        <v>-28.137380083683077</v>
      </c>
      <c r="AB54">
        <f t="shared" si="28"/>
        <v>-2.6630457988361886</v>
      </c>
      <c r="AC54">
        <f t="shared" si="29"/>
        <v>2.5261145664060343</v>
      </c>
      <c r="AD54">
        <v>0.30011891050594303</v>
      </c>
      <c r="AE54">
        <v>-0.31591855383045397</v>
      </c>
      <c r="AF54">
        <v>0.29967432809471001</v>
      </c>
      <c r="AG54">
        <v>0.84871632715730405</v>
      </c>
      <c r="AH54">
        <v>0.99436471115593705</v>
      </c>
      <c r="AI54">
        <v>2.4337258833709099E-2</v>
      </c>
      <c r="AJ54">
        <v>9.37388159908778E-2</v>
      </c>
      <c r="AK54">
        <v>4.3122539545563901E-2</v>
      </c>
      <c r="AL54">
        <v>0.98124146441817905</v>
      </c>
      <c r="AM54">
        <v>5.6484734300058799E-2</v>
      </c>
      <c r="AN54">
        <v>0.184322172560763</v>
      </c>
      <c r="AO54">
        <v>4.0315711101974898E-2</v>
      </c>
      <c r="AP54">
        <v>-0.99509628883120205</v>
      </c>
      <c r="AQ54">
        <v>9.0321754814140995E-2</v>
      </c>
      <c r="AR54">
        <v>0.188520110186712</v>
      </c>
      <c r="AS54">
        <v>-8.1196371503999304E-2</v>
      </c>
      <c r="AT54">
        <v>-0.97870696191953599</v>
      </c>
      <c r="AU54">
        <f t="shared" si="9"/>
        <v>78.884772989441629</v>
      </c>
      <c r="AV54" s="7">
        <v>0</v>
      </c>
      <c r="AW54">
        <f t="shared" si="13"/>
        <v>-7.5333781821436343</v>
      </c>
      <c r="AX54">
        <f t="shared" si="14"/>
        <v>79.579351756849931</v>
      </c>
      <c r="AY54" s="7">
        <f t="shared" si="10"/>
        <v>0.42051671534962731</v>
      </c>
      <c r="AZ54">
        <f t="shared" si="17"/>
        <v>19.964801892502027</v>
      </c>
      <c r="BA54" s="7">
        <f t="shared" si="11"/>
        <v>-115.11110531928955</v>
      </c>
      <c r="BB54">
        <f t="shared" si="16"/>
        <v>-1987.0684903994825</v>
      </c>
    </row>
    <row r="55" spans="1:54" x14ac:dyDescent="0.15">
      <c r="C55" s="2">
        <v>42821</v>
      </c>
      <c r="D55" s="1">
        <v>0.46008101851851851</v>
      </c>
      <c r="E55" s="3">
        <v>53</v>
      </c>
      <c r="F55">
        <v>3416.7132099999999</v>
      </c>
      <c r="G55" t="s">
        <v>17</v>
      </c>
      <c r="H55">
        <f t="shared" si="6"/>
        <v>13.25</v>
      </c>
      <c r="J55">
        <v>13505.338159999999</v>
      </c>
      <c r="K55" t="s">
        <v>18</v>
      </c>
      <c r="L55">
        <v>16.87</v>
      </c>
      <c r="M55">
        <v>997.57</v>
      </c>
      <c r="N55">
        <f t="shared" si="7"/>
        <v>73.727272727271824</v>
      </c>
      <c r="O55">
        <v>19.18</v>
      </c>
      <c r="P55">
        <v>0.88959999999999995</v>
      </c>
      <c r="Q55">
        <v>-0.90529999999999999</v>
      </c>
      <c r="R55">
        <v>0.43409999999999999</v>
      </c>
      <c r="S55">
        <f t="shared" si="24"/>
        <v>0.86609628426577756</v>
      </c>
      <c r="T55">
        <f t="shared" si="25"/>
        <v>-0.88138148172865161</v>
      </c>
      <c r="U55">
        <f t="shared" si="26"/>
        <v>0.42263084195118489</v>
      </c>
      <c r="V55">
        <f t="shared" si="8"/>
        <v>0.30597584913410536</v>
      </c>
      <c r="W55">
        <v>220.91460000000001</v>
      </c>
      <c r="X55">
        <v>-69.329300000000003</v>
      </c>
      <c r="Y55">
        <v>115.7927</v>
      </c>
      <c r="Z55">
        <f t="shared" si="27"/>
        <v>3.8548216321919453</v>
      </c>
      <c r="AA55">
        <f t="shared" si="12"/>
        <v>36.237606523478469</v>
      </c>
      <c r="AB55">
        <f t="shared" si="28"/>
        <v>-1.2061220368628549</v>
      </c>
      <c r="AC55">
        <f t="shared" si="29"/>
        <v>2.0269941374060343</v>
      </c>
      <c r="AD55">
        <v>0.45663111670846801</v>
      </c>
      <c r="AE55">
        <v>-0.142873757911402</v>
      </c>
      <c r="AF55">
        <v>0.24011191300169299</v>
      </c>
      <c r="AG55">
        <v>0.84464275394306099</v>
      </c>
      <c r="AH55">
        <v>0.87881052412110405</v>
      </c>
      <c r="AI55">
        <v>-0.181559542743012</v>
      </c>
      <c r="AJ55">
        <v>-6.3651725542520604E-2</v>
      </c>
      <c r="AK55">
        <v>-0.43666537871509398</v>
      </c>
      <c r="AL55">
        <v>0.92596918054881605</v>
      </c>
      <c r="AM55">
        <v>-0.26352386415456103</v>
      </c>
      <c r="AN55">
        <v>-0.27043714555290399</v>
      </c>
      <c r="AO55">
        <v>-0.37470188351413702</v>
      </c>
      <c r="AP55">
        <v>-0.55271895894110001</v>
      </c>
      <c r="AQ55">
        <v>-0.744379104299697</v>
      </c>
      <c r="AR55">
        <v>4.6685920411963303E-2</v>
      </c>
      <c r="AS55">
        <v>0.79060541703691201</v>
      </c>
      <c r="AT55">
        <v>-0.61054360973412303</v>
      </c>
      <c r="AU55">
        <f t="shared" si="9"/>
        <v>67.814955841795069</v>
      </c>
      <c r="AV55" s="7">
        <v>0</v>
      </c>
      <c r="AW55">
        <f t="shared" si="13"/>
        <v>-7.5333781821436343</v>
      </c>
      <c r="AX55">
        <f t="shared" si="14"/>
        <v>77.696007211314026</v>
      </c>
      <c r="AY55" s="7">
        <f t="shared" si="10"/>
        <v>-1.4892983715722747</v>
      </c>
      <c r="AZ55">
        <f t="shared" si="17"/>
        <v>20.069931071339433</v>
      </c>
      <c r="BA55" s="7">
        <f t="shared" si="11"/>
        <v>1708.6884732592018</v>
      </c>
      <c r="BB55">
        <f t="shared" si="16"/>
        <v>-2015.8462667293049</v>
      </c>
    </row>
    <row r="56" spans="1:54" x14ac:dyDescent="0.15">
      <c r="C56" s="2">
        <v>42821</v>
      </c>
      <c r="D56" s="1">
        <v>0.46008101851851851</v>
      </c>
      <c r="E56" s="3">
        <v>54</v>
      </c>
      <c r="F56">
        <v>3416.7132099999999</v>
      </c>
      <c r="G56" t="s">
        <v>17</v>
      </c>
      <c r="H56">
        <f t="shared" si="6"/>
        <v>13.5</v>
      </c>
      <c r="J56">
        <v>13505.338159999999</v>
      </c>
      <c r="K56" t="s">
        <v>18</v>
      </c>
      <c r="L56">
        <v>16.87</v>
      </c>
      <c r="M56">
        <v>997.72</v>
      </c>
      <c r="N56">
        <f t="shared" si="7"/>
        <v>72.363636363635663</v>
      </c>
      <c r="O56">
        <v>19.170000000000002</v>
      </c>
      <c r="P56">
        <v>0.6724</v>
      </c>
      <c r="Q56">
        <v>-0.10059999999999999</v>
      </c>
      <c r="R56">
        <v>0.26169999999999999</v>
      </c>
      <c r="S56">
        <f t="shared" si="24"/>
        <v>0.65463482637175008</v>
      </c>
      <c r="T56">
        <f t="shared" si="25"/>
        <v>-9.7942093297141666E-2</v>
      </c>
      <c r="U56">
        <f t="shared" si="26"/>
        <v>0.25478574369644108</v>
      </c>
      <c r="V56">
        <f t="shared" si="8"/>
        <v>-0.29073616705125449</v>
      </c>
      <c r="W56">
        <v>127.6829</v>
      </c>
      <c r="X56">
        <v>-194.26830000000001</v>
      </c>
      <c r="Y56">
        <v>57.134099999999997</v>
      </c>
      <c r="Z56">
        <f t="shared" si="27"/>
        <v>2.2276218384897222</v>
      </c>
      <c r="AA56">
        <f t="shared" si="12"/>
        <v>55.216252575082457</v>
      </c>
      <c r="AB56">
        <f t="shared" si="28"/>
        <v>-3.3867184973517444</v>
      </c>
      <c r="AC56">
        <f t="shared" si="29"/>
        <v>1.0032086457882563</v>
      </c>
      <c r="AD56">
        <v>0.26597852401436101</v>
      </c>
      <c r="AE56">
        <v>-0.404374913065561</v>
      </c>
      <c r="AF56">
        <v>0.11978332694973599</v>
      </c>
      <c r="AG56">
        <v>0.86682657379156003</v>
      </c>
      <c r="AH56">
        <v>0.598145735665088</v>
      </c>
      <c r="AI56">
        <v>-0.103000952166865</v>
      </c>
      <c r="AJ56">
        <v>-0.41455822908726703</v>
      </c>
      <c r="AK56">
        <v>-0.678051589080372</v>
      </c>
      <c r="AL56">
        <v>0.63506455709749599</v>
      </c>
      <c r="AM56">
        <v>0.43896457138182499</v>
      </c>
      <c r="AN56">
        <v>-0.63561239241390699</v>
      </c>
      <c r="AO56">
        <v>-0.68540289261403997</v>
      </c>
      <c r="AP56">
        <v>-5.92736927966016E-2</v>
      </c>
      <c r="AQ56">
        <v>-0.72574754848952605</v>
      </c>
      <c r="AR56">
        <v>-0.35625255523977101</v>
      </c>
      <c r="AS56">
        <v>0.89654711778791796</v>
      </c>
      <c r="AT56">
        <v>0.26322496551677899</v>
      </c>
      <c r="AU56">
        <f t="shared" si="9"/>
        <v>39.424772710643232</v>
      </c>
      <c r="AV56" s="7">
        <v>0</v>
      </c>
      <c r="AW56">
        <f t="shared" si="13"/>
        <v>-7.5333781821436343</v>
      </c>
      <c r="AX56">
        <f t="shared" si="14"/>
        <v>75.81266266577812</v>
      </c>
      <c r="AY56" s="7">
        <f t="shared" si="10"/>
        <v>-6.1523747607033119</v>
      </c>
      <c r="AZ56">
        <f t="shared" si="17"/>
        <v>19.697606478446364</v>
      </c>
      <c r="BA56" s="7">
        <f t="shared" si="11"/>
        <v>1121.0455333215104</v>
      </c>
      <c r="BB56">
        <f t="shared" si="16"/>
        <v>-1588.6741484145045</v>
      </c>
    </row>
    <row r="57" spans="1:54" x14ac:dyDescent="0.15">
      <c r="C57" s="2">
        <v>42821</v>
      </c>
      <c r="D57" s="1">
        <v>0.46009259259259255</v>
      </c>
      <c r="E57" s="3">
        <v>55</v>
      </c>
      <c r="F57">
        <v>3416.7073099999998</v>
      </c>
      <c r="G57" t="s">
        <v>17</v>
      </c>
      <c r="H57">
        <f t="shared" si="6"/>
        <v>13.75</v>
      </c>
      <c r="J57">
        <v>13505.33747</v>
      </c>
      <c r="K57" t="s">
        <v>18</v>
      </c>
      <c r="L57">
        <v>16.86</v>
      </c>
      <c r="M57">
        <v>997.94</v>
      </c>
      <c r="N57">
        <f t="shared" si="7"/>
        <v>70.363636363635408</v>
      </c>
      <c r="O57">
        <v>19.16</v>
      </c>
      <c r="P57">
        <v>0.71440000000000003</v>
      </c>
      <c r="Q57">
        <v>-0.85550000000000004</v>
      </c>
      <c r="R57">
        <v>0.2676</v>
      </c>
      <c r="S57">
        <f t="shared" si="24"/>
        <v>0.69552516353357863</v>
      </c>
      <c r="T57">
        <f t="shared" si="25"/>
        <v>-0.83289722480819783</v>
      </c>
      <c r="U57">
        <f t="shared" si="26"/>
        <v>0.2605298624882218</v>
      </c>
      <c r="V57">
        <f t="shared" si="8"/>
        <v>0.11595199244848375</v>
      </c>
      <c r="W57">
        <v>235.5488</v>
      </c>
      <c r="X57">
        <v>-108.2927</v>
      </c>
      <c r="Y57">
        <v>68.5976</v>
      </c>
      <c r="Z57">
        <f t="shared" si="27"/>
        <v>4.1102365524497229</v>
      </c>
      <c r="AA57">
        <f t="shared" si="12"/>
        <v>31.908332424158552</v>
      </c>
      <c r="AB57">
        <f t="shared" si="28"/>
        <v>-1.8861615131561884</v>
      </c>
      <c r="AC57">
        <f t="shared" si="29"/>
        <v>1.2032844229660342</v>
      </c>
      <c r="AD57">
        <v>0.48497593356035601</v>
      </c>
      <c r="AE57">
        <v>-0.22255238330934601</v>
      </c>
      <c r="AF57">
        <v>0.141978199794633</v>
      </c>
      <c r="AG57">
        <v>0.83373315355314104</v>
      </c>
      <c r="AH57">
        <v>6.2970416394423398E-2</v>
      </c>
      <c r="AI57">
        <v>-0.22094773044382199</v>
      </c>
      <c r="AJ57">
        <v>-0.52506525975771101</v>
      </c>
      <c r="AK57">
        <v>-0.81946525250702595</v>
      </c>
      <c r="AL57">
        <v>0.35097714681458397</v>
      </c>
      <c r="AM57">
        <v>0.83271913016513899</v>
      </c>
      <c r="AN57">
        <v>-0.42824513152037902</v>
      </c>
      <c r="AO57">
        <v>-0.88837181251494002</v>
      </c>
      <c r="AP57">
        <v>0.44068239930936098</v>
      </c>
      <c r="AQ57">
        <v>0.12881981861446601</v>
      </c>
      <c r="AR57">
        <v>0.29599081935562299</v>
      </c>
      <c r="AS57">
        <v>0.33522809129898101</v>
      </c>
      <c r="AT57">
        <v>0.89443365414167497</v>
      </c>
      <c r="AU57">
        <f t="shared" si="9"/>
        <v>20.547093423787803</v>
      </c>
      <c r="AV57" s="7">
        <v>0</v>
      </c>
      <c r="AW57">
        <f t="shared" si="13"/>
        <v>-7.5333781821436343</v>
      </c>
      <c r="AX57">
        <f t="shared" si="14"/>
        <v>73.929318120242215</v>
      </c>
      <c r="AY57" s="7">
        <f t="shared" si="10"/>
        <v>-9.3233935419617016</v>
      </c>
      <c r="AZ57">
        <f t="shared" si="17"/>
        <v>18.159512788270536</v>
      </c>
      <c r="BA57" s="7">
        <f t="shared" si="11"/>
        <v>774.49847631312639</v>
      </c>
      <c r="BB57">
        <f t="shared" si="16"/>
        <v>-1308.4127650841269</v>
      </c>
    </row>
    <row r="58" spans="1:54" x14ac:dyDescent="0.15">
      <c r="C58" s="2">
        <v>42821</v>
      </c>
      <c r="D58" s="1">
        <v>0.46009259259259255</v>
      </c>
      <c r="E58" s="3">
        <v>56</v>
      </c>
      <c r="F58">
        <v>3416.7073099999998</v>
      </c>
      <c r="G58" t="s">
        <v>17</v>
      </c>
      <c r="H58">
        <f t="shared" si="6"/>
        <v>14</v>
      </c>
      <c r="J58">
        <v>13505.33747</v>
      </c>
      <c r="K58" t="s">
        <v>18</v>
      </c>
      <c r="L58">
        <v>16.86</v>
      </c>
      <c r="M58">
        <v>998.09</v>
      </c>
      <c r="N58">
        <f t="shared" si="7"/>
        <v>68.999999999999261</v>
      </c>
      <c r="O58">
        <v>19.170000000000002</v>
      </c>
      <c r="P58">
        <v>0.49609999999999999</v>
      </c>
      <c r="Q58">
        <v>-0.39789999999999998</v>
      </c>
      <c r="R58">
        <v>0.313</v>
      </c>
      <c r="S58">
        <f t="shared" si="24"/>
        <v>0.48299276823769366</v>
      </c>
      <c r="T58">
        <f t="shared" si="25"/>
        <v>-0.38738726563551362</v>
      </c>
      <c r="U58">
        <f t="shared" si="26"/>
        <v>0.30473036980124596</v>
      </c>
      <c r="V58">
        <f t="shared" si="8"/>
        <v>-0.30991920326263633</v>
      </c>
      <c r="W58">
        <v>290.8537</v>
      </c>
      <c r="X58">
        <v>-208.5976</v>
      </c>
      <c r="Y58">
        <v>35.853700000000003</v>
      </c>
      <c r="Z58">
        <f t="shared" si="27"/>
        <v>5.0754889491208335</v>
      </c>
      <c r="AA58">
        <f t="shared" si="12"/>
        <v>58.874801813942739</v>
      </c>
      <c r="AB58">
        <f t="shared" si="28"/>
        <v>-3.6368119098272995</v>
      </c>
      <c r="AC58">
        <f t="shared" si="29"/>
        <v>0.63179567691714533</v>
      </c>
      <c r="AD58">
        <v>0.57133643617457797</v>
      </c>
      <c r="AE58">
        <v>-0.40938778048291202</v>
      </c>
      <c r="AF58">
        <v>7.1119825915255799E-2</v>
      </c>
      <c r="AG58">
        <v>0.70775581400112297</v>
      </c>
      <c r="AH58">
        <v>-0.65429174404946799</v>
      </c>
      <c r="AI58">
        <v>-0.12536533922607901</v>
      </c>
      <c r="AJ58">
        <v>-0.32944204653659398</v>
      </c>
      <c r="AK58">
        <v>-0.66906934122198003</v>
      </c>
      <c r="AL58">
        <v>0.75150293938902202</v>
      </c>
      <c r="AM58">
        <v>0.60489015898528897</v>
      </c>
      <c r="AN58">
        <v>0.26334621252718199</v>
      </c>
      <c r="AO58">
        <v>-0.27678813320295098</v>
      </c>
      <c r="AP58">
        <v>-7.3259496715027697E-2</v>
      </c>
      <c r="AQ58">
        <v>0.95813432015510402</v>
      </c>
      <c r="AR58">
        <v>0.59885863223943403</v>
      </c>
      <c r="AS58">
        <v>-0.79293186447752895</v>
      </c>
      <c r="AT58">
        <v>0.11237169077887101</v>
      </c>
      <c r="AU58">
        <f t="shared" si="9"/>
        <v>48.720735384659505</v>
      </c>
      <c r="AV58" s="7">
        <v>0</v>
      </c>
      <c r="AW58">
        <f t="shared" si="13"/>
        <v>-7.5333781821436343</v>
      </c>
      <c r="AX58">
        <f t="shared" si="14"/>
        <v>72.045973574706309</v>
      </c>
      <c r="AY58" s="7">
        <f t="shared" si="10"/>
        <v>1.8293244004049467</v>
      </c>
      <c r="AZ58">
        <f t="shared" si="17"/>
        <v>15.828664402780111</v>
      </c>
      <c r="BA58" s="7">
        <f t="shared" si="11"/>
        <v>-2259.1037595974517</v>
      </c>
      <c r="BB58">
        <f t="shared" si="16"/>
        <v>-1114.7881460058454</v>
      </c>
    </row>
    <row r="59" spans="1:54" x14ac:dyDescent="0.15">
      <c r="C59" s="2">
        <v>42821</v>
      </c>
      <c r="D59" s="1">
        <v>0.46009259259259255</v>
      </c>
      <c r="E59" s="3">
        <v>57</v>
      </c>
      <c r="F59">
        <v>3416.7073099999998</v>
      </c>
      <c r="G59" t="s">
        <v>17</v>
      </c>
      <c r="H59">
        <f t="shared" si="6"/>
        <v>14.25</v>
      </c>
      <c r="J59">
        <v>13505.33747</v>
      </c>
      <c r="K59" t="s">
        <v>18</v>
      </c>
      <c r="L59">
        <v>16.86</v>
      </c>
      <c r="M59">
        <v>998.31</v>
      </c>
      <c r="N59">
        <f t="shared" si="7"/>
        <v>67.000000000000043</v>
      </c>
      <c r="O59">
        <v>19.170000000000002</v>
      </c>
      <c r="P59">
        <v>0.88719999999999999</v>
      </c>
      <c r="Q59">
        <v>-0.54490000000000005</v>
      </c>
      <c r="R59">
        <v>0.54930000000000001</v>
      </c>
      <c r="S59">
        <f t="shared" si="24"/>
        <v>0.86375969357081606</v>
      </c>
      <c r="T59">
        <f t="shared" si="25"/>
        <v>-0.53050344570191355</v>
      </c>
      <c r="U59">
        <f t="shared" si="26"/>
        <v>0.53478719530934316</v>
      </c>
      <c r="V59">
        <f t="shared" si="8"/>
        <v>0.14608553712451444</v>
      </c>
      <c r="W59">
        <v>360.60980000000001</v>
      </c>
      <c r="X59">
        <v>-120.9756</v>
      </c>
      <c r="Y59">
        <v>107.1951</v>
      </c>
      <c r="Z59">
        <f t="shared" si="27"/>
        <v>6.2929623141830557</v>
      </c>
      <c r="AA59">
        <f t="shared" si="12"/>
        <v>72.701023937478297</v>
      </c>
      <c r="AB59">
        <f t="shared" si="28"/>
        <v>-2.1075198308050771</v>
      </c>
      <c r="AC59">
        <f t="shared" si="29"/>
        <v>1.876937740854923</v>
      </c>
      <c r="AD59">
        <v>0.69273945756101496</v>
      </c>
      <c r="AE59">
        <v>-0.23199918761280899</v>
      </c>
      <c r="AF59">
        <v>0.206616338649209</v>
      </c>
      <c r="AG59">
        <v>0.65084415145890595</v>
      </c>
      <c r="AH59">
        <v>-0.99166550201766301</v>
      </c>
      <c r="AI59">
        <v>-1.9399894262462698E-2</v>
      </c>
      <c r="AJ59">
        <v>-0.114015416645048</v>
      </c>
      <c r="AK59">
        <v>5.6777292801929002E-2</v>
      </c>
      <c r="AL59">
        <v>0.97324825773972301</v>
      </c>
      <c r="AM59">
        <v>2.5529438376169802E-2</v>
      </c>
      <c r="AN59">
        <v>0.22833325772386101</v>
      </c>
      <c r="AO59">
        <v>5.1423385155329002E-2</v>
      </c>
      <c r="AP59">
        <v>-0.99279996624937605</v>
      </c>
      <c r="AQ59">
        <v>-0.10818439108484799</v>
      </c>
      <c r="AR59">
        <v>0.223927363816396</v>
      </c>
      <c r="AS59">
        <v>0.117031939193667</v>
      </c>
      <c r="AT59">
        <v>-0.96755364757867701</v>
      </c>
      <c r="AU59">
        <f t="shared" si="9"/>
        <v>76.717291934373634</v>
      </c>
      <c r="AV59" s="7">
        <v>0</v>
      </c>
      <c r="AW59">
        <f t="shared" si="13"/>
        <v>-7.5333781821436343</v>
      </c>
      <c r="AX59">
        <f t="shared" si="14"/>
        <v>70.162629029170404</v>
      </c>
      <c r="AY59" s="7">
        <f t="shared" si="10"/>
        <v>5.0298071084151035</v>
      </c>
      <c r="AZ59">
        <f t="shared" si="17"/>
        <v>16.285995502881349</v>
      </c>
      <c r="BA59" s="7">
        <f t="shared" si="11"/>
        <v>413.34166686208385</v>
      </c>
      <c r="BB59">
        <f t="shared" si="16"/>
        <v>-1679.5640859052082</v>
      </c>
    </row>
    <row r="60" spans="1:54" x14ac:dyDescent="0.15">
      <c r="C60" s="2">
        <v>42821</v>
      </c>
      <c r="D60" s="1">
        <v>0.46009259259259255</v>
      </c>
      <c r="E60" s="3">
        <v>58</v>
      </c>
      <c r="F60">
        <v>3416.7073099999998</v>
      </c>
      <c r="G60" t="s">
        <v>17</v>
      </c>
      <c r="H60">
        <f t="shared" si="6"/>
        <v>14.5</v>
      </c>
      <c r="J60">
        <v>13505.33747</v>
      </c>
      <c r="K60" t="s">
        <v>18</v>
      </c>
      <c r="L60">
        <v>16.86</v>
      </c>
      <c r="M60">
        <v>998.49</v>
      </c>
      <c r="N60">
        <f t="shared" si="7"/>
        <v>65.36363636363582</v>
      </c>
      <c r="O60">
        <v>19.18</v>
      </c>
      <c r="P60">
        <v>0.91500000000000004</v>
      </c>
      <c r="Q60">
        <v>-0.65969999999999995</v>
      </c>
      <c r="R60">
        <v>0.2646</v>
      </c>
      <c r="S60">
        <f t="shared" si="24"/>
        <v>0.89082520245412156</v>
      </c>
      <c r="T60">
        <f t="shared" si="25"/>
        <v>-0.64227036727757814</v>
      </c>
      <c r="U60">
        <f t="shared" si="26"/>
        <v>0.25760912411951975</v>
      </c>
      <c r="V60">
        <f t="shared" si="8"/>
        <v>0.12802625272638379</v>
      </c>
      <c r="W60">
        <v>262.92680000000001</v>
      </c>
      <c r="X60">
        <v>-136.3415</v>
      </c>
      <c r="Y60">
        <v>142.56100000000001</v>
      </c>
      <c r="Z60">
        <f t="shared" si="27"/>
        <v>4.5880726956497222</v>
      </c>
      <c r="AA60">
        <f t="shared" si="12"/>
        <v>90.14004530939215</v>
      </c>
      <c r="AB60">
        <f t="shared" si="28"/>
        <v>-2.375705322542855</v>
      </c>
      <c r="AC60">
        <f t="shared" si="29"/>
        <v>2.4941890103704787</v>
      </c>
      <c r="AD60">
        <v>0.525598326387679</v>
      </c>
      <c r="AE60">
        <v>-0.27215496015303298</v>
      </c>
      <c r="AF60">
        <v>0.28572815999481699</v>
      </c>
      <c r="AG60">
        <v>0.75368262255975405</v>
      </c>
      <c r="AH60">
        <v>-0.75413196345476197</v>
      </c>
      <c r="AI60">
        <v>0.19334686200559201</v>
      </c>
      <c r="AJ60">
        <v>0.21037467031570301</v>
      </c>
      <c r="AK60">
        <v>0.59130742489674004</v>
      </c>
      <c r="AL60">
        <v>0.83671897808429996</v>
      </c>
      <c r="AM60">
        <v>-4.2825888208430099E-2</v>
      </c>
      <c r="AN60">
        <v>-0.54595539654144198</v>
      </c>
      <c r="AO60">
        <v>-0.54041030647994504</v>
      </c>
      <c r="AP60">
        <v>-0.22594504042915001</v>
      </c>
      <c r="AQ60">
        <v>-0.810497093983511</v>
      </c>
      <c r="AR60">
        <v>-8.8645656203874601E-2</v>
      </c>
      <c r="AS60">
        <v>0.97319822338752004</v>
      </c>
      <c r="AT60">
        <v>-0.212196054703087</v>
      </c>
      <c r="AU60">
        <f t="shared" si="9"/>
        <v>56.79525650880332</v>
      </c>
      <c r="AV60" s="7">
        <v>0</v>
      </c>
      <c r="AW60">
        <f t="shared" si="13"/>
        <v>-7.5333781821436343</v>
      </c>
      <c r="AX60">
        <f t="shared" si="14"/>
        <v>68.279284483634498</v>
      </c>
      <c r="AY60" s="7">
        <f t="shared" si="10"/>
        <v>-5.3418306779862545</v>
      </c>
      <c r="AZ60">
        <f t="shared" si="17"/>
        <v>17.543447279985124</v>
      </c>
      <c r="BA60" s="7">
        <f t="shared" si="11"/>
        <v>2505.4655913883312</v>
      </c>
      <c r="BB60">
        <f t="shared" si="16"/>
        <v>-1576.2286691896873</v>
      </c>
    </row>
    <row r="61" spans="1:54" x14ac:dyDescent="0.15">
      <c r="C61" s="2">
        <v>42821</v>
      </c>
      <c r="D61" s="1">
        <v>0.4601041666666667</v>
      </c>
      <c r="E61" s="3">
        <v>59</v>
      </c>
      <c r="F61">
        <v>3416.6983700000001</v>
      </c>
      <c r="G61" t="s">
        <v>17</v>
      </c>
      <c r="H61">
        <f t="shared" si="6"/>
        <v>14.75</v>
      </c>
      <c r="J61">
        <v>13505.33856</v>
      </c>
      <c r="K61" t="s">
        <v>18</v>
      </c>
      <c r="L61">
        <v>16.86</v>
      </c>
      <c r="M61">
        <v>998.73</v>
      </c>
      <c r="N61">
        <f t="shared" si="7"/>
        <v>63.181818181817562</v>
      </c>
      <c r="O61">
        <v>19.18</v>
      </c>
      <c r="P61">
        <v>0.86670000000000003</v>
      </c>
      <c r="Q61">
        <v>-7.7999999999999996E-3</v>
      </c>
      <c r="R61">
        <v>0.43990000000000001</v>
      </c>
      <c r="S61">
        <f t="shared" si="24"/>
        <v>0.84380131471801878</v>
      </c>
      <c r="T61">
        <f t="shared" si="25"/>
        <v>-7.5939197586252982E-3</v>
      </c>
      <c r="U61">
        <f t="shared" si="26"/>
        <v>0.42827760279734217</v>
      </c>
      <c r="V61">
        <f t="shared" si="8"/>
        <v>-5.3701933112512701E-2</v>
      </c>
      <c r="W61">
        <v>314.87810000000002</v>
      </c>
      <c r="X61">
        <v>-75.670699999999997</v>
      </c>
      <c r="Y61">
        <v>92.9268</v>
      </c>
      <c r="Z61">
        <f t="shared" si="27"/>
        <v>5.494793742703056</v>
      </c>
      <c r="AA61">
        <f t="shared" si="12"/>
        <v>65.719300389984937</v>
      </c>
      <c r="AB61">
        <f t="shared" si="28"/>
        <v>-1.3168003230228549</v>
      </c>
      <c r="AC61">
        <f t="shared" si="29"/>
        <v>1.6279089790015899</v>
      </c>
      <c r="AD61">
        <v>0.62665205995766904</v>
      </c>
      <c r="AE61">
        <v>-0.150174087246149</v>
      </c>
      <c r="AF61">
        <v>0.18565437809444901</v>
      </c>
      <c r="AG61">
        <v>0.74181358248886098</v>
      </c>
      <c r="AH61">
        <v>-0.12139280208339701</v>
      </c>
      <c r="AI61">
        <v>0.32646789674419902</v>
      </c>
      <c r="AJ61">
        <v>0.257927469996449</v>
      </c>
      <c r="AK61">
        <v>0.90119693753307295</v>
      </c>
      <c r="AL61">
        <v>0.65378426523330002</v>
      </c>
      <c r="AM61">
        <v>0.38562518658080303</v>
      </c>
      <c r="AN61">
        <v>-0.65104481413177295</v>
      </c>
      <c r="AO61">
        <v>-0.54414859768500901</v>
      </c>
      <c r="AP61">
        <v>0.83747441564714398</v>
      </c>
      <c r="AQ61">
        <v>-5.0387565667645899E-2</v>
      </c>
      <c r="AR61">
        <v>0.52580266086317096</v>
      </c>
      <c r="AS61">
        <v>0.38720772023681899</v>
      </c>
      <c r="AT61">
        <v>0.75736499999551998</v>
      </c>
      <c r="AU61">
        <f t="shared" si="9"/>
        <v>40.82753066475486</v>
      </c>
      <c r="AV61" s="7">
        <v>0</v>
      </c>
      <c r="AW61">
        <f t="shared" si="13"/>
        <v>-7.5333781821436343</v>
      </c>
      <c r="AX61">
        <f t="shared" si="14"/>
        <v>66.395939938098593</v>
      </c>
      <c r="AY61" s="7">
        <f t="shared" si="10"/>
        <v>-4.7735102384631922</v>
      </c>
      <c r="AZ61">
        <f t="shared" si="17"/>
        <v>16.207989610488561</v>
      </c>
      <c r="BA61" s="7">
        <f t="shared" si="11"/>
        <v>1194.359464729753</v>
      </c>
      <c r="BB61">
        <f t="shared" si="16"/>
        <v>-949.86227134260446</v>
      </c>
    </row>
    <row r="62" spans="1:54" x14ac:dyDescent="0.15">
      <c r="C62" s="2">
        <v>42821</v>
      </c>
      <c r="D62" s="1">
        <v>0.4601041666666667</v>
      </c>
      <c r="E62" s="3">
        <v>60</v>
      </c>
      <c r="F62">
        <v>3416.6983700000001</v>
      </c>
      <c r="G62" t="s">
        <v>17</v>
      </c>
      <c r="H62">
        <f t="shared" si="6"/>
        <v>15</v>
      </c>
      <c r="J62">
        <v>13505.33856</v>
      </c>
      <c r="K62" t="s">
        <v>18</v>
      </c>
      <c r="L62">
        <v>16.86</v>
      </c>
      <c r="M62">
        <v>998.88</v>
      </c>
      <c r="N62">
        <f t="shared" si="7"/>
        <v>61.818181818181408</v>
      </c>
      <c r="O62">
        <v>19.16</v>
      </c>
      <c r="P62">
        <v>0.93799999999999994</v>
      </c>
      <c r="Q62">
        <v>-0.34229999999999999</v>
      </c>
      <c r="R62">
        <v>0.59279999999999999</v>
      </c>
      <c r="S62">
        <f t="shared" si="24"/>
        <v>0.91321752994750383</v>
      </c>
      <c r="T62">
        <f t="shared" si="25"/>
        <v>-0.33325624786890251</v>
      </c>
      <c r="U62">
        <f t="shared" si="26"/>
        <v>0.5771379016555227</v>
      </c>
      <c r="V62">
        <f t="shared" si="8"/>
        <v>0.13053710300653965</v>
      </c>
      <c r="W62">
        <v>136.21950000000001</v>
      </c>
      <c r="X62">
        <v>-38.170699999999997</v>
      </c>
      <c r="Y62">
        <v>148.0488</v>
      </c>
      <c r="Z62">
        <f t="shared" si="27"/>
        <v>2.3766135844186116</v>
      </c>
      <c r="AA62">
        <f t="shared" si="12"/>
        <v>78.707122687944675</v>
      </c>
      <c r="AB62">
        <f t="shared" si="28"/>
        <v>-0.66230198968952148</v>
      </c>
      <c r="AC62">
        <f t="shared" si="29"/>
        <v>2.5899691691349229</v>
      </c>
      <c r="AD62">
        <v>0.28727658194001798</v>
      </c>
      <c r="AE62">
        <v>-8.0056704707984205E-2</v>
      </c>
      <c r="AF62">
        <v>0.31306624484914503</v>
      </c>
      <c r="AG62">
        <v>0.90169430287443497</v>
      </c>
      <c r="AH62">
        <v>0.27228847961983799</v>
      </c>
      <c r="AI62">
        <v>0.33432789612280001</v>
      </c>
      <c r="AJ62">
        <v>0.43063779757388798</v>
      </c>
      <c r="AK62">
        <v>0.79286501312715796</v>
      </c>
      <c r="AL62">
        <v>0.40555189034962602</v>
      </c>
      <c r="AM62">
        <v>0.86494255511249596</v>
      </c>
      <c r="AN62">
        <v>-0.295638361159899</v>
      </c>
      <c r="AO62">
        <v>-0.50080801699338995</v>
      </c>
      <c r="AP62">
        <v>0.48082014233405501</v>
      </c>
      <c r="AQ62">
        <v>0.71972447564398201</v>
      </c>
      <c r="AR62">
        <v>0.76466920583281695</v>
      </c>
      <c r="AS62">
        <v>-0.14382756022864401</v>
      </c>
      <c r="AT62">
        <v>0.62816768348083796</v>
      </c>
      <c r="AU62">
        <f t="shared" si="9"/>
        <v>23.925716051453364</v>
      </c>
      <c r="AV62" s="7">
        <v>0</v>
      </c>
      <c r="AW62">
        <f t="shared" si="13"/>
        <v>-7.5333781821436343</v>
      </c>
      <c r="AX62">
        <f t="shared" si="14"/>
        <v>64.512595392562687</v>
      </c>
      <c r="AY62" s="7">
        <f t="shared" si="10"/>
        <v>-1.9815864908441356</v>
      </c>
      <c r="AZ62">
        <f t="shared" si="17"/>
        <v>15.014612050872763</v>
      </c>
      <c r="BA62" s="7">
        <f t="shared" si="11"/>
        <v>-186.95381956754065</v>
      </c>
      <c r="BB62">
        <f t="shared" si="16"/>
        <v>-651.27240516016627</v>
      </c>
    </row>
    <row r="63" spans="1:54" x14ac:dyDescent="0.15">
      <c r="C63" s="2">
        <v>42821</v>
      </c>
      <c r="D63" s="1">
        <v>0.4601041666666667</v>
      </c>
      <c r="E63" s="3">
        <v>61</v>
      </c>
      <c r="F63">
        <v>3416.6983700000001</v>
      </c>
      <c r="G63" t="s">
        <v>17</v>
      </c>
      <c r="H63">
        <f t="shared" si="6"/>
        <v>15.25</v>
      </c>
      <c r="J63">
        <v>13505.33856</v>
      </c>
      <c r="K63" t="s">
        <v>18</v>
      </c>
      <c r="L63">
        <v>16.86</v>
      </c>
      <c r="M63">
        <v>999.15</v>
      </c>
      <c r="N63">
        <f t="shared" si="7"/>
        <v>59.363636363636118</v>
      </c>
      <c r="O63">
        <v>19.170000000000002</v>
      </c>
      <c r="P63">
        <v>0.77590000000000003</v>
      </c>
      <c r="Q63">
        <v>-0.39650000000000002</v>
      </c>
      <c r="R63">
        <v>0.46439999999999998</v>
      </c>
      <c r="S63">
        <f t="shared" si="24"/>
        <v>0.75540030009197046</v>
      </c>
      <c r="T63">
        <f t="shared" si="25"/>
        <v>-0.386024254396786</v>
      </c>
      <c r="U63">
        <f t="shared" si="26"/>
        <v>0.45213029947507544</v>
      </c>
      <c r="V63">
        <f t="shared" si="8"/>
        <v>-3.8716407055100599E-2</v>
      </c>
      <c r="W63">
        <v>130.67070000000001</v>
      </c>
      <c r="X63">
        <v>-149.6951</v>
      </c>
      <c r="Y63">
        <v>81.5244</v>
      </c>
      <c r="Z63">
        <f t="shared" si="27"/>
        <v>2.2797687750319446</v>
      </c>
      <c r="AA63">
        <f t="shared" si="12"/>
        <v>34.042481980161256</v>
      </c>
      <c r="AB63">
        <f t="shared" si="28"/>
        <v>-2.6087695610495216</v>
      </c>
      <c r="AC63">
        <f t="shared" si="29"/>
        <v>1.4288995977749233</v>
      </c>
      <c r="AD63">
        <v>0.27466206339278498</v>
      </c>
      <c r="AE63">
        <v>-0.314299431766079</v>
      </c>
      <c r="AF63">
        <v>0.172151016485346</v>
      </c>
      <c r="AG63">
        <v>0.89226713805194002</v>
      </c>
      <c r="AH63">
        <v>0.65362810516377601</v>
      </c>
      <c r="AI63">
        <v>0.120517899464111</v>
      </c>
      <c r="AJ63">
        <v>0.34332916890393</v>
      </c>
      <c r="AK63">
        <v>0.66360441365960299</v>
      </c>
      <c r="AL63">
        <v>0.735201035376991</v>
      </c>
      <c r="AM63">
        <v>0.61321727617555299</v>
      </c>
      <c r="AN63">
        <v>0.288866768217522</v>
      </c>
      <c r="AO63">
        <v>-0.29812173111537099</v>
      </c>
      <c r="AP63">
        <v>-9.0209236160501097E-2</v>
      </c>
      <c r="AQ63">
        <v>0.95025561147941096</v>
      </c>
      <c r="AR63">
        <v>0.60877160825499499</v>
      </c>
      <c r="AS63">
        <v>-0.78474637043516804</v>
      </c>
      <c r="AT63">
        <v>0.116491472097542</v>
      </c>
      <c r="AU63">
        <f t="shared" si="9"/>
        <v>47.324206061049011</v>
      </c>
      <c r="AV63" s="7">
        <v>0</v>
      </c>
      <c r="AW63">
        <f t="shared" si="13"/>
        <v>-7.5333781821436343</v>
      </c>
      <c r="AX63">
        <f t="shared" si="14"/>
        <v>62.629250847026782</v>
      </c>
      <c r="AY63" s="7">
        <f t="shared" si="10"/>
        <v>2.3447584093260652</v>
      </c>
      <c r="AZ63">
        <f t="shared" si="17"/>
        <v>14.519215428161729</v>
      </c>
      <c r="BA63" s="7">
        <f t="shared" si="11"/>
        <v>-1000.9454188956715</v>
      </c>
      <c r="BB63">
        <f t="shared" si="16"/>
        <v>-698.01086005205138</v>
      </c>
    </row>
    <row r="64" spans="1:54" x14ac:dyDescent="0.15">
      <c r="C64" s="2">
        <v>42821</v>
      </c>
      <c r="D64" s="1">
        <v>0.4601041666666667</v>
      </c>
      <c r="E64" s="3">
        <v>62</v>
      </c>
      <c r="F64">
        <v>3416.6983700000001</v>
      </c>
      <c r="G64" t="s">
        <v>17</v>
      </c>
      <c r="H64">
        <f t="shared" si="6"/>
        <v>15.5</v>
      </c>
      <c r="J64">
        <v>13505.33856</v>
      </c>
      <c r="K64" t="s">
        <v>18</v>
      </c>
      <c r="L64">
        <v>16.86</v>
      </c>
      <c r="M64">
        <v>999.32</v>
      </c>
      <c r="N64">
        <f t="shared" si="7"/>
        <v>57.818181818180911</v>
      </c>
      <c r="O64">
        <v>19.16</v>
      </c>
      <c r="P64">
        <v>0.67869999999999997</v>
      </c>
      <c r="Q64">
        <v>-0.82030000000000003</v>
      </c>
      <c r="R64">
        <v>0.1958</v>
      </c>
      <c r="S64">
        <f t="shared" si="24"/>
        <v>0.66076837694602431</v>
      </c>
      <c r="T64">
        <f t="shared" si="25"/>
        <v>-0.79862722794876062</v>
      </c>
      <c r="U64">
        <f t="shared" si="26"/>
        <v>0.19062685753061967</v>
      </c>
      <c r="V64">
        <f t="shared" si="8"/>
        <v>5.3925469853065122E-2</v>
      </c>
      <c r="W64">
        <v>231.03659999999999</v>
      </c>
      <c r="X64">
        <v>-162.68289999999999</v>
      </c>
      <c r="Y64">
        <v>-4.7561</v>
      </c>
      <c r="Z64">
        <f t="shared" si="27"/>
        <v>4.0314838223252778</v>
      </c>
      <c r="AA64">
        <f t="shared" si="12"/>
        <v>32.655282268760018</v>
      </c>
      <c r="AB64">
        <f t="shared" si="28"/>
        <v>-2.8354493864806325</v>
      </c>
      <c r="AC64">
        <f t="shared" si="29"/>
        <v>-7.6978894202854808E-2</v>
      </c>
      <c r="AD64">
        <v>0.47264758995525302</v>
      </c>
      <c r="AE64">
        <v>-0.33242557279273599</v>
      </c>
      <c r="AF64">
        <v>-9.0249373017379404E-3</v>
      </c>
      <c r="AG64">
        <v>0.81609806075594404</v>
      </c>
      <c r="AH64">
        <v>0.960119385022561</v>
      </c>
      <c r="AI64">
        <v>4.5928003631998199E-2</v>
      </c>
      <c r="AJ64" s="6">
        <v>-4.3911263668289202E-5</v>
      </c>
      <c r="AK64">
        <v>0.27579228244836101</v>
      </c>
      <c r="AL64">
        <v>0.99578123310835998</v>
      </c>
      <c r="AM64">
        <v>8.8168512429671594E-2</v>
      </c>
      <c r="AN64">
        <v>-2.5417498010868299E-2</v>
      </c>
      <c r="AO64">
        <v>8.8216953980200602E-2</v>
      </c>
      <c r="AP64">
        <v>-0.84365847084860102</v>
      </c>
      <c r="AQ64">
        <v>0.52958299972322298</v>
      </c>
      <c r="AR64">
        <v>2.52488577889932E-2</v>
      </c>
      <c r="AS64">
        <v>-0.52959106674993195</v>
      </c>
      <c r="AT64">
        <v>-0.84787723002744497</v>
      </c>
      <c r="AU64">
        <f t="shared" si="9"/>
        <v>84.735184028702321</v>
      </c>
      <c r="AV64" s="7">
        <v>0</v>
      </c>
      <c r="AW64">
        <f t="shared" si="13"/>
        <v>-7.5333781821436343</v>
      </c>
      <c r="AX64">
        <f t="shared" si="14"/>
        <v>60.745906301490876</v>
      </c>
      <c r="AY64" s="7">
        <f t="shared" si="10"/>
        <v>8.1635209559982886</v>
      </c>
      <c r="AZ64">
        <f t="shared" si="17"/>
        <v>15.105405030493245</v>
      </c>
      <c r="BA64" s="7">
        <f t="shared" si="11"/>
        <v>-1198.0755304966456</v>
      </c>
      <c r="BB64">
        <f t="shared" si="16"/>
        <v>-948.24721477596927</v>
      </c>
    </row>
    <row r="65" spans="3:54" x14ac:dyDescent="0.15">
      <c r="C65" s="2">
        <v>42821</v>
      </c>
      <c r="D65" s="1">
        <v>0.46011574074074074</v>
      </c>
      <c r="E65" s="3">
        <v>63</v>
      </c>
      <c r="F65">
        <v>3416.69175</v>
      </c>
      <c r="G65" t="s">
        <v>17</v>
      </c>
      <c r="H65">
        <f t="shared" si="6"/>
        <v>15.75</v>
      </c>
      <c r="J65">
        <v>13505.33893</v>
      </c>
      <c r="K65" t="s">
        <v>18</v>
      </c>
      <c r="L65">
        <v>16.86</v>
      </c>
      <c r="M65">
        <v>999.55</v>
      </c>
      <c r="N65">
        <f t="shared" si="7"/>
        <v>55.727272727272684</v>
      </c>
      <c r="O65">
        <v>19.18</v>
      </c>
      <c r="P65">
        <v>0.76459999999999995</v>
      </c>
      <c r="Q65">
        <v>-0.6865</v>
      </c>
      <c r="R65">
        <v>-0.23</v>
      </c>
      <c r="S65">
        <f t="shared" si="24"/>
        <v>0.74439885223652602</v>
      </c>
      <c r="T65">
        <f t="shared" si="25"/>
        <v>-0.66836229670464964</v>
      </c>
      <c r="U65">
        <f t="shared" si="26"/>
        <v>-0.22392327493382291</v>
      </c>
      <c r="V65">
        <f t="shared" si="8"/>
        <v>2.5172884895255043E-2</v>
      </c>
      <c r="W65">
        <v>409.69510000000002</v>
      </c>
      <c r="X65">
        <v>-169.6951</v>
      </c>
      <c r="Y65">
        <v>61.829300000000003</v>
      </c>
      <c r="Z65">
        <f t="shared" si="27"/>
        <v>7.1496622352808341</v>
      </c>
      <c r="AA65">
        <f t="shared" si="12"/>
        <v>57.746752048626874</v>
      </c>
      <c r="AB65">
        <f t="shared" si="28"/>
        <v>-2.9578353388272998</v>
      </c>
      <c r="AC65">
        <f t="shared" si="29"/>
        <v>1.0851553277793675</v>
      </c>
      <c r="AD65">
        <v>0.75825975888046704</v>
      </c>
      <c r="AE65">
        <v>-0.31369419103170598</v>
      </c>
      <c r="AF65">
        <v>0.115086502034894</v>
      </c>
      <c r="AG65">
        <v>0.55981531742608803</v>
      </c>
      <c r="AH65">
        <v>0.75188364645885197</v>
      </c>
      <c r="AI65">
        <v>-0.17133331470577501</v>
      </c>
      <c r="AJ65">
        <v>-0.30429384386117903</v>
      </c>
      <c r="AK65">
        <v>-0.55921474770239898</v>
      </c>
      <c r="AL65">
        <v>0.75610030372023995</v>
      </c>
      <c r="AM65">
        <v>8.26857754027258E-2</v>
      </c>
      <c r="AN65">
        <v>-0.64921136254705902</v>
      </c>
      <c r="AO65">
        <v>-0.59797664508616499</v>
      </c>
      <c r="AP65">
        <v>-0.31584752244814301</v>
      </c>
      <c r="AQ65">
        <v>-0.73665750148549902</v>
      </c>
      <c r="AR65">
        <v>-0.26596289712223697</v>
      </c>
      <c r="AS65">
        <v>0.94520019313868797</v>
      </c>
      <c r="AT65">
        <v>-0.189368245080656</v>
      </c>
      <c r="AU65">
        <f t="shared" si="9"/>
        <v>49.121604972560753</v>
      </c>
      <c r="AV65" s="7">
        <v>0</v>
      </c>
      <c r="AW65">
        <f t="shared" si="13"/>
        <v>-7.5333781821436343</v>
      </c>
      <c r="AX65">
        <f t="shared" si="14"/>
        <v>58.862561755954971</v>
      </c>
      <c r="AY65" s="7">
        <f t="shared" si="10"/>
        <v>-0.67696236666929477</v>
      </c>
      <c r="AZ65">
        <f t="shared" si="17"/>
        <v>17.146285269492818</v>
      </c>
      <c r="BA65" s="7">
        <f t="shared" si="11"/>
        <v>3796.5410440771939</v>
      </c>
      <c r="BB65">
        <f t="shared" si="16"/>
        <v>-1247.7660974001305</v>
      </c>
    </row>
    <row r="66" spans="3:54" x14ac:dyDescent="0.15">
      <c r="C66" s="2">
        <v>42821</v>
      </c>
      <c r="D66" s="1">
        <v>0.46011574074074074</v>
      </c>
      <c r="E66" s="3">
        <v>64</v>
      </c>
      <c r="F66">
        <v>3416.69175</v>
      </c>
      <c r="G66" t="s">
        <v>17</v>
      </c>
      <c r="H66">
        <f t="shared" si="6"/>
        <v>16</v>
      </c>
      <c r="J66">
        <v>13505.33893</v>
      </c>
      <c r="K66" t="s">
        <v>18</v>
      </c>
      <c r="L66">
        <v>16.86</v>
      </c>
      <c r="M66">
        <v>999.72</v>
      </c>
      <c r="N66">
        <f t="shared" si="7"/>
        <v>54.181818181817476</v>
      </c>
      <c r="O66">
        <v>19.149999999999999</v>
      </c>
      <c r="P66">
        <v>0.78959999999999997</v>
      </c>
      <c r="Q66">
        <v>-0.19040000000000001</v>
      </c>
      <c r="R66">
        <v>0.2354</v>
      </c>
      <c r="S66">
        <f t="shared" si="24"/>
        <v>0.7687383386423764</v>
      </c>
      <c r="T66">
        <f t="shared" si="25"/>
        <v>-0.18536952846695601</v>
      </c>
      <c r="U66">
        <f t="shared" si="26"/>
        <v>0.22918060399748658</v>
      </c>
      <c r="V66">
        <f t="shared" si="8"/>
        <v>-0.17668703117747786</v>
      </c>
      <c r="W66">
        <v>343.96339999999998</v>
      </c>
      <c r="X66">
        <v>-94.938999999999993</v>
      </c>
      <c r="Y66">
        <v>47.682899999999997</v>
      </c>
      <c r="Z66">
        <f t="shared" si="27"/>
        <v>6.0024278860230558</v>
      </c>
      <c r="AA66">
        <f t="shared" si="12"/>
        <v>102.41136775641549</v>
      </c>
      <c r="AB66">
        <f t="shared" si="28"/>
        <v>-1.6530955293206326</v>
      </c>
      <c r="AC66">
        <f t="shared" si="29"/>
        <v>0.83825412184158965</v>
      </c>
      <c r="AD66">
        <v>0.675535958550883</v>
      </c>
      <c r="AE66">
        <v>-0.186045629196784</v>
      </c>
      <c r="AF66">
        <v>9.43402923898949E-2</v>
      </c>
      <c r="AG66">
        <v>0.707204427159009</v>
      </c>
      <c r="AH66">
        <v>8.1189598211895198E-2</v>
      </c>
      <c r="AI66">
        <v>-0.29362257563134098</v>
      </c>
      <c r="AJ66">
        <v>-0.29209728744958802</v>
      </c>
      <c r="AK66">
        <v>-0.90657222927155601</v>
      </c>
      <c r="AL66">
        <v>0.65692991548842095</v>
      </c>
      <c r="AM66">
        <v>0.48193638021179502</v>
      </c>
      <c r="AN66">
        <v>-0.579810668722754</v>
      </c>
      <c r="AO66">
        <v>-0.57729277597759598</v>
      </c>
      <c r="AP66">
        <v>0.81617484761356796</v>
      </c>
      <c r="AQ66">
        <v>2.4324245662512699E-2</v>
      </c>
      <c r="AR66">
        <v>0.484949623095488</v>
      </c>
      <c r="AS66">
        <v>0.31874118584099198</v>
      </c>
      <c r="AT66">
        <v>0.814388064443617</v>
      </c>
      <c r="AU66">
        <f t="shared" si="9"/>
        <v>41.06614886671688</v>
      </c>
      <c r="AV66" s="7">
        <v>0</v>
      </c>
      <c r="AW66">
        <f t="shared" si="13"/>
        <v>-7.5333781821436343</v>
      </c>
      <c r="AX66">
        <f t="shared" si="14"/>
        <v>56.979217210419066</v>
      </c>
      <c r="AY66" s="7">
        <f t="shared" si="10"/>
        <v>-5.7771626303423638</v>
      </c>
      <c r="AZ66">
        <f t="shared" si="17"/>
        <v>16.977044677825493</v>
      </c>
      <c r="BA66" s="7">
        <f t="shared" si="11"/>
        <v>1073.6408849127608</v>
      </c>
      <c r="BB66">
        <f t="shared" si="16"/>
        <v>-298.63083638083208</v>
      </c>
    </row>
    <row r="67" spans="3:54" x14ac:dyDescent="0.15">
      <c r="C67" s="2">
        <v>42821</v>
      </c>
      <c r="D67" s="1">
        <v>0.46011574074074074</v>
      </c>
      <c r="E67" s="3">
        <v>65</v>
      </c>
      <c r="F67">
        <v>3416.69175</v>
      </c>
      <c r="G67" t="s">
        <v>17</v>
      </c>
      <c r="H67">
        <f t="shared" ref="H67:H102" si="30">E67*0.25</f>
        <v>16.25</v>
      </c>
      <c r="J67">
        <v>13505.33893</v>
      </c>
      <c r="K67" t="s">
        <v>18</v>
      </c>
      <c r="L67">
        <v>16.86</v>
      </c>
      <c r="M67">
        <v>999.96</v>
      </c>
      <c r="N67">
        <f t="shared" ref="N67:N102" si="31">-(M67-$M$2)/0.11</f>
        <v>51.999999999999211</v>
      </c>
      <c r="O67">
        <v>19.149999999999999</v>
      </c>
      <c r="P67">
        <v>0.92579999999999996</v>
      </c>
      <c r="Q67">
        <v>-0.1772</v>
      </c>
      <c r="R67">
        <v>0.40039999999999998</v>
      </c>
      <c r="S67">
        <f t="shared" si="24"/>
        <v>0.90133986058144888</v>
      </c>
      <c r="T67">
        <f t="shared" si="25"/>
        <v>-0.17251827964466704</v>
      </c>
      <c r="U67">
        <f t="shared" si="26"/>
        <v>0.38982121427609862</v>
      </c>
      <c r="V67">
        <f t="shared" ref="V67:V102" si="32">SQRT(S67^2+T67^2+U67^2)-1</f>
        <v>-2.9359698674146228E-3</v>
      </c>
      <c r="W67">
        <v>225.91460000000001</v>
      </c>
      <c r="X67">
        <v>-50.365900000000003</v>
      </c>
      <c r="Y67">
        <v>152.7439</v>
      </c>
      <c r="Z67">
        <f t="shared" si="27"/>
        <v>3.9420880766363893</v>
      </c>
      <c r="AA67">
        <f t="shared" si="12"/>
        <v>85.978446175188452</v>
      </c>
      <c r="AB67">
        <f t="shared" si="28"/>
        <v>-0.87514833834729944</v>
      </c>
      <c r="AC67">
        <f t="shared" si="29"/>
        <v>2.6719141057971449</v>
      </c>
      <c r="AD67">
        <v>0.46322182993792799</v>
      </c>
      <c r="AE67">
        <v>-0.10283580850481799</v>
      </c>
      <c r="AF67">
        <v>0.313967855979562</v>
      </c>
      <c r="AG67">
        <v>0.82235911752087698</v>
      </c>
      <c r="AH67">
        <v>-0.47540315193178001</v>
      </c>
      <c r="AI67">
        <v>-0.30903187810597499</v>
      </c>
      <c r="AJ67">
        <v>-0.397180217831551</v>
      </c>
      <c r="AK67">
        <v>-0.72162248857065303</v>
      </c>
      <c r="AL67">
        <v>0.493494345755151</v>
      </c>
      <c r="AM67">
        <v>0.86705781220323197</v>
      </c>
      <c r="AN67">
        <v>-6.8367250968851406E-2</v>
      </c>
      <c r="AO67">
        <v>-0.27939889660731998</v>
      </c>
      <c r="AP67">
        <v>0.232479435393221</v>
      </c>
      <c r="AQ67">
        <v>0.93160590846873503</v>
      </c>
      <c r="AR67">
        <v>0.82365016073713304</v>
      </c>
      <c r="AS67">
        <v>-0.44064051381663699</v>
      </c>
      <c r="AT67">
        <v>0.35698228289524597</v>
      </c>
      <c r="AU67">
        <f t="shared" ref="AU67:AU102" si="33">ASIN(AL67)/PI()*180</f>
        <v>29.57051471195696</v>
      </c>
      <c r="AV67" s="7">
        <v>0</v>
      </c>
      <c r="AW67">
        <f t="shared" si="13"/>
        <v>-7.5333781821436343</v>
      </c>
      <c r="AX67">
        <f t="shared" si="14"/>
        <v>55.09587266488316</v>
      </c>
      <c r="AY67" s="7">
        <f t="shared" ref="AY67:AY102" si="34">(S67*AO67+T67*AP67+U67*AQ67)*9.8</f>
        <v>0.69795043070523555</v>
      </c>
      <c r="AZ67">
        <f t="shared" si="17"/>
        <v>15.532754020239903</v>
      </c>
      <c r="BA67" s="7">
        <f t="shared" ref="BA67:BA102" si="35">(U67*AQ67+V67*AR67+W67*AS67)*9.8</f>
        <v>-972.02656210501834</v>
      </c>
      <c r="BB67">
        <f t="shared" si="16"/>
        <v>-30.220615152641869</v>
      </c>
    </row>
    <row r="68" spans="3:54" x14ac:dyDescent="0.15">
      <c r="C68" s="2">
        <v>42821</v>
      </c>
      <c r="D68" s="1">
        <v>0.46011574074074074</v>
      </c>
      <c r="E68" s="3">
        <v>66</v>
      </c>
      <c r="F68">
        <v>3416.69175</v>
      </c>
      <c r="G68" t="s">
        <v>17</v>
      </c>
      <c r="H68">
        <f t="shared" si="30"/>
        <v>16.5</v>
      </c>
      <c r="J68">
        <v>13505.33893</v>
      </c>
      <c r="K68" t="s">
        <v>18</v>
      </c>
      <c r="L68">
        <v>16.86</v>
      </c>
      <c r="M68">
        <v>1000.13</v>
      </c>
      <c r="N68">
        <f t="shared" si="31"/>
        <v>50.454545454545041</v>
      </c>
      <c r="O68">
        <v>19.149999999999999</v>
      </c>
      <c r="P68">
        <v>0.72560000000000002</v>
      </c>
      <c r="Q68">
        <v>-0.27779999999999999</v>
      </c>
      <c r="R68">
        <v>0.73440000000000005</v>
      </c>
      <c r="S68">
        <f t="shared" si="24"/>
        <v>0.70642925344339957</v>
      </c>
      <c r="T68">
        <f t="shared" si="25"/>
        <v>-0.27046037294180869</v>
      </c>
      <c r="U68">
        <f t="shared" si="26"/>
        <v>0.71499675265825891</v>
      </c>
      <c r="V68">
        <f t="shared" si="32"/>
        <v>4.0870529779893694E-2</v>
      </c>
      <c r="W68">
        <v>216.1585</v>
      </c>
      <c r="X68">
        <v>-102.8049</v>
      </c>
      <c r="Y68">
        <v>152.2561</v>
      </c>
      <c r="Z68">
        <f t="shared" si="27"/>
        <v>3.7718120449075001</v>
      </c>
      <c r="AA68">
        <f t="shared" ref="AA68:AA102" si="36">Z67*0.25/PI()*180</f>
        <v>56.46625231502734</v>
      </c>
      <c r="AB68">
        <f t="shared" si="28"/>
        <v>-1.790381354391744</v>
      </c>
      <c r="AC68">
        <f t="shared" si="29"/>
        <v>2.6634003914771456</v>
      </c>
      <c r="AD68">
        <v>0.44193547329865002</v>
      </c>
      <c r="AE68">
        <v>-0.20977530736557901</v>
      </c>
      <c r="AF68">
        <v>0.31206515551079</v>
      </c>
      <c r="AG68">
        <v>0.81443397312243904</v>
      </c>
      <c r="AH68">
        <v>-0.88585173726622501</v>
      </c>
      <c r="AI68">
        <v>-0.12747874997985301</v>
      </c>
      <c r="AJ68">
        <v>-0.312370305335881</v>
      </c>
      <c r="AK68">
        <v>-0.31849750427648799</v>
      </c>
      <c r="AL68">
        <v>0.77234792129588503</v>
      </c>
      <c r="AM68">
        <v>0.42483286958748401</v>
      </c>
      <c r="AN68">
        <v>0.47222422787060397</v>
      </c>
      <c r="AO68">
        <v>2.6876218949233199E-2</v>
      </c>
      <c r="AP68">
        <v>-0.76461701614644095</v>
      </c>
      <c r="AQ68">
        <v>0.64392428706665406</v>
      </c>
      <c r="AR68">
        <v>0.63463088273808199</v>
      </c>
      <c r="AS68">
        <v>-0.48464198284648202</v>
      </c>
      <c r="AT68">
        <v>-0.60196826422802896</v>
      </c>
      <c r="AU68">
        <f t="shared" si="33"/>
        <v>50.565200855622301</v>
      </c>
      <c r="AV68" s="7">
        <v>0</v>
      </c>
      <c r="AW68">
        <f t="shared" ref="AW68:AW102" si="37">AW67+0.25*AV67</f>
        <v>-7.5333781821436343</v>
      </c>
      <c r="AX68">
        <f t="shared" ref="AX68:AX102" si="38">AX67+0.25*AW67</f>
        <v>53.212528119347255</v>
      </c>
      <c r="AY68" s="7">
        <f t="shared" si="34"/>
        <v>6.7246475434589481</v>
      </c>
      <c r="AZ68">
        <f t="shared" si="17"/>
        <v>15.707241627916211</v>
      </c>
      <c r="BA68" s="7">
        <f t="shared" si="35"/>
        <v>-1021.8767972302829</v>
      </c>
      <c r="BB68">
        <f t="shared" ref="BB68:BB131" si="39">BB67+0.25*BA67</f>
        <v>-273.22725567889643</v>
      </c>
    </row>
    <row r="69" spans="3:54" x14ac:dyDescent="0.15">
      <c r="C69" s="2">
        <v>42821</v>
      </c>
      <c r="D69" s="1">
        <v>0.46012731481481484</v>
      </c>
      <c r="E69" s="3">
        <v>67</v>
      </c>
      <c r="F69">
        <v>3416.6848</v>
      </c>
      <c r="G69" t="s">
        <v>17</v>
      </c>
      <c r="H69">
        <f t="shared" si="30"/>
        <v>16.75</v>
      </c>
      <c r="J69">
        <v>13505.339480000001</v>
      </c>
      <c r="K69" t="s">
        <v>18</v>
      </c>
      <c r="L69">
        <v>16.850000000000001</v>
      </c>
      <c r="M69">
        <v>1000.34</v>
      </c>
      <c r="N69">
        <f t="shared" si="31"/>
        <v>48.545454545453801</v>
      </c>
      <c r="O69">
        <v>19.13</v>
      </c>
      <c r="P69">
        <v>0.74070000000000003</v>
      </c>
      <c r="Q69">
        <v>-0.72170000000000001</v>
      </c>
      <c r="R69">
        <v>0.34179999999999999</v>
      </c>
      <c r="S69">
        <f t="shared" si="24"/>
        <v>0.72113030323253324</v>
      </c>
      <c r="T69">
        <f t="shared" si="25"/>
        <v>-0.70263229356408696</v>
      </c>
      <c r="U69">
        <f t="shared" si="26"/>
        <v>0.33276945814078551</v>
      </c>
      <c r="V69">
        <f t="shared" si="32"/>
        <v>6.0403963813171924E-2</v>
      </c>
      <c r="W69">
        <v>254.51220000000001</v>
      </c>
      <c r="X69">
        <v>-116.46339999999999</v>
      </c>
      <c r="Y69">
        <v>149.1463</v>
      </c>
      <c r="Z69">
        <f t="shared" si="27"/>
        <v>4.4412102509652787</v>
      </c>
      <c r="AA69">
        <f t="shared" si="36"/>
        <v>54.027227822452069</v>
      </c>
      <c r="AB69">
        <f t="shared" si="28"/>
        <v>-2.0287671006806325</v>
      </c>
      <c r="AC69">
        <f t="shared" si="29"/>
        <v>2.6091241536904786</v>
      </c>
      <c r="AD69">
        <v>0.51189246595840199</v>
      </c>
      <c r="AE69">
        <v>-0.23383504393928101</v>
      </c>
      <c r="AF69">
        <v>0.30072681131949602</v>
      </c>
      <c r="AG69">
        <v>0.76996796068053897</v>
      </c>
      <c r="AH69">
        <v>-0.95649333053985497</v>
      </c>
      <c r="AI69">
        <v>8.2820687114297006E-2</v>
      </c>
      <c r="AJ69">
        <v>-6.3897274259094403E-2</v>
      </c>
      <c r="AK69">
        <v>0.27235708318482699</v>
      </c>
      <c r="AL69">
        <v>0.97811574425634795</v>
      </c>
      <c r="AM69">
        <v>-0.19324062019244201</v>
      </c>
      <c r="AN69">
        <v>7.7121031797373202E-2</v>
      </c>
      <c r="AO69">
        <v>-0.123629119229771</v>
      </c>
      <c r="AP69">
        <v>-0.83792470604993297</v>
      </c>
      <c r="AQ69">
        <v>-0.53159949950088903</v>
      </c>
      <c r="AR69">
        <v>0.16734823487662601</v>
      </c>
      <c r="AS69">
        <v>0.51043143486541398</v>
      </c>
      <c r="AT69">
        <v>-0.84347751516261704</v>
      </c>
      <c r="AU69">
        <f t="shared" si="33"/>
        <v>77.991224234094986</v>
      </c>
      <c r="AV69" s="7">
        <v>0</v>
      </c>
      <c r="AW69">
        <f t="shared" si="37"/>
        <v>-7.5333781821436343</v>
      </c>
      <c r="AX69">
        <f t="shared" si="38"/>
        <v>51.329183573811349</v>
      </c>
      <c r="AY69" s="7">
        <f t="shared" si="34"/>
        <v>3.1624617288230805</v>
      </c>
      <c r="AZ69">
        <f t="shared" ref="AZ69:AZ102" si="40">AZ68+0.25*AY68</f>
        <v>17.388403513780947</v>
      </c>
      <c r="BA69" s="7">
        <f t="shared" si="35"/>
        <v>1271.4935113895849</v>
      </c>
      <c r="BB69">
        <f t="shared" si="39"/>
        <v>-528.69645498646719</v>
      </c>
    </row>
    <row r="70" spans="3:54" x14ac:dyDescent="0.15">
      <c r="C70" s="2">
        <v>42821</v>
      </c>
      <c r="D70" s="1">
        <v>0.46012731481481484</v>
      </c>
      <c r="E70" s="3">
        <v>68</v>
      </c>
      <c r="F70">
        <v>3416.6848</v>
      </c>
      <c r="G70" t="s">
        <v>17</v>
      </c>
      <c r="H70">
        <f t="shared" si="30"/>
        <v>17</v>
      </c>
      <c r="J70">
        <v>13505.339480000001</v>
      </c>
      <c r="K70" t="s">
        <v>18</v>
      </c>
      <c r="L70">
        <v>16.850000000000001</v>
      </c>
      <c r="M70">
        <v>1000.54</v>
      </c>
      <c r="N70">
        <f t="shared" si="31"/>
        <v>46.727272727272606</v>
      </c>
      <c r="O70">
        <v>19.149999999999999</v>
      </c>
      <c r="P70">
        <v>0.58199999999999996</v>
      </c>
      <c r="Q70">
        <v>-0.16309999999999999</v>
      </c>
      <c r="R70">
        <v>0.55030000000000001</v>
      </c>
      <c r="S70">
        <f t="shared" si="24"/>
        <v>0.56662324352819537</v>
      </c>
      <c r="T70">
        <f t="shared" si="25"/>
        <v>-0.15879080931176745</v>
      </c>
      <c r="U70">
        <f t="shared" si="26"/>
        <v>0.53576077476557715</v>
      </c>
      <c r="V70">
        <f t="shared" si="32"/>
        <v>-0.20418844629792521</v>
      </c>
      <c r="W70">
        <v>134.26830000000001</v>
      </c>
      <c r="X70">
        <v>-111.4024</v>
      </c>
      <c r="Y70">
        <v>123.0488</v>
      </c>
      <c r="Z70">
        <f t="shared" si="27"/>
        <v>2.3425587271386115</v>
      </c>
      <c r="AA70">
        <f t="shared" si="36"/>
        <v>63.615650827636898</v>
      </c>
      <c r="AB70">
        <f t="shared" si="28"/>
        <v>-1.940436005613966</v>
      </c>
      <c r="AC70">
        <f t="shared" si="29"/>
        <v>2.1536369469127008</v>
      </c>
      <c r="AD70">
        <v>0.28234157903031698</v>
      </c>
      <c r="AE70">
        <v>-0.23387493326280301</v>
      </c>
      <c r="AF70">
        <v>0.25957140338279799</v>
      </c>
      <c r="AG70">
        <v>0.893425114314497</v>
      </c>
      <c r="AH70">
        <v>-0.77110352302176299</v>
      </c>
      <c r="AI70">
        <v>0.24053404602366399</v>
      </c>
      <c r="AJ70">
        <v>0.21392477101431301</v>
      </c>
      <c r="AK70">
        <v>0.54934408327876105</v>
      </c>
      <c r="AL70">
        <v>0.79275913009992005</v>
      </c>
      <c r="AM70">
        <v>-0.13591668614409799</v>
      </c>
      <c r="AN70">
        <v>-0.59418819920192301</v>
      </c>
      <c r="AO70">
        <v>-0.60598991503800503</v>
      </c>
      <c r="AP70">
        <v>-0.28072890174020299</v>
      </c>
      <c r="AQ70">
        <v>-0.74428993450130998</v>
      </c>
      <c r="AR70">
        <v>-6.5644379161120106E-2</v>
      </c>
      <c r="AS70">
        <v>0.95011469736834397</v>
      </c>
      <c r="AT70">
        <v>-0.30491454102617799</v>
      </c>
      <c r="AU70">
        <f t="shared" si="33"/>
        <v>52.444109279885396</v>
      </c>
      <c r="AV70" s="7">
        <v>0</v>
      </c>
      <c r="AW70">
        <f t="shared" si="37"/>
        <v>-7.5333781821436343</v>
      </c>
      <c r="AX70">
        <f t="shared" si="38"/>
        <v>49.445839028275444</v>
      </c>
      <c r="AY70" s="7">
        <f t="shared" si="34"/>
        <v>-6.836011105851556</v>
      </c>
      <c r="AZ70">
        <f t="shared" si="40"/>
        <v>18.179018945986716</v>
      </c>
      <c r="BA70" s="7">
        <f t="shared" si="35"/>
        <v>1246.4122913864264</v>
      </c>
      <c r="BB70">
        <f t="shared" si="39"/>
        <v>-210.82307713907096</v>
      </c>
    </row>
    <row r="71" spans="3:54" x14ac:dyDescent="0.15">
      <c r="C71" s="2">
        <v>42821</v>
      </c>
      <c r="D71" s="1">
        <v>0.46012731481481484</v>
      </c>
      <c r="E71" s="3">
        <v>69</v>
      </c>
      <c r="F71">
        <v>3416.6848</v>
      </c>
      <c r="G71" t="s">
        <v>17</v>
      </c>
      <c r="H71">
        <f t="shared" si="30"/>
        <v>17.25</v>
      </c>
      <c r="J71">
        <v>13505.339480000001</v>
      </c>
      <c r="K71" t="s">
        <v>18</v>
      </c>
      <c r="L71">
        <v>16.850000000000001</v>
      </c>
      <c r="M71">
        <v>1000.8</v>
      </c>
      <c r="N71">
        <f t="shared" si="31"/>
        <v>44.363636363636324</v>
      </c>
      <c r="O71">
        <v>19.13</v>
      </c>
      <c r="P71">
        <v>0.86819999999999997</v>
      </c>
      <c r="Q71">
        <v>-0.92820000000000003</v>
      </c>
      <c r="R71">
        <v>0.30570000000000003</v>
      </c>
      <c r="S71">
        <f t="shared" si="24"/>
        <v>0.84526168390236978</v>
      </c>
      <c r="T71">
        <f t="shared" si="25"/>
        <v>-0.90367645127641061</v>
      </c>
      <c r="U71">
        <f t="shared" si="26"/>
        <v>0.29762323977073768</v>
      </c>
      <c r="V71">
        <f t="shared" si="32"/>
        <v>0.27266572033532288</v>
      </c>
      <c r="W71">
        <v>191.9512</v>
      </c>
      <c r="X71">
        <v>-140.5488</v>
      </c>
      <c r="Y71">
        <v>72.622</v>
      </c>
      <c r="Z71">
        <f t="shared" si="27"/>
        <v>3.3493150447875002</v>
      </c>
      <c r="AA71">
        <f t="shared" si="36"/>
        <v>33.554682081645161</v>
      </c>
      <c r="AB71">
        <f t="shared" si="28"/>
        <v>-2.4491365448850773</v>
      </c>
      <c r="AC71">
        <f t="shared" si="29"/>
        <v>1.2735234387704788</v>
      </c>
      <c r="AD71">
        <v>0.39842595427814498</v>
      </c>
      <c r="AE71">
        <v>-0.29134302148011398</v>
      </c>
      <c r="AF71">
        <v>0.151495092179111</v>
      </c>
      <c r="AG71">
        <v>0.85640249873411201</v>
      </c>
      <c r="AH71">
        <v>-0.34273682665980099</v>
      </c>
      <c r="AI71">
        <v>0.247997973325565</v>
      </c>
      <c r="AJ71">
        <v>0.39524926441990499</v>
      </c>
      <c r="AK71">
        <v>0.81535666542507801</v>
      </c>
      <c r="AL71">
        <v>0.56455004840387302</v>
      </c>
      <c r="AM71">
        <v>0.47454216770692598</v>
      </c>
      <c r="AN71">
        <v>-0.67534655837961799</v>
      </c>
      <c r="AO71">
        <v>-0.81453432128959002</v>
      </c>
      <c r="AP71">
        <v>0.45261897325338701</v>
      </c>
      <c r="AQ71">
        <v>-0.36286347913830302</v>
      </c>
      <c r="AR71">
        <v>0.13348064387202199</v>
      </c>
      <c r="AS71">
        <v>0.75494754527652996</v>
      </c>
      <c r="AT71">
        <v>0.64205694575516403</v>
      </c>
      <c r="AU71">
        <f t="shared" si="33"/>
        <v>34.371051700843331</v>
      </c>
      <c r="AV71" s="7">
        <v>0</v>
      </c>
      <c r="AW71">
        <f t="shared" si="37"/>
        <v>-7.5333781821436343</v>
      </c>
      <c r="AX71">
        <f t="shared" si="38"/>
        <v>47.562494482739538</v>
      </c>
      <c r="AY71" s="7">
        <f t="shared" si="34"/>
        <v>-11.814021165192269</v>
      </c>
      <c r="AZ71">
        <f t="shared" si="40"/>
        <v>16.470016169523827</v>
      </c>
      <c r="BA71" s="7">
        <f t="shared" si="35"/>
        <v>1419.4465651965002</v>
      </c>
      <c r="BB71">
        <f t="shared" si="39"/>
        <v>100.77999570753565</v>
      </c>
    </row>
    <row r="72" spans="3:54" x14ac:dyDescent="0.15">
      <c r="C72" s="2">
        <v>42821</v>
      </c>
      <c r="D72" s="1">
        <v>0.46012731481481484</v>
      </c>
      <c r="E72" s="3">
        <v>70</v>
      </c>
      <c r="F72">
        <v>3416.6848</v>
      </c>
      <c r="G72" t="s">
        <v>17</v>
      </c>
      <c r="H72">
        <f t="shared" si="30"/>
        <v>17.5</v>
      </c>
      <c r="J72">
        <v>13505.339480000001</v>
      </c>
      <c r="K72" t="s">
        <v>18</v>
      </c>
      <c r="L72">
        <v>16.850000000000001</v>
      </c>
      <c r="M72">
        <v>1000.98</v>
      </c>
      <c r="N72">
        <f t="shared" si="31"/>
        <v>42.727272727272108</v>
      </c>
      <c r="O72">
        <v>19.13</v>
      </c>
      <c r="P72">
        <v>0.81589999999999996</v>
      </c>
      <c r="Q72">
        <v>-0.38329999999999997</v>
      </c>
      <c r="R72">
        <v>0.1968</v>
      </c>
      <c r="S72">
        <f t="shared" si="24"/>
        <v>0.7943434783413309</v>
      </c>
      <c r="T72">
        <f t="shared" si="25"/>
        <v>-0.37317300557449701</v>
      </c>
      <c r="U72">
        <f t="shared" si="26"/>
        <v>0.19160043698685369</v>
      </c>
      <c r="V72">
        <f t="shared" si="32"/>
        <v>-0.10169583039681862</v>
      </c>
      <c r="W72">
        <v>362.07319999999999</v>
      </c>
      <c r="X72">
        <v>-134.26830000000001</v>
      </c>
      <c r="Y72">
        <v>91.036600000000007</v>
      </c>
      <c r="Z72">
        <f t="shared" si="27"/>
        <v>6.3185034571430556</v>
      </c>
      <c r="AA72">
        <f t="shared" si="36"/>
        <v>47.975404081498517</v>
      </c>
      <c r="AB72">
        <f t="shared" si="28"/>
        <v>-2.3395211640184108</v>
      </c>
      <c r="AC72">
        <f t="shared" si="29"/>
        <v>1.5949187723438123</v>
      </c>
      <c r="AD72">
        <v>0.69483637355383499</v>
      </c>
      <c r="AE72">
        <v>-0.25727364280307402</v>
      </c>
      <c r="AF72">
        <v>0.17539083157763899</v>
      </c>
      <c r="AG72">
        <v>0.64826749332655598</v>
      </c>
      <c r="AH72">
        <v>0.48953811391114599</v>
      </c>
      <c r="AI72">
        <v>0.28574570759964402</v>
      </c>
      <c r="AJ72">
        <v>0.31509247294922899</v>
      </c>
      <c r="AK72">
        <v>0.76119548022005101</v>
      </c>
      <c r="AL72">
        <v>0.63813224815823599</v>
      </c>
      <c r="AM72">
        <v>0.75946076203369495</v>
      </c>
      <c r="AN72">
        <v>-0.12651713240393</v>
      </c>
      <c r="AO72">
        <v>-0.19992710300755301</v>
      </c>
      <c r="AP72">
        <v>0.32213833703811501</v>
      </c>
      <c r="AQ72">
        <v>0.92534104269362305</v>
      </c>
      <c r="AR72">
        <v>0.74351623206458695</v>
      </c>
      <c r="AS72">
        <v>-0.56519575612482698</v>
      </c>
      <c r="AT72">
        <v>0.35740365123339402</v>
      </c>
      <c r="AU72">
        <f t="shared" si="33"/>
        <v>39.652686523888576</v>
      </c>
      <c r="AV72" s="7">
        <v>0</v>
      </c>
      <c r="AW72">
        <f t="shared" si="37"/>
        <v>-7.5333781821436343</v>
      </c>
      <c r="AX72">
        <f t="shared" si="38"/>
        <v>45.679149937203633</v>
      </c>
      <c r="AY72" s="7">
        <f t="shared" si="34"/>
        <v>-0.99693806244659078</v>
      </c>
      <c r="AZ72">
        <f t="shared" si="40"/>
        <v>13.516510878225759</v>
      </c>
      <c r="BA72" s="7">
        <f t="shared" si="35"/>
        <v>-2004.4974174304652</v>
      </c>
      <c r="BB72">
        <f t="shared" si="39"/>
        <v>455.64163700666069</v>
      </c>
    </row>
    <row r="73" spans="3:54" x14ac:dyDescent="0.15">
      <c r="C73" s="2">
        <v>42821</v>
      </c>
      <c r="D73" s="1">
        <v>0.46013888888888888</v>
      </c>
      <c r="E73" s="3">
        <v>71</v>
      </c>
      <c r="F73">
        <v>3416.6798899999999</v>
      </c>
      <c r="G73" t="s">
        <v>17</v>
      </c>
      <c r="H73">
        <f t="shared" si="30"/>
        <v>17.75</v>
      </c>
      <c r="J73">
        <v>13505.339620000001</v>
      </c>
      <c r="K73" t="s">
        <v>18</v>
      </c>
      <c r="L73">
        <v>16.850000000000001</v>
      </c>
      <c r="M73">
        <v>1001.24</v>
      </c>
      <c r="N73">
        <f t="shared" si="31"/>
        <v>40.363636363635827</v>
      </c>
      <c r="O73">
        <v>19.14</v>
      </c>
      <c r="P73">
        <v>0.88619999999999999</v>
      </c>
      <c r="Q73">
        <v>-9.4200000000000006E-2</v>
      </c>
      <c r="R73">
        <v>0.61870000000000003</v>
      </c>
      <c r="S73">
        <f t="shared" si="24"/>
        <v>0.86278611411458195</v>
      </c>
      <c r="T73">
        <f t="shared" si="25"/>
        <v>-9.1711184777243993E-2</v>
      </c>
      <c r="U73">
        <f t="shared" si="26"/>
        <v>0.60235360957198369</v>
      </c>
      <c r="V73">
        <f t="shared" si="32"/>
        <v>5.6238936551093133E-2</v>
      </c>
      <c r="W73">
        <v>272.01220000000001</v>
      </c>
      <c r="X73">
        <v>-65.914599999999993</v>
      </c>
      <c r="Y73">
        <v>144.2073</v>
      </c>
      <c r="Z73">
        <f t="shared" si="27"/>
        <v>4.7466428065208337</v>
      </c>
      <c r="AA73">
        <f t="shared" si="36"/>
        <v>90.505895233279233</v>
      </c>
      <c r="AB73">
        <f t="shared" si="28"/>
        <v>-1.1465242912939659</v>
      </c>
      <c r="AC73">
        <f t="shared" si="29"/>
        <v>2.5229223598682564</v>
      </c>
      <c r="AD73">
        <v>0.54774091978978001</v>
      </c>
      <c r="AE73">
        <v>-0.13230367129954199</v>
      </c>
      <c r="AF73">
        <v>0.291133727607788</v>
      </c>
      <c r="AG73">
        <v>0.77312144970742003</v>
      </c>
      <c r="AH73">
        <v>0.92028843276101902</v>
      </c>
      <c r="AI73">
        <v>0.150275164140388</v>
      </c>
      <c r="AJ73">
        <v>0.24393212065495901</v>
      </c>
      <c r="AK73">
        <v>0.26642765637526999</v>
      </c>
      <c r="AL73">
        <v>0.83582899111070796</v>
      </c>
      <c r="AM73">
        <v>0.406573517020825</v>
      </c>
      <c r="AN73">
        <v>0.36890089844858298</v>
      </c>
      <c r="AO73">
        <v>0.146612464137825</v>
      </c>
      <c r="AP73">
        <v>-0.812867357921916</v>
      </c>
      <c r="AQ73">
        <v>0.56369445960065001</v>
      </c>
      <c r="AR73">
        <v>0.52905073762191301</v>
      </c>
      <c r="AS73">
        <v>-0.41706670171850302</v>
      </c>
      <c r="AT73">
        <v>-0.73902684886230696</v>
      </c>
      <c r="AU73">
        <f t="shared" si="33"/>
        <v>56.702257338091258</v>
      </c>
      <c r="AV73" s="7">
        <v>0</v>
      </c>
      <c r="AW73">
        <f t="shared" si="37"/>
        <v>-7.5333781821436343</v>
      </c>
      <c r="AX73">
        <f t="shared" si="38"/>
        <v>43.795805391667727</v>
      </c>
      <c r="AY73" s="7">
        <f t="shared" si="34"/>
        <v>5.2977586672994113</v>
      </c>
      <c r="AZ73">
        <f t="shared" si="40"/>
        <v>13.267276362614112</v>
      </c>
      <c r="BA73" s="7">
        <f t="shared" si="35"/>
        <v>-1108.1637574913434</v>
      </c>
      <c r="BB73">
        <f t="shared" si="39"/>
        <v>-45.482717350955625</v>
      </c>
    </row>
    <row r="74" spans="3:54" x14ac:dyDescent="0.15">
      <c r="C74" s="2">
        <v>42821</v>
      </c>
      <c r="D74" s="1">
        <v>0.46013888888888888</v>
      </c>
      <c r="E74" s="3">
        <v>72</v>
      </c>
      <c r="F74">
        <v>3416.6798899999999</v>
      </c>
      <c r="G74" t="s">
        <v>17</v>
      </c>
      <c r="H74">
        <f t="shared" si="30"/>
        <v>18</v>
      </c>
      <c r="J74">
        <v>13505.339620000001</v>
      </c>
      <c r="K74" t="s">
        <v>18</v>
      </c>
      <c r="L74">
        <v>16.850000000000001</v>
      </c>
      <c r="M74">
        <v>1001.43</v>
      </c>
      <c r="N74">
        <f t="shared" si="31"/>
        <v>38.636363636363633</v>
      </c>
      <c r="O74">
        <v>19.13</v>
      </c>
      <c r="P74">
        <v>0.80659999999999998</v>
      </c>
      <c r="Q74">
        <v>-0.58499999999999996</v>
      </c>
      <c r="R74">
        <v>0.4199</v>
      </c>
      <c r="S74">
        <f t="shared" si="24"/>
        <v>0.78528918939835457</v>
      </c>
      <c r="T74">
        <f t="shared" si="25"/>
        <v>-0.56954398189689737</v>
      </c>
      <c r="U74">
        <f t="shared" si="26"/>
        <v>0.40880601367266189</v>
      </c>
      <c r="V74">
        <f t="shared" si="32"/>
        <v>5.2702149288121669E-2</v>
      </c>
      <c r="W74">
        <v>183.8415</v>
      </c>
      <c r="X74">
        <v>-108.3537</v>
      </c>
      <c r="Y74">
        <v>162.07320000000001</v>
      </c>
      <c r="Z74">
        <f t="shared" si="27"/>
        <v>3.2077741078852777</v>
      </c>
      <c r="AA74">
        <f t="shared" si="36"/>
        <v>67.990649917443989</v>
      </c>
      <c r="AB74">
        <f t="shared" si="28"/>
        <v>-1.8872261637784107</v>
      </c>
      <c r="AC74">
        <f t="shared" si="29"/>
        <v>2.8347410738282566</v>
      </c>
      <c r="AD74">
        <v>0.37850484567401099</v>
      </c>
      <c r="AE74">
        <v>-0.22268533378809099</v>
      </c>
      <c r="AF74">
        <v>0.33448840118269002</v>
      </c>
      <c r="AG74">
        <v>0.83382422211832297</v>
      </c>
      <c r="AH74">
        <v>0.97278835063152902</v>
      </c>
      <c r="AI74">
        <v>-0.14952277656496099</v>
      </c>
      <c r="AJ74">
        <v>3.0698856924308199E-2</v>
      </c>
      <c r="AK74">
        <v>-0.17430818783818799</v>
      </c>
      <c r="AL74">
        <v>0.95340103894369099</v>
      </c>
      <c r="AM74">
        <v>-0.30161015463131002</v>
      </c>
      <c r="AN74">
        <v>7.6008923401967403E-3</v>
      </c>
      <c r="AO74">
        <v>-0.28020590615459001</v>
      </c>
      <c r="AP74">
        <v>-0.89451918988173795</v>
      </c>
      <c r="AQ74">
        <v>-0.34831030574674898</v>
      </c>
      <c r="AR74">
        <v>0.111853069234487</v>
      </c>
      <c r="AS74">
        <v>0.329949592447977</v>
      </c>
      <c r="AT74">
        <v>-0.93734847167221103</v>
      </c>
      <c r="AU74">
        <f t="shared" si="33"/>
        <v>72.439906841074247</v>
      </c>
      <c r="AV74" s="7">
        <v>0</v>
      </c>
      <c r="AW74">
        <f t="shared" si="37"/>
        <v>-7.5333781821436343</v>
      </c>
      <c r="AX74">
        <f t="shared" si="38"/>
        <v>41.912460846131822</v>
      </c>
      <c r="AY74" s="7">
        <f t="shared" si="34"/>
        <v>1.4409332467090339</v>
      </c>
      <c r="AZ74">
        <f t="shared" si="40"/>
        <v>14.591716029438965</v>
      </c>
      <c r="BA74" s="7">
        <f t="shared" si="35"/>
        <v>593.11492918573174</v>
      </c>
      <c r="BB74">
        <f t="shared" si="39"/>
        <v>-322.52365672379148</v>
      </c>
    </row>
    <row r="75" spans="3:54" x14ac:dyDescent="0.15">
      <c r="C75" s="2">
        <v>42821</v>
      </c>
      <c r="D75" s="1">
        <v>0.46013888888888888</v>
      </c>
      <c r="E75" s="3">
        <v>73</v>
      </c>
      <c r="F75">
        <v>3416.6798899999999</v>
      </c>
      <c r="G75" t="s">
        <v>17</v>
      </c>
      <c r="H75">
        <f t="shared" si="30"/>
        <v>18.25</v>
      </c>
      <c r="J75">
        <v>13505.339620000001</v>
      </c>
      <c r="K75" t="s">
        <v>18</v>
      </c>
      <c r="L75">
        <v>16.850000000000001</v>
      </c>
      <c r="M75">
        <v>1001.7</v>
      </c>
      <c r="N75">
        <f t="shared" si="31"/>
        <v>36.181818181817313</v>
      </c>
      <c r="O75">
        <v>19.13</v>
      </c>
      <c r="P75">
        <v>0.69779999999999998</v>
      </c>
      <c r="Q75">
        <v>-0.37890000000000001</v>
      </c>
      <c r="R75">
        <v>0.44040000000000001</v>
      </c>
      <c r="S75">
        <f t="shared" si="24"/>
        <v>0.67936374456009396</v>
      </c>
      <c r="T75">
        <f t="shared" si="25"/>
        <v>-0.3688892559670674</v>
      </c>
      <c r="U75">
        <f t="shared" si="26"/>
        <v>0.42876439252545917</v>
      </c>
      <c r="V75">
        <f t="shared" si="32"/>
        <v>-0.11600153569795424</v>
      </c>
      <c r="W75">
        <v>223.0488</v>
      </c>
      <c r="X75">
        <v>-124.8171</v>
      </c>
      <c r="Y75">
        <v>107.6829</v>
      </c>
      <c r="Z75">
        <f t="shared" si="27"/>
        <v>3.8920704413386118</v>
      </c>
      <c r="AA75">
        <f t="shared" si="36"/>
        <v>45.947979503292302</v>
      </c>
      <c r="AB75">
        <f t="shared" si="28"/>
        <v>-2.1745666400717441</v>
      </c>
      <c r="AC75">
        <f t="shared" si="29"/>
        <v>1.8854514551749231</v>
      </c>
      <c r="AD75">
        <v>0.45736052681019301</v>
      </c>
      <c r="AE75">
        <v>-0.255535185996977</v>
      </c>
      <c r="AF75">
        <v>0.22156101329766401</v>
      </c>
      <c r="AG75">
        <v>0.82245597731423004</v>
      </c>
      <c r="AH75">
        <v>0.69507012924878298</v>
      </c>
      <c r="AI75">
        <v>-0.27992555344515702</v>
      </c>
      <c r="AJ75">
        <v>-0.19356727660384401</v>
      </c>
      <c r="AK75">
        <v>-0.63328580386952504</v>
      </c>
      <c r="AL75">
        <v>0.768346787913187</v>
      </c>
      <c r="AM75">
        <v>-0.143968964492525</v>
      </c>
      <c r="AN75">
        <v>-0.62363142220901302</v>
      </c>
      <c r="AO75">
        <v>-0.634302597960125</v>
      </c>
      <c r="AP75">
        <v>-4.1181550291497601E-2</v>
      </c>
      <c r="AQ75">
        <v>-0.77198723702961503</v>
      </c>
      <c r="AR75">
        <v>8.5460094339539397E-2</v>
      </c>
      <c r="AS75">
        <v>0.98872494515842602</v>
      </c>
      <c r="AT75">
        <v>-0.12296160009099499</v>
      </c>
      <c r="AU75">
        <f t="shared" si="33"/>
        <v>50.205663081714242</v>
      </c>
      <c r="AV75" s="7">
        <v>0</v>
      </c>
      <c r="AW75">
        <f t="shared" si="37"/>
        <v>-7.5333781821436343</v>
      </c>
      <c r="AX75">
        <f t="shared" si="38"/>
        <v>40.029116300595916</v>
      </c>
      <c r="AY75" s="7">
        <f t="shared" si="34"/>
        <v>-7.3179676750199212</v>
      </c>
      <c r="AZ75">
        <f t="shared" si="40"/>
        <v>14.951949341116224</v>
      </c>
      <c r="BA75" s="7">
        <f t="shared" si="35"/>
        <v>2157.8913843861114</v>
      </c>
      <c r="BB75">
        <f t="shared" si="39"/>
        <v>-174.24492442735854</v>
      </c>
    </row>
    <row r="76" spans="3:54" x14ac:dyDescent="0.15">
      <c r="C76" s="2">
        <v>42821</v>
      </c>
      <c r="D76" s="1">
        <v>0.46013888888888888</v>
      </c>
      <c r="E76" s="3">
        <v>74</v>
      </c>
      <c r="F76">
        <v>3416.6798899999999</v>
      </c>
      <c r="G76" t="s">
        <v>17</v>
      </c>
      <c r="H76">
        <f t="shared" si="30"/>
        <v>18.5</v>
      </c>
      <c r="J76">
        <v>13505.339620000001</v>
      </c>
      <c r="K76" t="s">
        <v>18</v>
      </c>
      <c r="L76">
        <v>16.850000000000001</v>
      </c>
      <c r="M76">
        <v>1001.88</v>
      </c>
      <c r="N76">
        <f t="shared" si="31"/>
        <v>34.545454545454135</v>
      </c>
      <c r="O76">
        <v>19.12</v>
      </c>
      <c r="P76">
        <v>0.81010000000000004</v>
      </c>
      <c r="Q76">
        <v>-0.38229999999999997</v>
      </c>
      <c r="R76">
        <v>0.45650000000000002</v>
      </c>
      <c r="S76">
        <f t="shared" si="24"/>
        <v>0.78869671749517367</v>
      </c>
      <c r="T76">
        <f t="shared" si="25"/>
        <v>-0.37219942611826301</v>
      </c>
      <c r="U76">
        <f t="shared" si="26"/>
        <v>0.44443902177082678</v>
      </c>
      <c r="V76">
        <f t="shared" si="32"/>
        <v>-2.1173677783931089E-2</v>
      </c>
      <c r="W76">
        <v>177.92679999999999</v>
      </c>
      <c r="X76">
        <v>-101.7073</v>
      </c>
      <c r="Y76">
        <v>110.3659</v>
      </c>
      <c r="Z76">
        <f t="shared" si="27"/>
        <v>3.1045431400941665</v>
      </c>
      <c r="AA76">
        <f t="shared" si="36"/>
        <v>55.749802464080531</v>
      </c>
      <c r="AB76">
        <f t="shared" si="28"/>
        <v>-1.7712246245072996</v>
      </c>
      <c r="AC76">
        <f t="shared" si="29"/>
        <v>1.9322786292638119</v>
      </c>
      <c r="AD76">
        <v>0.37159774755001501</v>
      </c>
      <c r="AE76">
        <v>-0.212006421355485</v>
      </c>
      <c r="AF76">
        <v>0.23128375216439401</v>
      </c>
      <c r="AG76">
        <v>0.87377126143204997</v>
      </c>
      <c r="AH76">
        <v>0.26622498741233203</v>
      </c>
      <c r="AI76">
        <v>-0.34301783846265799</v>
      </c>
      <c r="AJ76">
        <v>-0.35894186591271199</v>
      </c>
      <c r="AK76">
        <v>-0.82621047891491095</v>
      </c>
      <c r="AL76">
        <v>0.50699899878301202</v>
      </c>
      <c r="AM76">
        <v>0.41048322242285501</v>
      </c>
      <c r="AN76">
        <v>-0.75792845265392295</v>
      </c>
      <c r="AO76">
        <v>-0.77576290133056103</v>
      </c>
      <c r="AP76">
        <v>0.60056998594480804</v>
      </c>
      <c r="AQ76">
        <v>-0.193668822739855</v>
      </c>
      <c r="AR76">
        <v>0.37569127771643901</v>
      </c>
      <c r="AS76">
        <v>0.68616267465638203</v>
      </c>
      <c r="AT76">
        <v>0.62292603714741901</v>
      </c>
      <c r="AU76">
        <f t="shared" si="33"/>
        <v>30.464140492186814</v>
      </c>
      <c r="AV76" s="7">
        <v>0</v>
      </c>
      <c r="AW76">
        <f t="shared" si="37"/>
        <v>-7.5333781821436343</v>
      </c>
      <c r="AX76">
        <f t="shared" si="38"/>
        <v>38.145771755060011</v>
      </c>
      <c r="AY76" s="7">
        <f t="shared" si="34"/>
        <v>-9.0301849127101619</v>
      </c>
      <c r="AZ76">
        <f t="shared" si="40"/>
        <v>13.122457422361244</v>
      </c>
      <c r="BA76" s="7">
        <f t="shared" si="35"/>
        <v>1195.5284622820725</v>
      </c>
      <c r="BB76">
        <f t="shared" si="39"/>
        <v>365.22792166916929</v>
      </c>
    </row>
    <row r="77" spans="3:54" x14ac:dyDescent="0.15">
      <c r="C77" s="2">
        <v>42821</v>
      </c>
      <c r="D77" s="1">
        <v>0.46015046296296297</v>
      </c>
      <c r="E77" s="3">
        <v>75</v>
      </c>
      <c r="F77">
        <v>3416.6766899999998</v>
      </c>
      <c r="G77" t="s">
        <v>17</v>
      </c>
      <c r="H77">
        <f t="shared" si="30"/>
        <v>18.75</v>
      </c>
      <c r="J77">
        <v>13505.3398</v>
      </c>
      <c r="K77" t="s">
        <v>18</v>
      </c>
      <c r="L77">
        <v>16.850000000000001</v>
      </c>
      <c r="M77">
        <v>1002.06</v>
      </c>
      <c r="N77">
        <f t="shared" si="31"/>
        <v>32.909090909090949</v>
      </c>
      <c r="O77">
        <v>19.14</v>
      </c>
      <c r="P77">
        <v>0.65669999999999995</v>
      </c>
      <c r="Q77">
        <v>-0.34129999999999999</v>
      </c>
      <c r="R77">
        <v>0.45750000000000002</v>
      </c>
      <c r="S77">
        <f t="shared" si="24"/>
        <v>0.63934962890887603</v>
      </c>
      <c r="T77">
        <f t="shared" si="25"/>
        <v>-0.33228266841266851</v>
      </c>
      <c r="U77">
        <f t="shared" si="26"/>
        <v>0.44541260122706078</v>
      </c>
      <c r="V77">
        <f t="shared" si="32"/>
        <v>-0.15290372150196674</v>
      </c>
      <c r="W77">
        <v>112.3781</v>
      </c>
      <c r="X77">
        <v>-150.91460000000001</v>
      </c>
      <c r="Y77">
        <v>56.8902</v>
      </c>
      <c r="Z77">
        <f t="shared" si="27"/>
        <v>1.9605027427030559</v>
      </c>
      <c r="AA77">
        <f t="shared" si="36"/>
        <v>44.469304810921898</v>
      </c>
      <c r="AB77">
        <f t="shared" si="28"/>
        <v>-2.6300538468495218</v>
      </c>
      <c r="AC77">
        <f t="shared" si="29"/>
        <v>0.9989517886282564</v>
      </c>
      <c r="AD77">
        <v>0.23762728522989399</v>
      </c>
      <c r="AE77">
        <v>-0.31878178079705399</v>
      </c>
      <c r="AF77">
        <v>0.12108027012111</v>
      </c>
      <c r="AG77">
        <v>0.90953340660666704</v>
      </c>
      <c r="AH77">
        <v>-0.110146453163775</v>
      </c>
      <c r="AI77">
        <v>-0.16613430990317901</v>
      </c>
      <c r="AJ77">
        <v>-0.42986468388192001</v>
      </c>
      <c r="AK77">
        <v>-0.88061541178855696</v>
      </c>
      <c r="AL77">
        <v>0.57523148924818301</v>
      </c>
      <c r="AM77">
        <v>0.79368914118936296</v>
      </c>
      <c r="AN77">
        <v>-0.19790472691527</v>
      </c>
      <c r="AO77">
        <v>-0.72049272125077601</v>
      </c>
      <c r="AP77">
        <v>0.60616822481307397</v>
      </c>
      <c r="AQ77">
        <v>0.33682387363667599</v>
      </c>
      <c r="AR77">
        <v>0.38729700799511302</v>
      </c>
      <c r="AS77">
        <v>-5.1162783202791703E-2</v>
      </c>
      <c r="AT77">
        <v>0.92053429985686896</v>
      </c>
      <c r="AU77">
        <f t="shared" si="33"/>
        <v>35.115845140232025</v>
      </c>
      <c r="AV77" s="7">
        <v>0</v>
      </c>
      <c r="AW77">
        <f t="shared" si="37"/>
        <v>-7.5333781821436343</v>
      </c>
      <c r="AX77">
        <f t="shared" si="38"/>
        <v>36.262427209524105</v>
      </c>
      <c r="AY77" s="7">
        <f t="shared" si="34"/>
        <v>-5.0179954446921782</v>
      </c>
      <c r="AZ77">
        <f t="shared" si="40"/>
        <v>10.864911194183703</v>
      </c>
      <c r="BA77" s="7">
        <f t="shared" si="35"/>
        <v>-55.455945247152137</v>
      </c>
      <c r="BB77">
        <f t="shared" si="39"/>
        <v>664.11003723968747</v>
      </c>
    </row>
    <row r="78" spans="3:54" x14ac:dyDescent="0.15">
      <c r="C78" s="2">
        <v>42821</v>
      </c>
      <c r="D78" s="1">
        <v>0.46015046296296297</v>
      </c>
      <c r="E78" s="3">
        <v>76</v>
      </c>
      <c r="F78">
        <v>3416.6766899999998</v>
      </c>
      <c r="G78" t="s">
        <v>17</v>
      </c>
      <c r="H78">
        <f t="shared" si="30"/>
        <v>19</v>
      </c>
      <c r="J78">
        <v>13505.3398</v>
      </c>
      <c r="K78" t="s">
        <v>18</v>
      </c>
      <c r="L78">
        <v>16.850000000000001</v>
      </c>
      <c r="M78">
        <v>1002.33</v>
      </c>
      <c r="N78">
        <f t="shared" si="31"/>
        <v>30.454545454544629</v>
      </c>
      <c r="O78">
        <v>19.12</v>
      </c>
      <c r="P78">
        <v>0.86329999999999996</v>
      </c>
      <c r="Q78">
        <v>-0.72409999999999997</v>
      </c>
      <c r="R78">
        <v>-0.3306</v>
      </c>
      <c r="S78">
        <f t="shared" si="24"/>
        <v>0.84049114456682306</v>
      </c>
      <c r="T78">
        <f t="shared" si="25"/>
        <v>-0.70496888425904847</v>
      </c>
      <c r="U78">
        <f t="shared" si="26"/>
        <v>-0.32186536823096457</v>
      </c>
      <c r="V78">
        <f t="shared" si="32"/>
        <v>0.14324267202337682</v>
      </c>
      <c r="W78">
        <v>211.46340000000001</v>
      </c>
      <c r="X78">
        <v>-152.86590000000001</v>
      </c>
      <c r="Y78">
        <v>11.0366</v>
      </c>
      <c r="Z78">
        <f t="shared" si="27"/>
        <v>3.6898671082452785</v>
      </c>
      <c r="AA78">
        <f t="shared" si="36"/>
        <v>28.082133220176864</v>
      </c>
      <c r="AB78">
        <f t="shared" si="28"/>
        <v>-2.6641104494584105</v>
      </c>
      <c r="AC78">
        <f t="shared" si="29"/>
        <v>0.19865566123270079</v>
      </c>
      <c r="AD78">
        <v>0.43670849275809598</v>
      </c>
      <c r="AE78">
        <v>-0.31530665595013702</v>
      </c>
      <c r="AF78">
        <v>2.3511582329098099E-2</v>
      </c>
      <c r="AG78">
        <v>0.84220817531230097</v>
      </c>
      <c r="AH78">
        <v>-0.61678374900876298</v>
      </c>
      <c r="AI78">
        <v>-4.7391614117312499E-2</v>
      </c>
      <c r="AJ78">
        <v>-0.27545803891286802</v>
      </c>
      <c r="AK78">
        <v>-0.73583606235922205</v>
      </c>
      <c r="AL78">
        <v>0.84375380741926498</v>
      </c>
      <c r="AM78">
        <v>0.46384467225138198</v>
      </c>
      <c r="AN78">
        <v>0.27005116642869997</v>
      </c>
      <c r="AO78">
        <v>-0.34692316254397199</v>
      </c>
      <c r="AP78">
        <v>8.7401351513943695E-2</v>
      </c>
      <c r="AQ78">
        <v>0.93381225256687495</v>
      </c>
      <c r="AR78">
        <v>0.40954100131242299</v>
      </c>
      <c r="AS78">
        <v>-0.88159464822419298</v>
      </c>
      <c r="AT78">
        <v>0.23466368374010199</v>
      </c>
      <c r="AU78">
        <f t="shared" si="33"/>
        <v>57.538661471152238</v>
      </c>
      <c r="AV78" s="7">
        <v>0</v>
      </c>
      <c r="AW78">
        <f t="shared" si="37"/>
        <v>-7.5333781821436343</v>
      </c>
      <c r="AX78">
        <f t="shared" si="38"/>
        <v>34.3790826639882</v>
      </c>
      <c r="AY78" s="7">
        <f t="shared" si="34"/>
        <v>-6.4068764567878915</v>
      </c>
      <c r="AZ78">
        <f t="shared" si="40"/>
        <v>9.6104123330106592</v>
      </c>
      <c r="BA78" s="7">
        <f t="shared" si="35"/>
        <v>-1829.335618162419</v>
      </c>
      <c r="BB78">
        <f t="shared" si="39"/>
        <v>650.24605092789943</v>
      </c>
    </row>
    <row r="79" spans="3:54" x14ac:dyDescent="0.15">
      <c r="C79" s="2">
        <v>42821</v>
      </c>
      <c r="D79" s="1">
        <v>0.46015046296296297</v>
      </c>
      <c r="E79" s="3">
        <v>77</v>
      </c>
      <c r="F79">
        <v>3416.6766899999998</v>
      </c>
      <c r="G79" t="s">
        <v>17</v>
      </c>
      <c r="H79">
        <f t="shared" si="30"/>
        <v>19.25</v>
      </c>
      <c r="J79">
        <v>13505.3398</v>
      </c>
      <c r="K79" t="s">
        <v>18</v>
      </c>
      <c r="L79">
        <v>16.850000000000001</v>
      </c>
      <c r="M79">
        <v>1002.54</v>
      </c>
      <c r="N79">
        <f t="shared" si="31"/>
        <v>28.545454545454422</v>
      </c>
      <c r="O79">
        <v>19.13</v>
      </c>
      <c r="P79">
        <v>0.82809999999999995</v>
      </c>
      <c r="Q79">
        <v>-0.49070000000000003</v>
      </c>
      <c r="R79">
        <v>-3.8600000000000002E-2</v>
      </c>
      <c r="S79">
        <f t="shared" si="24"/>
        <v>0.80622114770738584</v>
      </c>
      <c r="T79">
        <f t="shared" si="25"/>
        <v>-0.47773543917403005</v>
      </c>
      <c r="U79">
        <f t="shared" si="26"/>
        <v>-3.7580167010632888E-2</v>
      </c>
      <c r="V79">
        <f t="shared" si="32"/>
        <v>-6.2110903248169258E-2</v>
      </c>
      <c r="W79">
        <v>321.82929999999999</v>
      </c>
      <c r="X79">
        <v>-147.43899999999999</v>
      </c>
      <c r="Y79">
        <v>4.0853999999999999</v>
      </c>
      <c r="Z79">
        <f t="shared" si="27"/>
        <v>5.6161150444274996</v>
      </c>
      <c r="AA79">
        <f t="shared" si="36"/>
        <v>52.853453066649038</v>
      </c>
      <c r="AB79">
        <f t="shared" si="28"/>
        <v>-2.5693931959872991</v>
      </c>
      <c r="AC79">
        <f t="shared" si="29"/>
        <v>7.7334359508256317E-2</v>
      </c>
      <c r="AD79">
        <v>0.63432199809712597</v>
      </c>
      <c r="AE79">
        <v>-0.29020463669545199</v>
      </c>
      <c r="AF79">
        <v>8.7346653999138494E-3</v>
      </c>
      <c r="AG79">
        <v>0.71647789721029198</v>
      </c>
      <c r="AH79">
        <v>-0.98902207487052896</v>
      </c>
      <c r="AI79">
        <v>1.0246299152765599E-2</v>
      </c>
      <c r="AJ79">
        <v>5.2681688768275899E-3</v>
      </c>
      <c r="AK79">
        <v>-0.14731800694126801</v>
      </c>
      <c r="AL79">
        <v>0.99973451950071501</v>
      </c>
      <c r="AM79">
        <v>-2.18198243739533E-2</v>
      </c>
      <c r="AN79">
        <v>-7.4017418872378803E-3</v>
      </c>
      <c r="AO79">
        <v>-1.87154398172963E-2</v>
      </c>
      <c r="AP79">
        <v>-0.95638483636904403</v>
      </c>
      <c r="AQ79">
        <v>0.291509480250285</v>
      </c>
      <c r="AR79">
        <v>-1.34395993660756E-2</v>
      </c>
      <c r="AS79">
        <v>-0.29129356331308798</v>
      </c>
      <c r="AT79">
        <v>-0.95653930245507002</v>
      </c>
      <c r="AU79">
        <f t="shared" si="33"/>
        <v>88.679727578442979</v>
      </c>
      <c r="AV79" s="7">
        <v>0</v>
      </c>
      <c r="AW79">
        <f t="shared" si="37"/>
        <v>-7.5333781821436343</v>
      </c>
      <c r="AX79">
        <f t="shared" si="38"/>
        <v>32.495738118452294</v>
      </c>
      <c r="AY79" s="7">
        <f t="shared" si="34"/>
        <v>4.2223806806981425</v>
      </c>
      <c r="AZ79">
        <f t="shared" si="40"/>
        <v>8.0086932188136863</v>
      </c>
      <c r="BA79" s="7">
        <f t="shared" si="35"/>
        <v>-918.8178532875678</v>
      </c>
      <c r="BB79">
        <f t="shared" si="39"/>
        <v>192.91214638729468</v>
      </c>
    </row>
    <row r="80" spans="3:54" x14ac:dyDescent="0.15">
      <c r="C80" s="2">
        <v>42821</v>
      </c>
      <c r="D80" s="1">
        <v>0.46015046296296297</v>
      </c>
      <c r="E80" s="3">
        <v>78</v>
      </c>
      <c r="F80">
        <v>3416.6766899999998</v>
      </c>
      <c r="G80" t="s">
        <v>17</v>
      </c>
      <c r="H80">
        <f t="shared" si="30"/>
        <v>19.5</v>
      </c>
      <c r="J80">
        <v>13505.3398</v>
      </c>
      <c r="K80" t="s">
        <v>18</v>
      </c>
      <c r="L80">
        <v>16.850000000000001</v>
      </c>
      <c r="M80">
        <v>1002.86</v>
      </c>
      <c r="N80">
        <f t="shared" si="31"/>
        <v>25.636363636363058</v>
      </c>
      <c r="O80">
        <v>19.13</v>
      </c>
      <c r="P80">
        <v>0.74709999999999999</v>
      </c>
      <c r="Q80">
        <v>-0.46829999999999999</v>
      </c>
      <c r="R80">
        <v>0.25290000000000001</v>
      </c>
      <c r="S80">
        <f t="shared" si="24"/>
        <v>0.72736121175243085</v>
      </c>
      <c r="T80">
        <f t="shared" si="25"/>
        <v>-0.4559272593543881</v>
      </c>
      <c r="U80">
        <f t="shared" si="26"/>
        <v>0.2462182444815818</v>
      </c>
      <c r="V80">
        <f t="shared" si="32"/>
        <v>-0.10694489414148689</v>
      </c>
      <c r="W80">
        <v>344.08539999999999</v>
      </c>
      <c r="X80">
        <v>-123.2927</v>
      </c>
      <c r="Y80">
        <v>51.829300000000003</v>
      </c>
      <c r="Z80">
        <f t="shared" si="27"/>
        <v>6.0045571872675003</v>
      </c>
      <c r="AA80">
        <f t="shared" si="36"/>
        <v>80.444922326405631</v>
      </c>
      <c r="AB80">
        <f t="shared" si="28"/>
        <v>-2.1479608464895215</v>
      </c>
      <c r="AC80">
        <f t="shared" si="29"/>
        <v>0.91062243889047856</v>
      </c>
      <c r="AD80">
        <v>0.67204735284050998</v>
      </c>
      <c r="AE80">
        <v>-0.240405970932318</v>
      </c>
      <c r="AF80">
        <v>0.101919488899543</v>
      </c>
      <c r="AG80">
        <v>0.69294281327004803</v>
      </c>
      <c r="AH80">
        <v>-0.782029618710953</v>
      </c>
      <c r="AI80">
        <v>0.146857311184212</v>
      </c>
      <c r="AJ80">
        <v>0.21951677774985401</v>
      </c>
      <c r="AK80">
        <v>0.56451305555927001</v>
      </c>
      <c r="AL80">
        <v>0.86049062887612904</v>
      </c>
      <c r="AM80">
        <v>1.81466397675807E-2</v>
      </c>
      <c r="AN80">
        <v>-0.50914298294438698</v>
      </c>
      <c r="AO80">
        <v>-0.47753370804880102</v>
      </c>
      <c r="AP80">
        <v>-0.31951588050975399</v>
      </c>
      <c r="AQ80">
        <v>-0.81845657171241004</v>
      </c>
      <c r="AR80">
        <v>-0.17753150507311499</v>
      </c>
      <c r="AS80">
        <v>0.94740714667307302</v>
      </c>
      <c r="AT80">
        <v>-0.26627478877890898</v>
      </c>
      <c r="AU80">
        <f t="shared" si="33"/>
        <v>59.371715379968037</v>
      </c>
      <c r="AV80" s="7">
        <v>0</v>
      </c>
      <c r="AW80">
        <f t="shared" si="37"/>
        <v>-7.5333781821436343</v>
      </c>
      <c r="AX80">
        <f t="shared" si="38"/>
        <v>30.612393572916385</v>
      </c>
      <c r="AY80" s="7">
        <f t="shared" si="34"/>
        <v>-3.95118788347646</v>
      </c>
      <c r="AZ80">
        <f t="shared" si="40"/>
        <v>9.0642883889882224</v>
      </c>
      <c r="BA80" s="7">
        <f t="shared" si="35"/>
        <v>3192.9030549013628</v>
      </c>
      <c r="BB80">
        <f t="shared" si="39"/>
        <v>-36.792316934597267</v>
      </c>
    </row>
    <row r="81" spans="3:54" x14ac:dyDescent="0.15">
      <c r="C81" s="2">
        <v>42821</v>
      </c>
      <c r="D81" s="1">
        <v>0.46016203703703701</v>
      </c>
      <c r="E81" s="3">
        <v>79</v>
      </c>
      <c r="F81">
        <v>3416.6725900000001</v>
      </c>
      <c r="G81" t="s">
        <v>17</v>
      </c>
      <c r="H81">
        <f t="shared" si="30"/>
        <v>19.75</v>
      </c>
      <c r="J81">
        <v>13505.34065</v>
      </c>
      <c r="K81" t="s">
        <v>18</v>
      </c>
      <c r="L81">
        <v>16.850000000000001</v>
      </c>
      <c r="M81">
        <v>1003.05</v>
      </c>
      <c r="N81">
        <f t="shared" si="31"/>
        <v>23.909090909090867</v>
      </c>
      <c r="O81">
        <v>19.13</v>
      </c>
      <c r="P81">
        <v>0.91210000000000002</v>
      </c>
      <c r="Q81">
        <v>-0.28079999999999999</v>
      </c>
      <c r="R81">
        <v>0.51170000000000004</v>
      </c>
      <c r="S81">
        <f t="shared" ref="S81:S102" si="41">P81/加速度補正</f>
        <v>0.88800182203104294</v>
      </c>
      <c r="T81">
        <f t="shared" ref="T81:T102" si="42">Q81/加速度補正</f>
        <v>-0.27338111131051074</v>
      </c>
      <c r="U81">
        <f t="shared" ref="U81:U102" si="43">R81/加速度補正</f>
        <v>0.49818060775494433</v>
      </c>
      <c r="V81">
        <f t="shared" si="32"/>
        <v>5.4262010078570233E-2</v>
      </c>
      <c r="W81">
        <v>282.19510000000002</v>
      </c>
      <c r="X81">
        <v>-80.304900000000004</v>
      </c>
      <c r="Y81">
        <v>126.58540000000001</v>
      </c>
      <c r="Z81">
        <f t="shared" ref="Z81:Z102" si="44">(W81-ドリフトGX)/180*3.141592</f>
        <v>4.9243679019475008</v>
      </c>
      <c r="AA81">
        <f t="shared" si="36"/>
        <v>86.00894616884311</v>
      </c>
      <c r="AB81">
        <f t="shared" ref="AB81:AB102" si="45">(X81-ドリフトGY)/180*3.141592</f>
        <v>-1.3976823543917438</v>
      </c>
      <c r="AC81">
        <f t="shared" ref="AC81:AC102" si="46">(Y81-ドリフトGZ)/180*3.141592</f>
        <v>2.2153622483971458</v>
      </c>
      <c r="AD81">
        <v>0.56687412059536901</v>
      </c>
      <c r="AE81">
        <v>-0.160895767957066</v>
      </c>
      <c r="AF81">
        <v>0.25502390380400503</v>
      </c>
      <c r="AG81">
        <v>0.766634914246213</v>
      </c>
      <c r="AH81">
        <v>-0.206751922407823</v>
      </c>
      <c r="AI81">
        <v>0.34563280716704198</v>
      </c>
      <c r="AJ81">
        <v>0.354829196200037</v>
      </c>
      <c r="AK81">
        <v>0.84373446457670098</v>
      </c>
      <c r="AL81">
        <v>0.50926840826773301</v>
      </c>
      <c r="AM81">
        <v>0.455842749086041</v>
      </c>
      <c r="AN81">
        <v>-0.72996785987201396</v>
      </c>
      <c r="AO81">
        <v>-0.74168373840203505</v>
      </c>
      <c r="AP81">
        <v>0.66269976820941101</v>
      </c>
      <c r="AQ81">
        <v>-0.10360622281105</v>
      </c>
      <c r="AR81">
        <v>0.43652138610889202</v>
      </c>
      <c r="AS81">
        <v>0.59416866740082497</v>
      </c>
      <c r="AT81">
        <v>0.675583210380999</v>
      </c>
      <c r="AU81">
        <f t="shared" si="33"/>
        <v>30.615111063855363</v>
      </c>
      <c r="AV81" s="7">
        <v>0</v>
      </c>
      <c r="AW81">
        <f t="shared" si="37"/>
        <v>-7.5333781821436343</v>
      </c>
      <c r="AX81">
        <f t="shared" si="38"/>
        <v>28.729049027380476</v>
      </c>
      <c r="AY81" s="7">
        <f t="shared" si="34"/>
        <v>-8.7357270679296608</v>
      </c>
      <c r="AZ81">
        <f t="shared" si="40"/>
        <v>8.0764914181191081</v>
      </c>
      <c r="BA81" s="7">
        <f t="shared" si="35"/>
        <v>1642.9068726223097</v>
      </c>
      <c r="BB81">
        <f t="shared" si="39"/>
        <v>761.43344679074346</v>
      </c>
    </row>
    <row r="82" spans="3:54" x14ac:dyDescent="0.15">
      <c r="C82" s="2">
        <v>42821</v>
      </c>
      <c r="D82" s="1">
        <v>0.46016203703703701</v>
      </c>
      <c r="E82" s="3">
        <v>80</v>
      </c>
      <c r="F82">
        <v>3416.6725900000001</v>
      </c>
      <c r="G82" t="s">
        <v>17</v>
      </c>
      <c r="H82">
        <f t="shared" si="30"/>
        <v>20</v>
      </c>
      <c r="J82">
        <v>13505.34065</v>
      </c>
      <c r="K82" t="s">
        <v>18</v>
      </c>
      <c r="L82">
        <v>16.850000000000001</v>
      </c>
      <c r="M82">
        <v>1003.36</v>
      </c>
      <c r="N82">
        <f t="shared" si="31"/>
        <v>21.090909090908511</v>
      </c>
      <c r="O82">
        <v>19.13</v>
      </c>
      <c r="P82">
        <v>0.91159999999999997</v>
      </c>
      <c r="Q82">
        <v>-0.60840000000000005</v>
      </c>
      <c r="R82">
        <v>0.47460000000000002</v>
      </c>
      <c r="S82">
        <f t="shared" si="41"/>
        <v>0.88751503230292594</v>
      </c>
      <c r="T82">
        <f t="shared" si="42"/>
        <v>-0.59232574117277337</v>
      </c>
      <c r="U82">
        <f t="shared" si="43"/>
        <v>0.46206080992866244</v>
      </c>
      <c r="V82">
        <f t="shared" si="32"/>
        <v>0.1627694992093105</v>
      </c>
      <c r="W82">
        <v>183.41460000000001</v>
      </c>
      <c r="X82">
        <v>-135.91460000000001</v>
      </c>
      <c r="Y82">
        <v>131.76830000000001</v>
      </c>
      <c r="Z82">
        <f t="shared" si="44"/>
        <v>3.2003232988586112</v>
      </c>
      <c r="AA82">
        <f t="shared" si="36"/>
        <v>70.536374387820956</v>
      </c>
      <c r="AB82">
        <f t="shared" si="45"/>
        <v>-2.3682545135161885</v>
      </c>
      <c r="AC82">
        <f t="shared" si="46"/>
        <v>2.3058208993793676</v>
      </c>
      <c r="AD82">
        <v>0.37835050972469703</v>
      </c>
      <c r="AE82">
        <v>-0.27998118277915701</v>
      </c>
      <c r="AF82">
        <v>0.272600119101438</v>
      </c>
      <c r="AG82">
        <v>0.83913682087400299</v>
      </c>
      <c r="AH82">
        <v>0.339299256301763</v>
      </c>
      <c r="AI82">
        <v>0.24441384757249701</v>
      </c>
      <c r="AJ82">
        <v>0.45486865819455202</v>
      </c>
      <c r="AK82">
        <v>0.78627755250939402</v>
      </c>
      <c r="AL82">
        <v>0.46671274981419097</v>
      </c>
      <c r="AM82">
        <v>0.88116490397929104</v>
      </c>
      <c r="AN82">
        <v>-7.5681048856629698E-2</v>
      </c>
      <c r="AO82">
        <v>-0.549447157134487</v>
      </c>
      <c r="AP82">
        <v>0.35594103693071599</v>
      </c>
      <c r="AQ82">
        <v>0.75591917540535603</v>
      </c>
      <c r="AR82">
        <v>0.69302743861820004</v>
      </c>
      <c r="AS82">
        <v>-0.31121437984747702</v>
      </c>
      <c r="AT82">
        <v>0.650275771575757</v>
      </c>
      <c r="AU82">
        <f t="shared" si="33"/>
        <v>27.821124706194439</v>
      </c>
      <c r="AV82" s="7">
        <v>0</v>
      </c>
      <c r="AW82">
        <f t="shared" si="37"/>
        <v>-7.5333781821436343</v>
      </c>
      <c r="AX82">
        <f t="shared" si="38"/>
        <v>26.845704481844567</v>
      </c>
      <c r="AY82" s="7">
        <f t="shared" si="34"/>
        <v>-3.4221112302838446</v>
      </c>
      <c r="AZ82">
        <f t="shared" si="40"/>
        <v>5.8925596511366933</v>
      </c>
      <c r="BA82" s="7">
        <f t="shared" si="35"/>
        <v>-554.8679310565401</v>
      </c>
      <c r="BB82">
        <f t="shared" si="39"/>
        <v>1172.1601649463209</v>
      </c>
    </row>
    <row r="83" spans="3:54" x14ac:dyDescent="0.15">
      <c r="C83" s="2">
        <v>42821</v>
      </c>
      <c r="D83" s="1">
        <v>0.46016203703703701</v>
      </c>
      <c r="E83" s="3">
        <v>81</v>
      </c>
      <c r="F83">
        <v>3416.6725900000001</v>
      </c>
      <c r="G83" t="s">
        <v>17</v>
      </c>
      <c r="H83">
        <f t="shared" si="30"/>
        <v>20.25</v>
      </c>
      <c r="J83">
        <v>13505.34065</v>
      </c>
      <c r="K83" t="s">
        <v>18</v>
      </c>
      <c r="L83">
        <v>16.850000000000001</v>
      </c>
      <c r="M83">
        <v>1003.57</v>
      </c>
      <c r="N83">
        <f t="shared" si="31"/>
        <v>19.181818181817274</v>
      </c>
      <c r="O83">
        <v>19.12</v>
      </c>
      <c r="P83">
        <v>0.85499999999999998</v>
      </c>
      <c r="Q83">
        <v>-0.32129999999999997</v>
      </c>
      <c r="R83">
        <v>0.39939999999999998</v>
      </c>
      <c r="S83">
        <f t="shared" si="41"/>
        <v>0.83241043508008083</v>
      </c>
      <c r="T83">
        <f t="shared" si="42"/>
        <v>-0.31281107928798824</v>
      </c>
      <c r="U83">
        <f t="shared" si="43"/>
        <v>0.38884763481986462</v>
      </c>
      <c r="V83">
        <f t="shared" si="32"/>
        <v>-2.9453562749041651E-2</v>
      </c>
      <c r="W83">
        <v>389.20729999999998</v>
      </c>
      <c r="X83">
        <v>-52.0122</v>
      </c>
      <c r="Y83">
        <v>93.109800000000007</v>
      </c>
      <c r="Z83">
        <f t="shared" si="44"/>
        <v>6.7920827431830553</v>
      </c>
      <c r="AA83">
        <f t="shared" si="36"/>
        <v>45.841254525495813</v>
      </c>
      <c r="AB83">
        <f t="shared" si="45"/>
        <v>-0.90388168784507705</v>
      </c>
      <c r="AC83">
        <f t="shared" si="46"/>
        <v>1.6311029308682568</v>
      </c>
      <c r="AD83">
        <v>0.74349819431158803</v>
      </c>
      <c r="AE83">
        <v>-9.8943789162744905E-2</v>
      </c>
      <c r="AF83">
        <v>0.17854936840760399</v>
      </c>
      <c r="AG83">
        <v>0.63682076338854698</v>
      </c>
      <c r="AH83">
        <v>0.88931511866100899</v>
      </c>
      <c r="AI83">
        <v>0.35546289071769599</v>
      </c>
      <c r="AJ83">
        <v>0.21476635813311101</v>
      </c>
      <c r="AK83">
        <v>0.191416207406302</v>
      </c>
      <c r="AL83">
        <v>0.65504308947371903</v>
      </c>
      <c r="AM83">
        <v>0.71445656918099298</v>
      </c>
      <c r="AN83">
        <v>0.245907221705356</v>
      </c>
      <c r="AO83">
        <v>0.55001752217177902</v>
      </c>
      <c r="AP83">
        <v>-0.67401193772960799</v>
      </c>
      <c r="AQ83">
        <v>0.49314159538816599</v>
      </c>
      <c r="AR83">
        <v>0.51807265536480396</v>
      </c>
      <c r="AS83">
        <v>-0.187775713424536</v>
      </c>
      <c r="AT83">
        <v>-0.83447049391285</v>
      </c>
      <c r="AU83">
        <f t="shared" si="33"/>
        <v>40.922917307528394</v>
      </c>
      <c r="AV83" s="7">
        <v>0</v>
      </c>
      <c r="AW83">
        <f t="shared" si="37"/>
        <v>-7.5333781821436343</v>
      </c>
      <c r="AX83">
        <f t="shared" si="38"/>
        <v>24.962359936308658</v>
      </c>
      <c r="AY83" s="7">
        <f t="shared" si="34"/>
        <v>8.4322695623235155</v>
      </c>
      <c r="AZ83">
        <f t="shared" si="40"/>
        <v>5.0370318435657317</v>
      </c>
      <c r="BA83" s="7">
        <f t="shared" si="35"/>
        <v>-714.49036958602733</v>
      </c>
      <c r="BB83">
        <f t="shared" si="39"/>
        <v>1033.4431821821859</v>
      </c>
    </row>
    <row r="84" spans="3:54" x14ac:dyDescent="0.15">
      <c r="C84" s="2">
        <v>42821</v>
      </c>
      <c r="D84" s="1">
        <v>0.46016203703703701</v>
      </c>
      <c r="E84" s="3">
        <v>82</v>
      </c>
      <c r="F84">
        <v>3416.6725900000001</v>
      </c>
      <c r="G84" t="s">
        <v>17</v>
      </c>
      <c r="H84">
        <f t="shared" si="30"/>
        <v>20.5</v>
      </c>
      <c r="J84">
        <v>13505.34065</v>
      </c>
      <c r="K84" t="s">
        <v>18</v>
      </c>
      <c r="L84">
        <v>16.84</v>
      </c>
      <c r="M84">
        <v>1003.88</v>
      </c>
      <c r="N84">
        <f t="shared" si="31"/>
        <v>16.363636363635951</v>
      </c>
      <c r="O84">
        <v>19.12</v>
      </c>
      <c r="P84">
        <v>0.70509999999999995</v>
      </c>
      <c r="Q84">
        <v>-3.6600000000000001E-2</v>
      </c>
      <c r="R84">
        <v>0.50049999999999994</v>
      </c>
      <c r="S84">
        <f t="shared" si="41"/>
        <v>0.6864708745906023</v>
      </c>
      <c r="T84">
        <f t="shared" si="42"/>
        <v>-3.5633008098164866E-2</v>
      </c>
      <c r="U84">
        <f t="shared" si="43"/>
        <v>0.48727651784512327</v>
      </c>
      <c r="V84">
        <f t="shared" si="32"/>
        <v>-0.15741446857272756</v>
      </c>
      <c r="W84">
        <v>74.207300000000004</v>
      </c>
      <c r="X84">
        <v>-110</v>
      </c>
      <c r="Y84">
        <v>136.7073</v>
      </c>
      <c r="Z84">
        <f t="shared" si="44"/>
        <v>1.2942967431830559</v>
      </c>
      <c r="AA84">
        <f t="shared" si="36"/>
        <v>97.289418822006922</v>
      </c>
      <c r="AB84">
        <f t="shared" si="45"/>
        <v>-1.9159595132761882</v>
      </c>
      <c r="AC84">
        <f t="shared" si="46"/>
        <v>2.3920226932015898</v>
      </c>
      <c r="AD84">
        <v>0.157164124015305</v>
      </c>
      <c r="AE84">
        <v>-0.23265151530203201</v>
      </c>
      <c r="AF84">
        <v>0.29045901042654099</v>
      </c>
      <c r="AG84">
        <v>0.91477115925908203</v>
      </c>
      <c r="AH84">
        <v>0.99681670074028905</v>
      </c>
      <c r="AI84">
        <v>5.6077907129276398E-2</v>
      </c>
      <c r="AJ84">
        <v>-1.07058911949719E-2</v>
      </c>
      <c r="AK84">
        <v>5.5651750654972597E-2</v>
      </c>
      <c r="AL84">
        <v>0.993481304451443</v>
      </c>
      <c r="AM84">
        <v>0.110607185563408</v>
      </c>
      <c r="AN84">
        <v>-2.75852896885352E-2</v>
      </c>
      <c r="AO84">
        <v>0.112990391912695</v>
      </c>
      <c r="AP84">
        <v>-0.98751630196206797</v>
      </c>
      <c r="AQ84">
        <v>0.109748461012286</v>
      </c>
      <c r="AR84">
        <v>-1.5101954869290401E-2</v>
      </c>
      <c r="AS84">
        <v>-0.112149916900958</v>
      </c>
      <c r="AT84">
        <v>-0.99357653308550997</v>
      </c>
      <c r="AU84">
        <f t="shared" si="33"/>
        <v>83.454328875252315</v>
      </c>
      <c r="AV84" s="7">
        <v>0</v>
      </c>
      <c r="AW84">
        <f t="shared" si="37"/>
        <v>-7.5333781821436343</v>
      </c>
      <c r="AX84">
        <f t="shared" si="38"/>
        <v>23.079015390772749</v>
      </c>
      <c r="AY84" s="7">
        <f t="shared" si="34"/>
        <v>1.6290602471320574</v>
      </c>
      <c r="AZ84">
        <f t="shared" si="40"/>
        <v>7.1450992341466106</v>
      </c>
      <c r="BA84" s="7">
        <f t="shared" si="35"/>
        <v>-81.011576660369073</v>
      </c>
      <c r="BB84">
        <f t="shared" si="39"/>
        <v>854.82058978567898</v>
      </c>
    </row>
    <row r="85" spans="3:54" x14ac:dyDescent="0.15">
      <c r="C85" s="2">
        <v>42821</v>
      </c>
      <c r="D85" s="1">
        <v>0.46017361111111116</v>
      </c>
      <c r="E85" s="3">
        <v>83</v>
      </c>
      <c r="F85">
        <v>3416.6695599999998</v>
      </c>
      <c r="G85" t="s">
        <v>17</v>
      </c>
      <c r="H85">
        <f t="shared" si="30"/>
        <v>20.75</v>
      </c>
      <c r="J85">
        <v>13505.341200000001</v>
      </c>
      <c r="K85" t="s">
        <v>18</v>
      </c>
      <c r="L85">
        <v>16.84</v>
      </c>
      <c r="M85">
        <v>1004.06</v>
      </c>
      <c r="N85">
        <f t="shared" si="31"/>
        <v>14.727272727272769</v>
      </c>
      <c r="O85">
        <v>19.100000000000001</v>
      </c>
      <c r="P85">
        <v>1</v>
      </c>
      <c r="Q85">
        <v>-0.98629999999999995</v>
      </c>
      <c r="R85">
        <v>0.13819999999999999</v>
      </c>
      <c r="S85">
        <f t="shared" si="41"/>
        <v>0.97357945623401265</v>
      </c>
      <c r="T85">
        <f t="shared" si="42"/>
        <v>-0.9602414176836066</v>
      </c>
      <c r="U85">
        <f t="shared" si="43"/>
        <v>0.13454868085154054</v>
      </c>
      <c r="V85">
        <f t="shared" si="32"/>
        <v>0.37405381457744524</v>
      </c>
      <c r="W85">
        <v>198.53659999999999</v>
      </c>
      <c r="X85">
        <v>-92.865899999999996</v>
      </c>
      <c r="Y85">
        <v>84.329300000000003</v>
      </c>
      <c r="Z85">
        <f t="shared" si="44"/>
        <v>3.464251933436389</v>
      </c>
      <c r="AA85">
        <f t="shared" si="36"/>
        <v>18.539435205479226</v>
      </c>
      <c r="AB85">
        <f t="shared" si="45"/>
        <v>-1.6169131161250772</v>
      </c>
      <c r="AC85">
        <f t="shared" si="46"/>
        <v>1.4778543277793676</v>
      </c>
      <c r="AD85">
        <v>0.41433401618198301</v>
      </c>
      <c r="AE85">
        <v>-0.19338723572261801</v>
      </c>
      <c r="AF85">
        <v>0.17675542393993801</v>
      </c>
      <c r="AG85">
        <v>0.87159980507219303</v>
      </c>
      <c r="AH85">
        <v>0.89972534695853301</v>
      </c>
      <c r="AI85">
        <v>-0.142513418724936</v>
      </c>
      <c r="AJ85">
        <v>-0.2155011146569</v>
      </c>
      <c r="AK85">
        <v>-0.35177193621053499</v>
      </c>
      <c r="AL85">
        <v>0.86649839012992902</v>
      </c>
      <c r="AM85">
        <v>-0.10483138150030701</v>
      </c>
      <c r="AN85">
        <v>-0.48804807279096701</v>
      </c>
      <c r="AO85">
        <v>-0.40806035893385301</v>
      </c>
      <c r="AP85">
        <v>-0.71189286075603797</v>
      </c>
      <c r="AQ85">
        <v>-0.57157265353701903</v>
      </c>
      <c r="AR85">
        <v>-0.28751918782755298</v>
      </c>
      <c r="AS85">
        <v>0.69441985589217603</v>
      </c>
      <c r="AT85">
        <v>-0.65963154895264398</v>
      </c>
      <c r="AU85">
        <f t="shared" si="33"/>
        <v>60.054244726554259</v>
      </c>
      <c r="AV85" s="7">
        <v>0</v>
      </c>
      <c r="AW85">
        <f t="shared" si="37"/>
        <v>-7.5333781821436343</v>
      </c>
      <c r="AX85">
        <f t="shared" si="38"/>
        <v>21.19567084523684</v>
      </c>
      <c r="AY85" s="7">
        <f t="shared" si="34"/>
        <v>2.0521737132660878</v>
      </c>
      <c r="AZ85">
        <f t="shared" si="40"/>
        <v>7.5523642959296247</v>
      </c>
      <c r="BA85" s="7">
        <f t="shared" si="35"/>
        <v>1349.2963906249113</v>
      </c>
      <c r="BB85">
        <f t="shared" si="39"/>
        <v>834.56769562058673</v>
      </c>
    </row>
    <row r="86" spans="3:54" x14ac:dyDescent="0.15">
      <c r="C86" s="2">
        <v>42821</v>
      </c>
      <c r="D86" s="1">
        <v>0.46017361111111116</v>
      </c>
      <c r="E86" s="3">
        <v>84</v>
      </c>
      <c r="F86">
        <v>3416.6695599999998</v>
      </c>
      <c r="G86" t="s">
        <v>17</v>
      </c>
      <c r="H86">
        <f t="shared" si="30"/>
        <v>21</v>
      </c>
      <c r="J86">
        <v>13505.341200000001</v>
      </c>
      <c r="K86" t="s">
        <v>18</v>
      </c>
      <c r="L86">
        <v>16.84</v>
      </c>
      <c r="M86">
        <v>1004.36</v>
      </c>
      <c r="N86">
        <f t="shared" si="31"/>
        <v>11.999999999999421</v>
      </c>
      <c r="O86">
        <v>19.100000000000001</v>
      </c>
      <c r="P86">
        <v>0.82709999999999995</v>
      </c>
      <c r="Q86">
        <v>-0.12839999999999999</v>
      </c>
      <c r="R86">
        <v>0.1333</v>
      </c>
      <c r="S86">
        <f t="shared" si="41"/>
        <v>0.80524756825115185</v>
      </c>
      <c r="T86">
        <f t="shared" si="42"/>
        <v>-0.12500760218044721</v>
      </c>
      <c r="U86">
        <f t="shared" si="43"/>
        <v>0.1297781415159939</v>
      </c>
      <c r="V86">
        <f t="shared" si="32"/>
        <v>-0.1748376445858405</v>
      </c>
      <c r="W86">
        <v>339.63420000000002</v>
      </c>
      <c r="X86">
        <v>-134.1463</v>
      </c>
      <c r="Y86">
        <v>39.329300000000003</v>
      </c>
      <c r="Z86">
        <f t="shared" si="44"/>
        <v>5.9268691077652784</v>
      </c>
      <c r="AA86">
        <f t="shared" si="36"/>
        <v>49.62175373898512</v>
      </c>
      <c r="AB86">
        <f t="shared" si="45"/>
        <v>-2.3373918627739658</v>
      </c>
      <c r="AC86">
        <f t="shared" si="46"/>
        <v>0.6924563277793675</v>
      </c>
      <c r="AD86">
        <v>0.66412417031196502</v>
      </c>
      <c r="AE86">
        <v>-0.26191204891188102</v>
      </c>
      <c r="AF86">
        <v>7.7591891423675105E-2</v>
      </c>
      <c r="AG86">
        <v>0.69593150771287904</v>
      </c>
      <c r="AH86">
        <v>0.32502674776678397</v>
      </c>
      <c r="AI86">
        <v>-0.21997716020511299</v>
      </c>
      <c r="AJ86">
        <v>-0.318270968628169</v>
      </c>
      <c r="AK86">
        <v>-0.86294336590110299</v>
      </c>
      <c r="AL86">
        <v>0.70062727903316202</v>
      </c>
      <c r="AM86">
        <v>0.406302719944311</v>
      </c>
      <c r="AN86">
        <v>-0.58654881778112899</v>
      </c>
      <c r="AO86">
        <v>-0.69229656380207405</v>
      </c>
      <c r="AP86">
        <v>0.58612240752926903</v>
      </c>
      <c r="AQ86">
        <v>-0.42093466374240501</v>
      </c>
      <c r="AR86">
        <v>0.17276250641393701</v>
      </c>
      <c r="AS86">
        <v>0.70098403916062602</v>
      </c>
      <c r="AT86">
        <v>0.69193532444848205</v>
      </c>
      <c r="AU86">
        <f t="shared" si="33"/>
        <v>44.4773523748676</v>
      </c>
      <c r="AV86" s="7">
        <v>0</v>
      </c>
      <c r="AW86">
        <f t="shared" si="37"/>
        <v>-7.5333781821436343</v>
      </c>
      <c r="AX86">
        <f t="shared" si="38"/>
        <v>19.312326299700931</v>
      </c>
      <c r="AY86" s="7">
        <f t="shared" si="34"/>
        <v>-6.7166063962746527</v>
      </c>
      <c r="AZ86">
        <f t="shared" si="40"/>
        <v>8.0654077242461462</v>
      </c>
      <c r="BA86" s="7">
        <f t="shared" si="35"/>
        <v>2332.3345344813292</v>
      </c>
      <c r="BB86">
        <f t="shared" si="39"/>
        <v>1171.8917932768145</v>
      </c>
    </row>
    <row r="87" spans="3:54" x14ac:dyDescent="0.15">
      <c r="C87" s="2">
        <v>42821</v>
      </c>
      <c r="D87" s="1">
        <v>0.46017361111111116</v>
      </c>
      <c r="E87" s="3">
        <v>85</v>
      </c>
      <c r="F87">
        <v>3416.6695599999998</v>
      </c>
      <c r="G87" t="s">
        <v>17</v>
      </c>
      <c r="H87">
        <f t="shared" si="30"/>
        <v>21.25</v>
      </c>
      <c r="J87">
        <v>13505.341200000001</v>
      </c>
      <c r="K87" t="s">
        <v>18</v>
      </c>
      <c r="L87">
        <v>16.84</v>
      </c>
      <c r="M87">
        <v>1004.55</v>
      </c>
      <c r="N87">
        <f t="shared" si="31"/>
        <v>10.272727272727231</v>
      </c>
      <c r="O87">
        <v>19.11</v>
      </c>
      <c r="P87">
        <v>0.94730000000000003</v>
      </c>
      <c r="Q87">
        <v>-0.28660000000000002</v>
      </c>
      <c r="R87">
        <v>0.52780000000000005</v>
      </c>
      <c r="S87">
        <f t="shared" si="41"/>
        <v>0.92227181889048016</v>
      </c>
      <c r="T87">
        <f t="shared" si="42"/>
        <v>-0.27902787215666802</v>
      </c>
      <c r="U87">
        <f t="shared" si="43"/>
        <v>0.51385523700031188</v>
      </c>
      <c r="V87">
        <f t="shared" si="32"/>
        <v>9.2011477024156241E-2</v>
      </c>
      <c r="W87">
        <v>279.32929999999999</v>
      </c>
      <c r="X87">
        <v>-24.1463</v>
      </c>
      <c r="Y87">
        <v>113.7805</v>
      </c>
      <c r="Z87">
        <f t="shared" si="44"/>
        <v>4.8743502666497225</v>
      </c>
      <c r="AA87">
        <f t="shared" si="36"/>
        <v>84.896146400354581</v>
      </c>
      <c r="AB87">
        <f t="shared" si="45"/>
        <v>-0.4175300849961881</v>
      </c>
      <c r="AC87">
        <f t="shared" si="46"/>
        <v>1.9918746295038119</v>
      </c>
      <c r="AD87">
        <v>0.56597795108833804</v>
      </c>
      <c r="AE87">
        <v>-4.8480886493920898E-2</v>
      </c>
      <c r="AF87">
        <v>0.23128356809821399</v>
      </c>
      <c r="AG87">
        <v>0.78982686308732797</v>
      </c>
      <c r="AH87">
        <v>-0.29799922274658902</v>
      </c>
      <c r="AI87">
        <v>-0.38721530768866202</v>
      </c>
      <c r="AJ87">
        <v>-0.34221894394248997</v>
      </c>
      <c r="AK87">
        <v>-0.80258766695040096</v>
      </c>
      <c r="AL87">
        <v>0.46590099979692301</v>
      </c>
      <c r="AM87">
        <v>0.78010112906367102</v>
      </c>
      <c r="AN87">
        <v>-0.41758650220260801</v>
      </c>
      <c r="AO87">
        <v>-0.318541686156462</v>
      </c>
      <c r="AP87">
        <v>0.58816531529863103</v>
      </c>
      <c r="AQ87">
        <v>0.74336582922559602</v>
      </c>
      <c r="AR87">
        <v>0.82551041941868997</v>
      </c>
      <c r="AS87">
        <v>-0.213316174523275</v>
      </c>
      <c r="AT87">
        <v>0.522521537468008</v>
      </c>
      <c r="AU87">
        <f t="shared" si="33"/>
        <v>27.768548804795905</v>
      </c>
      <c r="AV87" s="7">
        <v>0</v>
      </c>
      <c r="AW87">
        <f t="shared" si="37"/>
        <v>-7.5333781821436343</v>
      </c>
      <c r="AX87">
        <f t="shared" si="38"/>
        <v>17.428981754165022</v>
      </c>
      <c r="AY87" s="7">
        <f t="shared" si="34"/>
        <v>-0.74395830086772596</v>
      </c>
      <c r="AZ87">
        <f t="shared" si="40"/>
        <v>6.386256125177483</v>
      </c>
      <c r="BA87" s="7">
        <f t="shared" si="35"/>
        <v>-579.44968473901645</v>
      </c>
      <c r="BB87">
        <f t="shared" si="39"/>
        <v>1754.9754268971469</v>
      </c>
    </row>
    <row r="88" spans="3:54" x14ac:dyDescent="0.15">
      <c r="C88" s="2">
        <v>42821</v>
      </c>
      <c r="D88" s="1">
        <v>0.46017361111111116</v>
      </c>
      <c r="E88" s="3">
        <v>86</v>
      </c>
      <c r="F88">
        <v>3416.6695599999998</v>
      </c>
      <c r="G88" t="s">
        <v>17</v>
      </c>
      <c r="H88">
        <f t="shared" si="30"/>
        <v>21.5</v>
      </c>
      <c r="J88">
        <v>13505.341200000001</v>
      </c>
      <c r="K88" t="s">
        <v>18</v>
      </c>
      <c r="L88">
        <v>16.829999999999998</v>
      </c>
      <c r="M88">
        <v>1004.82</v>
      </c>
      <c r="N88">
        <f t="shared" si="31"/>
        <v>7.8181818181809088</v>
      </c>
      <c r="O88">
        <v>19.12</v>
      </c>
      <c r="P88">
        <v>0.84960000000000002</v>
      </c>
      <c r="Q88">
        <v>-0.38719999999999999</v>
      </c>
      <c r="R88">
        <v>0.3755</v>
      </c>
      <c r="S88">
        <f t="shared" si="41"/>
        <v>0.82715310601641712</v>
      </c>
      <c r="T88">
        <f t="shared" si="42"/>
        <v>-0.37696996545380967</v>
      </c>
      <c r="U88">
        <f t="shared" si="43"/>
        <v>0.36557908581587173</v>
      </c>
      <c r="V88">
        <f t="shared" si="32"/>
        <v>-2.0236414417834636E-2</v>
      </c>
      <c r="W88">
        <v>183.53659999999999</v>
      </c>
      <c r="X88">
        <v>-99.634100000000004</v>
      </c>
      <c r="Y88">
        <v>133.53659999999999</v>
      </c>
      <c r="Z88">
        <f t="shared" si="44"/>
        <v>3.2024526001030558</v>
      </c>
      <c r="AA88">
        <f t="shared" si="36"/>
        <v>69.819924536874126</v>
      </c>
      <c r="AB88">
        <f t="shared" si="45"/>
        <v>-1.7350404659828553</v>
      </c>
      <c r="AC88">
        <f t="shared" si="46"/>
        <v>2.3366835501215895</v>
      </c>
      <c r="AD88">
        <v>0.381068822163111</v>
      </c>
      <c r="AE88">
        <v>-0.206457334226885</v>
      </c>
      <c r="AF88">
        <v>0.27804853322931899</v>
      </c>
      <c r="AG88">
        <v>0.85723446914375301</v>
      </c>
      <c r="AH88">
        <v>-0.73961460167893001</v>
      </c>
      <c r="AI88">
        <v>-0.21378492163077301</v>
      </c>
      <c r="AJ88">
        <v>-0.30744039197058698</v>
      </c>
      <c r="AK88">
        <v>-0.55923756459273299</v>
      </c>
      <c r="AL88">
        <v>0.71955282533659204</v>
      </c>
      <c r="AM88">
        <v>0.66010133143994298</v>
      </c>
      <c r="AN88">
        <v>0.21566168825579601</v>
      </c>
      <c r="AO88">
        <v>-2.7627532812321901E-2</v>
      </c>
      <c r="AP88">
        <v>-0.28309870726341901</v>
      </c>
      <c r="AQ88">
        <v>0.95869277736742997</v>
      </c>
      <c r="AR88">
        <v>0.69388792393356302</v>
      </c>
      <c r="AS88">
        <v>-0.69578829695316602</v>
      </c>
      <c r="AT88">
        <v>-0.18546750346671501</v>
      </c>
      <c r="AU88">
        <f t="shared" si="33"/>
        <v>46.017573202312541</v>
      </c>
      <c r="AV88" s="7">
        <v>0</v>
      </c>
      <c r="AW88">
        <f t="shared" si="37"/>
        <v>-7.5333781821436343</v>
      </c>
      <c r="AX88">
        <f t="shared" si="38"/>
        <v>15.545637208629113</v>
      </c>
      <c r="AY88" s="7">
        <f t="shared" si="34"/>
        <v>4.2565862865912898</v>
      </c>
      <c r="AZ88">
        <f t="shared" si="40"/>
        <v>6.2002665499605518</v>
      </c>
      <c r="BA88" s="7">
        <f t="shared" si="35"/>
        <v>-1248.1885847469375</v>
      </c>
      <c r="BB88">
        <f t="shared" si="39"/>
        <v>1610.1130057123928</v>
      </c>
    </row>
    <row r="89" spans="3:54" x14ac:dyDescent="0.15">
      <c r="C89" s="2">
        <v>42821</v>
      </c>
      <c r="D89" s="1">
        <v>0.4601851851851852</v>
      </c>
      <c r="E89" s="3">
        <v>87</v>
      </c>
      <c r="F89">
        <v>3416.66734</v>
      </c>
      <c r="G89" t="s">
        <v>17</v>
      </c>
      <c r="H89">
        <f t="shared" si="30"/>
        <v>21.75</v>
      </c>
      <c r="J89">
        <v>13505.34287</v>
      </c>
      <c r="K89" t="s">
        <v>18</v>
      </c>
      <c r="L89">
        <v>16.829999999999998</v>
      </c>
      <c r="M89">
        <v>1005.03</v>
      </c>
      <c r="N89">
        <f t="shared" si="31"/>
        <v>5.9090909090907022</v>
      </c>
      <c r="O89">
        <v>19.11</v>
      </c>
      <c r="P89">
        <v>0.83540000000000003</v>
      </c>
      <c r="Q89">
        <v>-0.40139999999999998</v>
      </c>
      <c r="R89">
        <v>0.55620000000000003</v>
      </c>
      <c r="S89">
        <f t="shared" si="41"/>
        <v>0.81332827773789418</v>
      </c>
      <c r="T89">
        <f t="shared" si="42"/>
        <v>-0.39079479373233267</v>
      </c>
      <c r="U89">
        <f t="shared" si="43"/>
        <v>0.54150489355735787</v>
      </c>
      <c r="V89">
        <f t="shared" si="32"/>
        <v>5.2354981896770125E-2</v>
      </c>
      <c r="W89">
        <v>266.3415</v>
      </c>
      <c r="X89">
        <v>-103.7195</v>
      </c>
      <c r="Y89">
        <v>102.7439</v>
      </c>
      <c r="Z89">
        <f t="shared" si="44"/>
        <v>4.6476704412186107</v>
      </c>
      <c r="AA89">
        <f t="shared" si="36"/>
        <v>45.871754519150471</v>
      </c>
      <c r="AB89">
        <f t="shared" si="45"/>
        <v>-1.8063441324095217</v>
      </c>
      <c r="AC89">
        <f t="shared" si="46"/>
        <v>1.7992496613527009</v>
      </c>
      <c r="AD89">
        <v>0.53936805245227404</v>
      </c>
      <c r="AE89">
        <v>-0.209628528722834</v>
      </c>
      <c r="AF89">
        <v>0.208805206360582</v>
      </c>
      <c r="AG89">
        <v>0.78837704795107799</v>
      </c>
      <c r="AH89">
        <v>-0.99381773408234197</v>
      </c>
      <c r="AI89">
        <v>-6.2699123471076396E-2</v>
      </c>
      <c r="AJ89">
        <v>-8.8797586126538097E-2</v>
      </c>
      <c r="AK89">
        <v>-2.2585837099729202E-2</v>
      </c>
      <c r="AL89">
        <v>0.97636761722811705</v>
      </c>
      <c r="AM89">
        <v>0.12863413726415501</v>
      </c>
      <c r="AN89">
        <v>0.173665007294488</v>
      </c>
      <c r="AO89">
        <v>0.120611866003742</v>
      </c>
      <c r="AP89">
        <v>-0.99111739975692004</v>
      </c>
      <c r="AQ89">
        <v>5.60274725305741E-2</v>
      </c>
      <c r="AR89">
        <v>0.17932945605054201</v>
      </c>
      <c r="AS89">
        <v>-3.3757349264648698E-2</v>
      </c>
      <c r="AT89">
        <v>-0.98320973732120298</v>
      </c>
      <c r="AU89">
        <f t="shared" si="33"/>
        <v>77.518970756570425</v>
      </c>
      <c r="AV89" s="7">
        <v>0</v>
      </c>
      <c r="AW89">
        <f t="shared" si="37"/>
        <v>-7.5333781821436343</v>
      </c>
      <c r="AX89">
        <f t="shared" si="38"/>
        <v>13.662292663093204</v>
      </c>
      <c r="AY89" s="7">
        <f t="shared" si="34"/>
        <v>5.0544451737100378</v>
      </c>
      <c r="AZ89">
        <f t="shared" si="40"/>
        <v>7.2644131216083743</v>
      </c>
      <c r="BA89" s="7">
        <f t="shared" si="35"/>
        <v>-87.722299962324641</v>
      </c>
      <c r="BB89">
        <f t="shared" si="39"/>
        <v>1298.0658595256584</v>
      </c>
    </row>
    <row r="90" spans="3:54" x14ac:dyDescent="0.15">
      <c r="C90" s="2">
        <v>42821</v>
      </c>
      <c r="D90" s="1">
        <v>0.4601851851851852</v>
      </c>
      <c r="E90" s="3">
        <v>88</v>
      </c>
      <c r="F90">
        <v>3416.66734</v>
      </c>
      <c r="G90" t="s">
        <v>17</v>
      </c>
      <c r="H90">
        <f t="shared" si="30"/>
        <v>22</v>
      </c>
      <c r="J90">
        <v>13505.34287</v>
      </c>
      <c r="K90" t="s">
        <v>18</v>
      </c>
      <c r="L90">
        <v>16.829999999999998</v>
      </c>
      <c r="M90">
        <v>1005.37</v>
      </c>
      <c r="N90">
        <f t="shared" si="31"/>
        <v>2.8181818181813223</v>
      </c>
      <c r="O90">
        <v>19.12</v>
      </c>
      <c r="P90">
        <v>-0.54790000000000005</v>
      </c>
      <c r="Q90">
        <v>0.21</v>
      </c>
      <c r="R90">
        <v>1.1411</v>
      </c>
      <c r="S90">
        <f t="shared" si="41"/>
        <v>-0.53342418407061554</v>
      </c>
      <c r="T90">
        <f t="shared" si="42"/>
        <v>0.20445168580914264</v>
      </c>
      <c r="U90">
        <f t="shared" si="43"/>
        <v>1.1109515175086317</v>
      </c>
      <c r="V90">
        <f t="shared" si="32"/>
        <v>0.24922180826158091</v>
      </c>
      <c r="W90">
        <v>-1033.9634000000001</v>
      </c>
      <c r="X90">
        <v>269.87810000000002</v>
      </c>
      <c r="Y90">
        <v>721.89030000000002</v>
      </c>
      <c r="Z90">
        <f t="shared" si="44"/>
        <v>-18.04692662211917</v>
      </c>
      <c r="AA90">
        <f t="shared" si="36"/>
        <v>66.5729752123829</v>
      </c>
      <c r="AB90">
        <f t="shared" si="45"/>
        <v>4.7141627085860351</v>
      </c>
      <c r="AC90">
        <f t="shared" si="46"/>
        <v>12.605390645068258</v>
      </c>
      <c r="AD90">
        <v>-0.257896524353111</v>
      </c>
      <c r="AE90">
        <v>6.7366937511609798E-2</v>
      </c>
      <c r="AF90">
        <v>0.18013518341375101</v>
      </c>
      <c r="AG90">
        <v>-0.946838103454538</v>
      </c>
      <c r="AH90">
        <v>0.94149701073506098</v>
      </c>
      <c r="AI90">
        <v>0.25976650912081201</v>
      </c>
      <c r="AJ90">
        <v>-3.1119090821524801E-3</v>
      </c>
      <c r="AK90">
        <v>-0.21469759089936899</v>
      </c>
      <c r="AL90">
        <v>0.86502335352210302</v>
      </c>
      <c r="AM90">
        <v>0.49047502241872598</v>
      </c>
      <c r="AN90">
        <v>0.10568278121210301</v>
      </c>
      <c r="AO90">
        <v>0.48780254488658198</v>
      </c>
      <c r="AP90">
        <v>-0.77285261040238196</v>
      </c>
      <c r="AQ90">
        <v>-0.40589101960549401</v>
      </c>
      <c r="AR90">
        <v>-0.117402193606206</v>
      </c>
      <c r="AS90">
        <v>0.40265754056960601</v>
      </c>
      <c r="AT90">
        <v>-0.90779052096773705</v>
      </c>
      <c r="AU90">
        <f t="shared" si="33"/>
        <v>59.885372026249641</v>
      </c>
      <c r="AV90" s="7">
        <v>0</v>
      </c>
      <c r="AW90">
        <f t="shared" si="37"/>
        <v>-7.5333781821436343</v>
      </c>
      <c r="AX90">
        <f t="shared" si="38"/>
        <v>11.778948117557295</v>
      </c>
      <c r="AY90" s="7">
        <f t="shared" si="34"/>
        <v>-8.5175909899138151</v>
      </c>
      <c r="AZ90">
        <f t="shared" si="40"/>
        <v>8.5280244150358833</v>
      </c>
      <c r="BA90" s="7">
        <f t="shared" si="35"/>
        <v>-4084.7707723186318</v>
      </c>
      <c r="BB90">
        <f t="shared" si="39"/>
        <v>1276.1352845350773</v>
      </c>
    </row>
    <row r="91" spans="3:54" x14ac:dyDescent="0.15">
      <c r="C91" s="2">
        <v>42821</v>
      </c>
      <c r="D91" s="1">
        <v>0.4601851851851852</v>
      </c>
      <c r="E91" s="3">
        <v>89</v>
      </c>
      <c r="F91">
        <v>3416.66734</v>
      </c>
      <c r="G91" t="s">
        <v>17</v>
      </c>
      <c r="H91">
        <f t="shared" si="30"/>
        <v>22.25</v>
      </c>
      <c r="J91">
        <v>13505.34287</v>
      </c>
      <c r="K91" t="s">
        <v>18</v>
      </c>
      <c r="L91">
        <v>16.829999999999998</v>
      </c>
      <c r="M91">
        <v>1005.54</v>
      </c>
      <c r="N91">
        <f t="shared" si="31"/>
        <v>1.2727272727271488</v>
      </c>
      <c r="O91">
        <v>19.12</v>
      </c>
      <c r="P91">
        <v>-0.16800000000000001</v>
      </c>
      <c r="Q91">
        <v>-0.2515</v>
      </c>
      <c r="R91">
        <v>-0.3745</v>
      </c>
      <c r="S91">
        <f t="shared" si="41"/>
        <v>-0.16356134864731414</v>
      </c>
      <c r="T91">
        <f t="shared" si="42"/>
        <v>-0.24485523324285419</v>
      </c>
      <c r="U91">
        <f t="shared" si="43"/>
        <v>-0.36460550635963773</v>
      </c>
      <c r="V91">
        <f t="shared" si="32"/>
        <v>-0.53133852805515513</v>
      </c>
      <c r="W91">
        <v>-606.76829999999995</v>
      </c>
      <c r="X91">
        <v>-1.0366</v>
      </c>
      <c r="Y91">
        <v>-24.939</v>
      </c>
      <c r="Z91">
        <f t="shared" si="44"/>
        <v>-10.590967129901388</v>
      </c>
      <c r="AA91">
        <f t="shared" si="36"/>
        <v>-258.50318215742891</v>
      </c>
      <c r="AB91">
        <f t="shared" si="45"/>
        <v>-1.4189814760632576E-2</v>
      </c>
      <c r="AC91">
        <f t="shared" si="46"/>
        <v>-0.42923687851841041</v>
      </c>
      <c r="AD91">
        <v>-0.96913738430657004</v>
      </c>
      <c r="AE91">
        <v>-1.29845367510777E-3</v>
      </c>
      <c r="AF91">
        <v>-3.9277763877072401E-2</v>
      </c>
      <c r="AG91">
        <v>0.24336865373809199</v>
      </c>
      <c r="AH91">
        <v>0.426995233383963</v>
      </c>
      <c r="AI91">
        <v>0.103493565193614</v>
      </c>
      <c r="AJ91">
        <v>0.25820244508254397</v>
      </c>
      <c r="AK91">
        <v>0.86040435260654202</v>
      </c>
      <c r="AL91">
        <v>0.84524115863382199</v>
      </c>
      <c r="AM91">
        <v>0.53269953325251596</v>
      </c>
      <c r="AN91">
        <v>4.2409798677951902E-2</v>
      </c>
      <c r="AO91">
        <v>-0.35593449715817399</v>
      </c>
      <c r="AP91">
        <v>0.50201313604154196</v>
      </c>
      <c r="AQ91">
        <v>0.78822169785821805</v>
      </c>
      <c r="AR91">
        <v>0.39859505451537097</v>
      </c>
      <c r="AS91">
        <v>-0.68133253152501505</v>
      </c>
      <c r="AT91">
        <v>0.61392830526177999</v>
      </c>
      <c r="AU91">
        <f t="shared" si="33"/>
        <v>57.697783240979703</v>
      </c>
      <c r="AV91" s="7">
        <v>0</v>
      </c>
      <c r="AW91">
        <f t="shared" si="37"/>
        <v>-7.5333781821436343</v>
      </c>
      <c r="AX91">
        <f t="shared" si="38"/>
        <v>9.8956035720213862</v>
      </c>
      <c r="AY91" s="7">
        <f t="shared" si="34"/>
        <v>-3.4505152063433528</v>
      </c>
      <c r="AZ91">
        <f t="shared" si="40"/>
        <v>6.3986266675574299</v>
      </c>
      <c r="BA91" s="7">
        <f t="shared" si="35"/>
        <v>4046.5356694715624</v>
      </c>
      <c r="BB91">
        <f t="shared" si="39"/>
        <v>254.94259145541935</v>
      </c>
    </row>
    <row r="92" spans="3:54" x14ac:dyDescent="0.15">
      <c r="C92" s="2">
        <v>42821</v>
      </c>
      <c r="D92" s="1">
        <v>0.4601851851851852</v>
      </c>
      <c r="E92" s="3">
        <v>90</v>
      </c>
      <c r="F92">
        <v>3416.66734</v>
      </c>
      <c r="G92" t="s">
        <v>17</v>
      </c>
      <c r="H92">
        <f t="shared" si="30"/>
        <v>22.5</v>
      </c>
      <c r="J92">
        <v>13505.34287</v>
      </c>
      <c r="K92" t="s">
        <v>18</v>
      </c>
      <c r="L92">
        <v>16.829999999999998</v>
      </c>
      <c r="M92">
        <v>1005.68</v>
      </c>
      <c r="N92">
        <f t="shared" si="31"/>
        <v>0</v>
      </c>
      <c r="O92">
        <v>19.11</v>
      </c>
      <c r="P92">
        <v>-0.56789999999999996</v>
      </c>
      <c r="Q92">
        <v>-0.36080000000000001</v>
      </c>
      <c r="R92">
        <v>0.68510000000000004</v>
      </c>
      <c r="S92">
        <f t="shared" si="41"/>
        <v>-0.5528957731952957</v>
      </c>
      <c r="T92">
        <f t="shared" si="42"/>
        <v>-0.35126746780923179</v>
      </c>
      <c r="U92">
        <f t="shared" si="43"/>
        <v>0.66699928546592213</v>
      </c>
      <c r="V92">
        <f t="shared" si="32"/>
        <v>-6.5136043709896674E-2</v>
      </c>
      <c r="W92">
        <v>-380.30489999999998</v>
      </c>
      <c r="X92">
        <v>-165.91460000000001</v>
      </c>
      <c r="Y92">
        <v>-124.1463</v>
      </c>
      <c r="Z92">
        <f t="shared" si="44"/>
        <v>-6.6384359869413885</v>
      </c>
      <c r="AA92">
        <f t="shared" si="36"/>
        <v>-151.70442937628306</v>
      </c>
      <c r="AB92">
        <f t="shared" si="45"/>
        <v>-2.8918531801828551</v>
      </c>
      <c r="AC92">
        <f t="shared" si="46"/>
        <v>-2.1607305453050771</v>
      </c>
      <c r="AD92">
        <v>-0.71180237157989901</v>
      </c>
      <c r="AE92">
        <v>-0.31007724648032697</v>
      </c>
      <c r="AF92">
        <v>-0.231683054455599</v>
      </c>
      <c r="AG92">
        <v>0.58609934934832797</v>
      </c>
      <c r="AH92">
        <v>-0.30609123233669999</v>
      </c>
      <c r="AI92">
        <v>-0.29099585414331502</v>
      </c>
      <c r="AJ92">
        <v>-0.1067433644956</v>
      </c>
      <c r="AK92">
        <v>0.90013078188347795</v>
      </c>
      <c r="AL92">
        <v>0.80785453401512497</v>
      </c>
      <c r="AM92">
        <v>-1.4023417089399E-2</v>
      </c>
      <c r="AN92">
        <v>0.58921506739419205</v>
      </c>
      <c r="AO92">
        <v>0.37030853548779002</v>
      </c>
      <c r="AP92">
        <v>0.78982802324552004</v>
      </c>
      <c r="AQ92">
        <v>-0.48892052753076498</v>
      </c>
      <c r="AR92">
        <v>-0.45852223546529702</v>
      </c>
      <c r="AS92">
        <v>0.61316803363287697</v>
      </c>
      <c r="AT92">
        <v>0.64325914071600698</v>
      </c>
      <c r="AU92">
        <f t="shared" si="33"/>
        <v>53.886840115520059</v>
      </c>
      <c r="AV92" s="7">
        <v>0</v>
      </c>
      <c r="AW92">
        <f t="shared" si="37"/>
        <v>-7.5333781821436343</v>
      </c>
      <c r="AX92">
        <f t="shared" si="38"/>
        <v>8.0122590264854772</v>
      </c>
      <c r="AY92" s="7">
        <f t="shared" si="34"/>
        <v>-7.9212670516636203</v>
      </c>
      <c r="AZ92">
        <f t="shared" si="40"/>
        <v>5.5359978659715914</v>
      </c>
      <c r="BA92" s="7">
        <f t="shared" si="35"/>
        <v>-2288.1731001144753</v>
      </c>
      <c r="BB92">
        <f t="shared" si="39"/>
        <v>1266.57650882331</v>
      </c>
    </row>
    <row r="93" spans="3:54" x14ac:dyDescent="0.15">
      <c r="C93" s="2">
        <v>42821</v>
      </c>
      <c r="D93" s="1">
        <v>0.46019675925925929</v>
      </c>
      <c r="E93" s="3">
        <v>91</v>
      </c>
      <c r="F93">
        <v>3416.6650100000002</v>
      </c>
      <c r="G93" t="s">
        <v>17</v>
      </c>
      <c r="H93">
        <f t="shared" si="30"/>
        <v>22.75</v>
      </c>
      <c r="J93">
        <v>13505.342989999999</v>
      </c>
      <c r="K93" t="s">
        <v>18</v>
      </c>
      <c r="L93">
        <v>16.829999999999998</v>
      </c>
      <c r="M93">
        <v>1005.72</v>
      </c>
      <c r="N93">
        <f t="shared" si="31"/>
        <v>-0.36363636363706642</v>
      </c>
      <c r="O93">
        <v>19.11</v>
      </c>
      <c r="P93">
        <v>-0.18160000000000001</v>
      </c>
      <c r="Q93">
        <v>-0.78269999999999995</v>
      </c>
      <c r="R93">
        <v>0.96289999999999998</v>
      </c>
      <c r="S93">
        <f t="shared" si="41"/>
        <v>-0.1768020292520967</v>
      </c>
      <c r="T93">
        <f t="shared" si="42"/>
        <v>-0.76202064039436168</v>
      </c>
      <c r="U93">
        <f t="shared" si="43"/>
        <v>0.93745965840773071</v>
      </c>
      <c r="V93">
        <f t="shared" si="32"/>
        <v>0.22096888784138624</v>
      </c>
      <c r="W93">
        <v>147.68289999999999</v>
      </c>
      <c r="X93">
        <v>-11.9512</v>
      </c>
      <c r="Y93">
        <v>-0.73170000000000002</v>
      </c>
      <c r="Z93">
        <f t="shared" si="44"/>
        <v>2.5766876162674999</v>
      </c>
      <c r="AA93">
        <f t="shared" si="36"/>
        <v>-95.088591154876212</v>
      </c>
      <c r="AB93">
        <f t="shared" si="45"/>
        <v>-0.20468548166729925</v>
      </c>
      <c r="AC93">
        <f t="shared" si="46"/>
        <v>-6.7398783984103563E-3</v>
      </c>
      <c r="AD93">
        <v>0.31651111990986602</v>
      </c>
      <c r="AE93">
        <v>-2.5142834829812201E-2</v>
      </c>
      <c r="AF93">
        <v>-8.2790258337464898E-4</v>
      </c>
      <c r="AG93">
        <v>0.94825516787805397</v>
      </c>
      <c r="AH93">
        <v>-7.7941056294496399E-3</v>
      </c>
      <c r="AI93">
        <v>-0.33260903765806199</v>
      </c>
      <c r="AJ93">
        <v>-2.1657426378157399E-3</v>
      </c>
      <c r="AK93">
        <v>0.94303011062449105</v>
      </c>
      <c r="AL93">
        <v>0.77873307525401003</v>
      </c>
      <c r="AM93">
        <v>1.10005890698593E-3</v>
      </c>
      <c r="AN93">
        <v>0.62735443520854495</v>
      </c>
      <c r="AO93">
        <v>9.2695009842801608E-3</v>
      </c>
      <c r="AP93">
        <v>0.99986912295252806</v>
      </c>
      <c r="AQ93">
        <v>-1.32594614387599E-2</v>
      </c>
      <c r="AR93">
        <v>-0.62728691510100398</v>
      </c>
      <c r="AS93">
        <v>1.61408437370756E-2</v>
      </c>
      <c r="AT93">
        <v>0.77862095997123004</v>
      </c>
      <c r="AU93">
        <f t="shared" si="33"/>
        <v>51.144722886364548</v>
      </c>
      <c r="AV93" s="7">
        <v>0</v>
      </c>
      <c r="AW93">
        <f t="shared" si="37"/>
        <v>-7.5333781821436343</v>
      </c>
      <c r="AX93">
        <f t="shared" si="38"/>
        <v>6.1289144809495681</v>
      </c>
      <c r="AY93" s="7">
        <f t="shared" si="34"/>
        <v>-7.604701864348983</v>
      </c>
      <c r="AZ93">
        <f t="shared" si="40"/>
        <v>3.5556811030556865</v>
      </c>
      <c r="BA93" s="7">
        <f t="shared" si="35"/>
        <v>21.880317991725935</v>
      </c>
      <c r="BB93">
        <f t="shared" si="39"/>
        <v>694.53323379469111</v>
      </c>
    </row>
    <row r="94" spans="3:54" x14ac:dyDescent="0.15">
      <c r="C94" s="2">
        <v>42821</v>
      </c>
      <c r="D94" s="1">
        <v>0.46019675925925929</v>
      </c>
      <c r="E94" s="3">
        <v>92</v>
      </c>
      <c r="F94">
        <v>3416.6650100000002</v>
      </c>
      <c r="G94" t="s">
        <v>17</v>
      </c>
      <c r="H94">
        <f t="shared" si="30"/>
        <v>23</v>
      </c>
      <c r="J94">
        <v>13505.342989999999</v>
      </c>
      <c r="K94" t="s">
        <v>18</v>
      </c>
      <c r="L94">
        <v>16.829999999999998</v>
      </c>
      <c r="M94">
        <v>1005.75</v>
      </c>
      <c r="N94">
        <f t="shared" si="31"/>
        <v>-0.6363636363640911</v>
      </c>
      <c r="O94">
        <v>19.11</v>
      </c>
      <c r="P94">
        <v>-0.1313</v>
      </c>
      <c r="Q94">
        <v>-0.64600000000000002</v>
      </c>
      <c r="R94">
        <v>0.77100000000000002</v>
      </c>
      <c r="S94">
        <f t="shared" si="41"/>
        <v>-0.12783098260352585</v>
      </c>
      <c r="T94">
        <f t="shared" si="42"/>
        <v>-0.6289323287271722</v>
      </c>
      <c r="U94">
        <f t="shared" si="43"/>
        <v>0.75062976075642374</v>
      </c>
      <c r="V94">
        <f t="shared" si="32"/>
        <v>-1.2406119923370151E-2</v>
      </c>
      <c r="W94">
        <v>3.8414999999999999</v>
      </c>
      <c r="X94">
        <v>-0.3659</v>
      </c>
      <c r="Y94">
        <v>-0.48780000000000001</v>
      </c>
      <c r="Z94">
        <f t="shared" si="44"/>
        <v>6.6182107885277786E-2</v>
      </c>
      <c r="AA94">
        <f t="shared" si="36"/>
        <v>36.908331383938084</v>
      </c>
      <c r="AB94">
        <f t="shared" si="45"/>
        <v>-2.4838939028548005E-3</v>
      </c>
      <c r="AC94">
        <f t="shared" si="46"/>
        <v>-2.4830212384103559E-3</v>
      </c>
      <c r="AD94">
        <v>8.2726688580479404E-3</v>
      </c>
      <c r="AE94">
        <v>-3.1048319797387098E-4</v>
      </c>
      <c r="AF94">
        <v>-3.1037407422228102E-4</v>
      </c>
      <c r="AG94">
        <v>0.99996568452026502</v>
      </c>
      <c r="AH94">
        <v>1.10098452829777E-4</v>
      </c>
      <c r="AI94">
        <v>-0.33291075458389602</v>
      </c>
      <c r="AJ94">
        <v>2.9562394971336103E-4</v>
      </c>
      <c r="AK94">
        <v>0.94295828644070401</v>
      </c>
      <c r="AL94">
        <v>0.77834068417772295</v>
      </c>
      <c r="AM94">
        <v>4.8421618808492701E-4</v>
      </c>
      <c r="AN94">
        <v>0.627841974455704</v>
      </c>
      <c r="AO94">
        <v>-6.3082802412525003E-4</v>
      </c>
      <c r="AP94">
        <v>0.99999980096962204</v>
      </c>
      <c r="AQ94" s="6">
        <v>1.08037124959856E-5</v>
      </c>
      <c r="AR94">
        <v>-0.62784184426474599</v>
      </c>
      <c r="AS94">
        <v>-4.0446928118457299E-4</v>
      </c>
      <c r="AT94">
        <v>0.77834083472142301</v>
      </c>
      <c r="AU94">
        <f t="shared" si="33"/>
        <v>51.108900076380571</v>
      </c>
      <c r="AV94" s="7">
        <v>0</v>
      </c>
      <c r="AW94">
        <f t="shared" si="37"/>
        <v>-7.5333781821436343</v>
      </c>
      <c r="AX94">
        <f t="shared" si="38"/>
        <v>4.2455699354136591</v>
      </c>
      <c r="AY94" s="7">
        <f t="shared" si="34"/>
        <v>-6.1626658550430475</v>
      </c>
      <c r="AZ94">
        <f t="shared" si="40"/>
        <v>1.6545056369684408</v>
      </c>
      <c r="BA94" s="7">
        <f t="shared" si="35"/>
        <v>6.1185536161676525E-2</v>
      </c>
      <c r="BB94">
        <f t="shared" si="39"/>
        <v>700.00331329262258</v>
      </c>
    </row>
    <row r="95" spans="3:54" x14ac:dyDescent="0.15">
      <c r="C95" s="2">
        <v>42821</v>
      </c>
      <c r="D95" s="1">
        <v>0.46019675925925929</v>
      </c>
      <c r="E95" s="3">
        <v>93</v>
      </c>
      <c r="F95">
        <v>3416.6650100000002</v>
      </c>
      <c r="G95" t="s">
        <v>17</v>
      </c>
      <c r="H95">
        <f t="shared" si="30"/>
        <v>23.25</v>
      </c>
      <c r="J95">
        <v>13505.342989999999</v>
      </c>
      <c r="K95" t="s">
        <v>18</v>
      </c>
      <c r="L95">
        <v>16.829999999999998</v>
      </c>
      <c r="M95">
        <v>1005.76</v>
      </c>
      <c r="N95">
        <f t="shared" si="31"/>
        <v>-0.72727272727309933</v>
      </c>
      <c r="O95">
        <v>19.100000000000001</v>
      </c>
      <c r="P95">
        <v>-0.13869999999999999</v>
      </c>
      <c r="Q95">
        <v>-0.66890000000000005</v>
      </c>
      <c r="R95">
        <v>0.74019999999999997</v>
      </c>
      <c r="S95">
        <f t="shared" si="41"/>
        <v>-0.13503547057965753</v>
      </c>
      <c r="T95">
        <f t="shared" si="42"/>
        <v>-0.65122729827493109</v>
      </c>
      <c r="U95">
        <f t="shared" si="43"/>
        <v>0.72064351350441613</v>
      </c>
      <c r="V95">
        <f t="shared" si="32"/>
        <v>-1.9358043988977003E-2</v>
      </c>
      <c r="W95">
        <v>0.60980000000000001</v>
      </c>
      <c r="X95">
        <v>-0.18290000000000001</v>
      </c>
      <c r="Y95">
        <v>-0.48780000000000001</v>
      </c>
      <c r="Z95">
        <f t="shared" si="44"/>
        <v>9.7783141830555566E-3</v>
      </c>
      <c r="AA95">
        <f t="shared" si="36"/>
        <v>0.94798886527647575</v>
      </c>
      <c r="AB95">
        <f t="shared" si="45"/>
        <v>7.1005796381186652E-4</v>
      </c>
      <c r="AC95">
        <f t="shared" si="46"/>
        <v>-2.4830212384103559E-3</v>
      </c>
      <c r="AD95">
        <v>1.22228895218887E-3</v>
      </c>
      <c r="AE95" s="6">
        <v>8.8757228374270196E-5</v>
      </c>
      <c r="AF95">
        <v>-3.1037754937640101E-4</v>
      </c>
      <c r="AG95">
        <v>0.99999920089850503</v>
      </c>
      <c r="AH95">
        <v>1.36596764614774E-3</v>
      </c>
      <c r="AI95">
        <v>-0.33282639868046199</v>
      </c>
      <c r="AJ95">
        <v>4.0987354079646203E-4</v>
      </c>
      <c r="AK95">
        <v>0.94298703834011499</v>
      </c>
      <c r="AL95">
        <v>0.77845284069014997</v>
      </c>
      <c r="AM95">
        <v>-1.36249312103494E-4</v>
      </c>
      <c r="AN95">
        <v>0.62770307969418204</v>
      </c>
      <c r="AO95">
        <v>-1.68227105742202E-3</v>
      </c>
      <c r="AP95">
        <v>0.99999593227214001</v>
      </c>
      <c r="AQ95">
        <v>2.30334610122316E-3</v>
      </c>
      <c r="AR95">
        <v>-0.62770084019819905</v>
      </c>
      <c r="AS95">
        <v>-2.8490130392139399E-3</v>
      </c>
      <c r="AT95">
        <v>0.77844944494756796</v>
      </c>
      <c r="AU95">
        <f t="shared" si="33"/>
        <v>51.11913641754137</v>
      </c>
      <c r="AV95" s="7">
        <v>0</v>
      </c>
      <c r="AW95">
        <f t="shared" si="37"/>
        <v>-7.5333781821436343</v>
      </c>
      <c r="AX95">
        <f t="shared" si="38"/>
        <v>2.3622253898777505</v>
      </c>
      <c r="AY95" s="7">
        <f t="shared" si="34"/>
        <v>-6.3635083973705466</v>
      </c>
      <c r="AZ95">
        <f t="shared" si="40"/>
        <v>0.11383917320767889</v>
      </c>
      <c r="BA95" s="7">
        <f t="shared" si="35"/>
        <v>0.11832151277316778</v>
      </c>
      <c r="BB95">
        <f t="shared" si="39"/>
        <v>700.018609676663</v>
      </c>
    </row>
    <row r="96" spans="3:54" x14ac:dyDescent="0.15">
      <c r="C96" s="2">
        <v>42821</v>
      </c>
      <c r="D96" s="1">
        <v>0.46019675925925929</v>
      </c>
      <c r="E96" s="3">
        <v>94</v>
      </c>
      <c r="F96">
        <v>3416.6650100000002</v>
      </c>
      <c r="G96" t="s">
        <v>17</v>
      </c>
      <c r="H96">
        <f t="shared" si="30"/>
        <v>23.5</v>
      </c>
      <c r="J96">
        <v>13505.342989999999</v>
      </c>
      <c r="K96" t="s">
        <v>18</v>
      </c>
      <c r="L96">
        <v>16.829999999999998</v>
      </c>
      <c r="M96">
        <v>1005.77</v>
      </c>
      <c r="N96">
        <f t="shared" si="31"/>
        <v>-0.81818181818210756</v>
      </c>
      <c r="O96">
        <v>19.12</v>
      </c>
      <c r="P96">
        <v>-0.1323</v>
      </c>
      <c r="Q96">
        <v>-0.68120000000000003</v>
      </c>
      <c r="R96">
        <v>0.73829999999999996</v>
      </c>
      <c r="S96">
        <f t="shared" si="41"/>
        <v>-0.12880456205975988</v>
      </c>
      <c r="T96">
        <f t="shared" si="42"/>
        <v>-0.66320232558660941</v>
      </c>
      <c r="U96">
        <f t="shared" si="43"/>
        <v>0.71879371253757152</v>
      </c>
      <c r="V96">
        <f t="shared" si="32"/>
        <v>-1.354557071578899E-2</v>
      </c>
      <c r="W96">
        <v>6.0999999999999999E-2</v>
      </c>
      <c r="X96">
        <v>-0.122</v>
      </c>
      <c r="Y96">
        <v>-0.54879999999999995</v>
      </c>
      <c r="Z96">
        <f t="shared" si="44"/>
        <v>1.9994924083333333E-4</v>
      </c>
      <c r="AA96">
        <f t="shared" si="36"/>
        <v>0.14006403336049922</v>
      </c>
      <c r="AB96">
        <f t="shared" si="45"/>
        <v>1.7729632571452001E-3</v>
      </c>
      <c r="AC96">
        <f t="shared" si="46"/>
        <v>-3.5476718606325774E-3</v>
      </c>
      <c r="AD96" s="6">
        <v>2.49936240290413E-5</v>
      </c>
      <c r="AE96">
        <v>2.2162036639043501E-4</v>
      </c>
      <c r="AF96">
        <v>-4.4345898277239101E-4</v>
      </c>
      <c r="AG96">
        <v>0.99999987680192404</v>
      </c>
      <c r="AH96">
        <v>1.53704016123804E-3</v>
      </c>
      <c r="AI96">
        <v>-0.332616756549103</v>
      </c>
      <c r="AJ96" s="6">
        <v>3.1868163674891402E-7</v>
      </c>
      <c r="AK96">
        <v>0.94306083089596804</v>
      </c>
      <c r="AL96">
        <v>0.77873218652530596</v>
      </c>
      <c r="AM96">
        <v>-1.0218895538951201E-3</v>
      </c>
      <c r="AN96">
        <v>0.62735567058189101</v>
      </c>
      <c r="AO96">
        <v>-1.0230916985716999E-3</v>
      </c>
      <c r="AP96">
        <v>0.99999527501488195</v>
      </c>
      <c r="AQ96">
        <v>2.8988327454504501E-3</v>
      </c>
      <c r="AR96">
        <v>-0.62735566862258496</v>
      </c>
      <c r="AS96">
        <v>-2.8992567408599999E-3</v>
      </c>
      <c r="AT96">
        <v>0.77872746154059502</v>
      </c>
      <c r="AU96">
        <f t="shared" si="33"/>
        <v>51.144641719677956</v>
      </c>
      <c r="AV96" s="7">
        <v>0</v>
      </c>
      <c r="AW96">
        <f t="shared" si="37"/>
        <v>-7.5333781821436343</v>
      </c>
      <c r="AX96">
        <f t="shared" si="38"/>
        <v>0.47888084434184197</v>
      </c>
      <c r="AY96" s="7">
        <f t="shared" si="34"/>
        <v>-6.4776407532945779</v>
      </c>
      <c r="AZ96">
        <f t="shared" si="40"/>
        <v>-1.4770379261349578</v>
      </c>
      <c r="BA96" s="7">
        <f t="shared" si="35"/>
        <v>0.10196604689949387</v>
      </c>
      <c r="BB96">
        <f t="shared" si="39"/>
        <v>700.04819005485626</v>
      </c>
    </row>
    <row r="97" spans="3:54" x14ac:dyDescent="0.15">
      <c r="C97" s="2">
        <v>42821</v>
      </c>
      <c r="D97" s="1">
        <v>0.46020833333333333</v>
      </c>
      <c r="E97" s="3">
        <v>95</v>
      </c>
      <c r="F97">
        <v>3416.6625100000001</v>
      </c>
      <c r="G97" t="s">
        <v>17</v>
      </c>
      <c r="H97">
        <f t="shared" si="30"/>
        <v>23.75</v>
      </c>
      <c r="J97">
        <v>13505.341200000001</v>
      </c>
      <c r="K97" t="s">
        <v>18</v>
      </c>
      <c r="L97">
        <v>16.829999999999998</v>
      </c>
      <c r="M97">
        <v>1005.77</v>
      </c>
      <c r="N97">
        <f t="shared" si="31"/>
        <v>-0.81818181818210756</v>
      </c>
      <c r="O97">
        <v>19.100000000000001</v>
      </c>
      <c r="P97">
        <v>-0.13089999999999999</v>
      </c>
      <c r="Q97">
        <v>-0.6724</v>
      </c>
      <c r="R97">
        <v>0.74119999999999997</v>
      </c>
      <c r="S97">
        <f t="shared" si="41"/>
        <v>-0.12744155082103226</v>
      </c>
      <c r="T97">
        <f t="shared" si="42"/>
        <v>-0.65463482637175008</v>
      </c>
      <c r="U97">
        <f t="shared" si="43"/>
        <v>0.72161709296065013</v>
      </c>
      <c r="V97">
        <f t="shared" si="32"/>
        <v>-1.7391566478578979E-2</v>
      </c>
      <c r="W97">
        <v>0</v>
      </c>
      <c r="X97">
        <v>-0.122</v>
      </c>
      <c r="Y97">
        <v>-0.60980000000000001</v>
      </c>
      <c r="Z97">
        <f t="shared" si="44"/>
        <v>-8.6470138138888884E-4</v>
      </c>
      <c r="AA97">
        <f t="shared" si="36"/>
        <v>2.8640619041487162E-3</v>
      </c>
      <c r="AB97">
        <f t="shared" si="45"/>
        <v>1.7729632571452001E-3</v>
      </c>
      <c r="AC97">
        <f t="shared" si="46"/>
        <v>-4.6123224828548007E-3</v>
      </c>
      <c r="AD97">
        <v>-1.0808763099463E-4</v>
      </c>
      <c r="AE97">
        <v>2.21620387291251E-4</v>
      </c>
      <c r="AF97">
        <v>-5.7654028197540305E-4</v>
      </c>
      <c r="AG97">
        <v>0.99999980340136596</v>
      </c>
      <c r="AH97">
        <v>1.62687353594688E-3</v>
      </c>
      <c r="AI97">
        <v>-0.332406803519399</v>
      </c>
      <c r="AJ97">
        <v>-5.7900499359931701E-4</v>
      </c>
      <c r="AK97">
        <v>0.943134526464666</v>
      </c>
      <c r="AL97">
        <v>0.77901076345446696</v>
      </c>
      <c r="AM97">
        <v>-2.1737268645467501E-3</v>
      </c>
      <c r="AN97">
        <v>0.62700678252599995</v>
      </c>
      <c r="AO97" s="6">
        <v>1.05915372891272E-5</v>
      </c>
      <c r="AP97">
        <v>0.999994036071431</v>
      </c>
      <c r="AQ97">
        <v>3.4536516021745601E-3</v>
      </c>
      <c r="AR97">
        <v>-0.627010550397605</v>
      </c>
      <c r="AS97">
        <v>-2.6837908055980801E-3</v>
      </c>
      <c r="AT97">
        <v>0.77900614051302797</v>
      </c>
      <c r="AU97">
        <f t="shared" si="33"/>
        <v>51.170090860749944</v>
      </c>
      <c r="AV97" s="7">
        <v>0</v>
      </c>
      <c r="AW97">
        <f t="shared" si="37"/>
        <v>-7.5333781821436343</v>
      </c>
      <c r="AX97">
        <f t="shared" si="38"/>
        <v>-1.4044637011940666</v>
      </c>
      <c r="AY97" s="7">
        <f t="shared" si="34"/>
        <v>-6.3909725679010272</v>
      </c>
      <c r="AZ97">
        <f t="shared" si="40"/>
        <v>-3.0964481144586022</v>
      </c>
      <c r="BA97" s="7">
        <f t="shared" si="35"/>
        <v>0.13128971505285034</v>
      </c>
      <c r="BB97">
        <f t="shared" si="39"/>
        <v>700.07368156658117</v>
      </c>
    </row>
    <row r="98" spans="3:54" x14ac:dyDescent="0.15">
      <c r="C98" s="2">
        <v>42821</v>
      </c>
      <c r="D98" s="1">
        <v>0.46020833333333333</v>
      </c>
      <c r="E98" s="3">
        <v>96</v>
      </c>
      <c r="F98">
        <v>3416.6625100000001</v>
      </c>
      <c r="G98" t="s">
        <v>17</v>
      </c>
      <c r="H98">
        <f t="shared" si="30"/>
        <v>24</v>
      </c>
      <c r="J98">
        <v>13505.341200000001</v>
      </c>
      <c r="K98" t="s">
        <v>18</v>
      </c>
      <c r="L98">
        <v>16.829999999999998</v>
      </c>
      <c r="M98">
        <v>1005.78</v>
      </c>
      <c r="N98">
        <f t="shared" si="31"/>
        <v>-0.90909090909111578</v>
      </c>
      <c r="O98">
        <v>19.100000000000001</v>
      </c>
      <c r="P98">
        <v>-0.1353</v>
      </c>
      <c r="Q98">
        <v>-0.67290000000000005</v>
      </c>
      <c r="R98">
        <v>0.73240000000000005</v>
      </c>
      <c r="S98">
        <f t="shared" si="41"/>
        <v>-0.13172530042846192</v>
      </c>
      <c r="T98">
        <f t="shared" si="42"/>
        <v>-0.65512161609986719</v>
      </c>
      <c r="U98">
        <f t="shared" si="43"/>
        <v>0.71304959374579091</v>
      </c>
      <c r="V98">
        <f t="shared" si="32"/>
        <v>-2.2771464909406292E-2</v>
      </c>
      <c r="W98">
        <v>0</v>
      </c>
      <c r="X98">
        <v>-0.122</v>
      </c>
      <c r="Y98">
        <v>-0.54879999999999995</v>
      </c>
      <c r="Z98">
        <f t="shared" si="44"/>
        <v>-8.6470138138888884E-4</v>
      </c>
      <c r="AA98">
        <f t="shared" si="36"/>
        <v>-1.238593492317887E-2</v>
      </c>
      <c r="AB98">
        <f t="shared" si="45"/>
        <v>1.7729632571452001E-3</v>
      </c>
      <c r="AC98">
        <f t="shared" si="46"/>
        <v>-3.5476718606325774E-3</v>
      </c>
      <c r="AD98">
        <v>-1.08087622174857E-4</v>
      </c>
      <c r="AE98">
        <v>2.2162036920739199E-4</v>
      </c>
      <c r="AF98">
        <v>-4.4345898840907901E-4</v>
      </c>
      <c r="AG98">
        <v>0.999999871272793</v>
      </c>
      <c r="AH98">
        <v>1.67246926229688E-3</v>
      </c>
      <c r="AI98">
        <v>-0.33219695887266598</v>
      </c>
      <c r="AJ98">
        <v>-1.03281491477878E-3</v>
      </c>
      <c r="AK98">
        <v>0.94320799225603902</v>
      </c>
      <c r="AL98">
        <v>0.77928822761820804</v>
      </c>
      <c r="AM98">
        <v>-3.0594969697672501E-3</v>
      </c>
      <c r="AN98">
        <v>0.626658198521302</v>
      </c>
      <c r="AO98">
        <v>8.3714015879510402E-4</v>
      </c>
      <c r="AP98">
        <v>0.999992272279837</v>
      </c>
      <c r="AQ98">
        <v>3.8411686975376599E-3</v>
      </c>
      <c r="AR98">
        <v>-0.62666510792609698</v>
      </c>
      <c r="AS98">
        <v>-2.4687768024662798E-3</v>
      </c>
      <c r="AT98">
        <v>0.77928476672463698</v>
      </c>
      <c r="AU98">
        <f t="shared" si="33"/>
        <v>51.195452313836753</v>
      </c>
      <c r="AV98" s="7">
        <v>0</v>
      </c>
      <c r="AW98">
        <f t="shared" si="37"/>
        <v>-7.5333781821436343</v>
      </c>
      <c r="AX98">
        <f t="shared" si="38"/>
        <v>-3.2878082467299752</v>
      </c>
      <c r="AY98" s="7">
        <f t="shared" si="34"/>
        <v>-6.3943812461771552</v>
      </c>
      <c r="AZ98">
        <f t="shared" si="40"/>
        <v>-4.694191256433859</v>
      </c>
      <c r="BA98" s="7">
        <f t="shared" si="35"/>
        <v>0.16668845768489168</v>
      </c>
      <c r="BB98">
        <f t="shared" si="39"/>
        <v>700.10650399534438</v>
      </c>
    </row>
    <row r="99" spans="3:54" x14ac:dyDescent="0.15">
      <c r="C99" s="2">
        <v>42821</v>
      </c>
      <c r="D99" s="1">
        <v>0.46020833333333333</v>
      </c>
      <c r="E99" s="3">
        <v>97</v>
      </c>
      <c r="F99">
        <v>3416.6625100000001</v>
      </c>
      <c r="G99" t="s">
        <v>17</v>
      </c>
      <c r="H99">
        <f t="shared" si="30"/>
        <v>24.25</v>
      </c>
      <c r="J99">
        <v>13505.341200000001</v>
      </c>
      <c r="K99" t="s">
        <v>18</v>
      </c>
      <c r="L99">
        <v>16.829999999999998</v>
      </c>
      <c r="M99">
        <v>1005.77</v>
      </c>
      <c r="N99">
        <f t="shared" si="31"/>
        <v>-0.81818181818210756</v>
      </c>
      <c r="O99">
        <v>19.09</v>
      </c>
      <c r="P99">
        <v>-0.12790000000000001</v>
      </c>
      <c r="Q99">
        <v>-0.67430000000000001</v>
      </c>
      <c r="R99">
        <v>0.74070000000000003</v>
      </c>
      <c r="S99">
        <f t="shared" si="41"/>
        <v>-0.12452081245233022</v>
      </c>
      <c r="T99">
        <f t="shared" si="42"/>
        <v>-0.6564846273385947</v>
      </c>
      <c r="U99">
        <f t="shared" si="43"/>
        <v>0.72113030323253324</v>
      </c>
      <c r="V99">
        <f t="shared" si="32"/>
        <v>-1.6889419797585847E-2</v>
      </c>
      <c r="W99">
        <v>0</v>
      </c>
      <c r="X99">
        <v>-0.122</v>
      </c>
      <c r="Y99">
        <v>-0.48780000000000001</v>
      </c>
      <c r="Z99">
        <f t="shared" si="44"/>
        <v>-8.6470138138888884E-4</v>
      </c>
      <c r="AA99">
        <f t="shared" si="36"/>
        <v>-1.238593492317887E-2</v>
      </c>
      <c r="AB99">
        <f t="shared" si="45"/>
        <v>1.7729632571452001E-3</v>
      </c>
      <c r="AC99">
        <f t="shared" si="46"/>
        <v>-2.4830212384103559E-3</v>
      </c>
      <c r="AD99">
        <v>-1.08087637146623E-4</v>
      </c>
      <c r="AE99">
        <v>2.2162039990515601E-4</v>
      </c>
      <c r="AF99">
        <v>-3.1037765987947899E-4</v>
      </c>
      <c r="AG99">
        <v>0.99999992143358196</v>
      </c>
      <c r="AH99">
        <v>1.6738554152446201E-3</v>
      </c>
      <c r="AI99">
        <v>-0.33198726790908401</v>
      </c>
      <c r="AJ99">
        <v>-1.3611012540953699E-3</v>
      </c>
      <c r="AK99">
        <v>0.94328139998501204</v>
      </c>
      <c r="AL99">
        <v>0.77956520269927598</v>
      </c>
      <c r="AM99">
        <v>-3.6792003653326401E-3</v>
      </c>
      <c r="AN99">
        <v>0.62631027312755105</v>
      </c>
      <c r="AO99">
        <v>1.4564056206051001E-3</v>
      </c>
      <c r="AP99">
        <v>0.99999069122285</v>
      </c>
      <c r="AQ99">
        <v>4.0615699323183702E-3</v>
      </c>
      <c r="AR99">
        <v>-0.62631938627437</v>
      </c>
      <c r="AS99">
        <v>-2.2540967855393802E-3</v>
      </c>
      <c r="AT99">
        <v>0.77956330430862197</v>
      </c>
      <c r="AU99">
        <f t="shared" si="33"/>
        <v>51.220782993445575</v>
      </c>
      <c r="AV99" s="7">
        <v>0</v>
      </c>
      <c r="AW99">
        <f t="shared" si="37"/>
        <v>-7.5333781821436343</v>
      </c>
      <c r="AX99">
        <f t="shared" si="38"/>
        <v>-5.1711527922658842</v>
      </c>
      <c r="AY99" s="7">
        <f t="shared" si="34"/>
        <v>-6.4065632896526656</v>
      </c>
      <c r="AZ99">
        <f t="shared" si="40"/>
        <v>-6.2927865679781476</v>
      </c>
      <c r="BA99" s="7">
        <f t="shared" si="35"/>
        <v>0.13236950355066107</v>
      </c>
      <c r="BB99">
        <f t="shared" si="39"/>
        <v>700.14817610976559</v>
      </c>
    </row>
    <row r="100" spans="3:54" x14ac:dyDescent="0.15">
      <c r="C100" s="2">
        <v>42821</v>
      </c>
      <c r="D100" s="1">
        <v>0.46020833333333333</v>
      </c>
      <c r="E100" s="3">
        <v>98</v>
      </c>
      <c r="F100">
        <v>3416.6625100000001</v>
      </c>
      <c r="G100" t="s">
        <v>17</v>
      </c>
      <c r="H100">
        <f t="shared" si="30"/>
        <v>24.5</v>
      </c>
      <c r="J100">
        <v>13505.341200000001</v>
      </c>
      <c r="K100" t="s">
        <v>18</v>
      </c>
      <c r="L100">
        <v>16.829999999999998</v>
      </c>
      <c r="M100">
        <v>1005.77</v>
      </c>
      <c r="N100">
        <f t="shared" si="31"/>
        <v>-0.81818181818210756</v>
      </c>
      <c r="O100">
        <v>19.09</v>
      </c>
      <c r="P100">
        <v>-0.1343</v>
      </c>
      <c r="Q100">
        <v>-0.67679999999999996</v>
      </c>
      <c r="R100">
        <v>0.73929999999999996</v>
      </c>
      <c r="S100">
        <f t="shared" si="41"/>
        <v>-0.1307517209722279</v>
      </c>
      <c r="T100">
        <f t="shared" si="42"/>
        <v>-0.65891857597917969</v>
      </c>
      <c r="U100">
        <f t="shared" si="43"/>
        <v>0.71976729199380551</v>
      </c>
      <c r="V100">
        <f t="shared" si="32"/>
        <v>-1.5452054528716563E-2</v>
      </c>
      <c r="W100">
        <v>0</v>
      </c>
      <c r="X100">
        <v>-0.122</v>
      </c>
      <c r="Y100">
        <v>-0.54879999999999995</v>
      </c>
      <c r="Z100">
        <f t="shared" si="44"/>
        <v>-8.6470138138888884E-4</v>
      </c>
      <c r="AA100">
        <f t="shared" si="36"/>
        <v>-1.238593492317887E-2</v>
      </c>
      <c r="AB100">
        <f t="shared" si="45"/>
        <v>1.7729632571452001E-3</v>
      </c>
      <c r="AC100">
        <f t="shared" si="46"/>
        <v>-3.5476718606325774E-3</v>
      </c>
      <c r="AD100">
        <v>-1.08087622174857E-4</v>
      </c>
      <c r="AE100">
        <v>2.2162036920739199E-4</v>
      </c>
      <c r="AF100">
        <v>-4.4345898840907901E-4</v>
      </c>
      <c r="AG100">
        <v>0.999999871272793</v>
      </c>
      <c r="AH100">
        <v>1.7194225419618499E-3</v>
      </c>
      <c r="AI100">
        <v>-0.33177728539673201</v>
      </c>
      <c r="AJ100">
        <v>-1.8149204482325501E-3</v>
      </c>
      <c r="AK100">
        <v>0.94335443103038497</v>
      </c>
      <c r="AL100">
        <v>0.77984107791708401</v>
      </c>
      <c r="AM100">
        <v>-4.5651571804597698E-3</v>
      </c>
      <c r="AN100">
        <v>0.62596090335821897</v>
      </c>
      <c r="AO100">
        <v>2.28329580677156E-3</v>
      </c>
      <c r="AP100">
        <v>0.99998749929977804</v>
      </c>
      <c r="AQ100">
        <v>4.4483485065977199E-3</v>
      </c>
      <c r="AR100">
        <v>-0.62597338581874096</v>
      </c>
      <c r="AS100">
        <v>-2.03975098849525E-3</v>
      </c>
      <c r="AT100">
        <v>0.77984175296179503</v>
      </c>
      <c r="AU100">
        <f t="shared" si="33"/>
        <v>51.246026948876903</v>
      </c>
      <c r="AV100" s="7">
        <v>0</v>
      </c>
      <c r="AW100">
        <f t="shared" si="37"/>
        <v>-7.5333781821436343</v>
      </c>
      <c r="AX100">
        <f t="shared" si="38"/>
        <v>-7.0544973378017932</v>
      </c>
      <c r="AY100" s="7">
        <f t="shared" si="34"/>
        <v>-6.4288696597070878</v>
      </c>
      <c r="AZ100">
        <f t="shared" si="40"/>
        <v>-7.8944273903913142</v>
      </c>
      <c r="BA100" s="7">
        <f t="shared" si="35"/>
        <v>0.12616863636642348</v>
      </c>
      <c r="BB100">
        <f t="shared" si="39"/>
        <v>700.18126848565328</v>
      </c>
    </row>
    <row r="101" spans="3:54" x14ac:dyDescent="0.15">
      <c r="C101" s="2">
        <v>42821</v>
      </c>
      <c r="D101" s="1">
        <v>0.46021990740740742</v>
      </c>
      <c r="E101" s="3">
        <v>99</v>
      </c>
      <c r="F101">
        <v>3416.6605300000001</v>
      </c>
      <c r="G101" t="s">
        <v>17</v>
      </c>
      <c r="H101">
        <f t="shared" si="30"/>
        <v>24.75</v>
      </c>
      <c r="J101">
        <v>13505.33986</v>
      </c>
      <c r="K101" t="s">
        <v>18</v>
      </c>
      <c r="L101">
        <v>16.82</v>
      </c>
      <c r="M101">
        <v>1005.77</v>
      </c>
      <c r="N101">
        <f t="shared" si="31"/>
        <v>-0.81818181818210756</v>
      </c>
      <c r="O101">
        <v>19.09</v>
      </c>
      <c r="P101">
        <v>-0.1333</v>
      </c>
      <c r="Q101">
        <v>-0.6704</v>
      </c>
      <c r="R101">
        <v>0.73680000000000001</v>
      </c>
      <c r="S101">
        <f t="shared" si="41"/>
        <v>-0.1297781415159939</v>
      </c>
      <c r="T101">
        <f t="shared" si="42"/>
        <v>-0.65268766745928208</v>
      </c>
      <c r="U101">
        <f t="shared" si="43"/>
        <v>0.71733334335322052</v>
      </c>
      <c r="V101">
        <f t="shared" si="32"/>
        <v>-2.1526350505496228E-2</v>
      </c>
      <c r="W101">
        <v>0</v>
      </c>
      <c r="X101">
        <v>0</v>
      </c>
      <c r="Y101">
        <v>-0.54879999999999995</v>
      </c>
      <c r="Z101">
        <f t="shared" si="44"/>
        <v>-8.6470138138888884E-4</v>
      </c>
      <c r="AA101">
        <f t="shared" si="36"/>
        <v>-1.238593492317887E-2</v>
      </c>
      <c r="AB101">
        <f t="shared" si="45"/>
        <v>3.9022645015896443E-3</v>
      </c>
      <c r="AC101">
        <f t="shared" si="46"/>
        <v>-3.5476718606325774E-3</v>
      </c>
      <c r="AD101">
        <v>-1.08087608901896E-4</v>
      </c>
      <c r="AE101">
        <v>4.87783052351689E-4</v>
      </c>
      <c r="AF101">
        <v>-4.4345893395313302E-4</v>
      </c>
      <c r="AG101">
        <v>0.99999977686444297</v>
      </c>
      <c r="AH101">
        <v>1.7654721222283799E-3</v>
      </c>
      <c r="AI101">
        <v>-0.33131610039790599</v>
      </c>
      <c r="AJ101">
        <v>-2.2682813018746598E-3</v>
      </c>
      <c r="AK101">
        <v>0.94351543687702499</v>
      </c>
      <c r="AL101">
        <v>0.78044899303411996</v>
      </c>
      <c r="AM101">
        <v>-5.4501755247923604E-3</v>
      </c>
      <c r="AN101">
        <v>0.62519570124783796</v>
      </c>
      <c r="AO101">
        <v>3.1104581692006699E-3</v>
      </c>
      <c r="AP101">
        <v>0.99998347601624205</v>
      </c>
      <c r="AQ101">
        <v>4.8345366324822302E-3</v>
      </c>
      <c r="AR101">
        <v>-0.62521171959745303</v>
      </c>
      <c r="AS101">
        <v>-1.8284641703118401E-3</v>
      </c>
      <c r="AT101">
        <v>0.78045304945062</v>
      </c>
      <c r="AU101">
        <f t="shared" si="33"/>
        <v>51.301703181434689</v>
      </c>
      <c r="AV101" s="7">
        <v>0</v>
      </c>
      <c r="AW101">
        <f t="shared" si="37"/>
        <v>-7.5333781821436343</v>
      </c>
      <c r="AX101">
        <f t="shared" si="38"/>
        <v>-8.9378418833377022</v>
      </c>
      <c r="AY101" s="7">
        <f t="shared" si="34"/>
        <v>-6.3662032606092236</v>
      </c>
      <c r="AZ101">
        <f t="shared" si="40"/>
        <v>-9.5016448053180866</v>
      </c>
      <c r="BA101" s="7">
        <f t="shared" si="35"/>
        <v>0.1658797092349408</v>
      </c>
      <c r="BB101">
        <f t="shared" si="39"/>
        <v>700.21281064474488</v>
      </c>
    </row>
    <row r="102" spans="3:54" x14ac:dyDescent="0.15">
      <c r="C102" s="2">
        <v>42821</v>
      </c>
      <c r="D102" s="1">
        <v>0.46021990740740742</v>
      </c>
      <c r="E102" s="3">
        <v>100</v>
      </c>
      <c r="F102">
        <v>3416.6605300000001</v>
      </c>
      <c r="G102" t="s">
        <v>17</v>
      </c>
      <c r="H102">
        <f t="shared" si="30"/>
        <v>25</v>
      </c>
      <c r="J102">
        <v>13505.33986</v>
      </c>
      <c r="K102" t="s">
        <v>18</v>
      </c>
      <c r="L102">
        <v>16.82</v>
      </c>
      <c r="M102">
        <v>1005.77</v>
      </c>
      <c r="N102">
        <f t="shared" si="31"/>
        <v>-0.81818181818210756</v>
      </c>
      <c r="O102">
        <v>19.09</v>
      </c>
      <c r="P102">
        <v>-0.13089999999999999</v>
      </c>
      <c r="Q102">
        <v>-0.67190000000000005</v>
      </c>
      <c r="R102">
        <v>0.73929999999999996</v>
      </c>
      <c r="S102">
        <f t="shared" si="41"/>
        <v>-0.12744155082103226</v>
      </c>
      <c r="T102">
        <f t="shared" si="42"/>
        <v>-0.65414803664363319</v>
      </c>
      <c r="U102">
        <f t="shared" si="43"/>
        <v>0.71976729199380551</v>
      </c>
      <c r="V102">
        <f t="shared" si="32"/>
        <v>-1.907392870589586E-2</v>
      </c>
      <c r="W102">
        <v>6.0999999999999999E-2</v>
      </c>
      <c r="X102">
        <v>-0.122</v>
      </c>
      <c r="Y102">
        <v>-0.54879999999999995</v>
      </c>
      <c r="Z102">
        <f t="shared" si="44"/>
        <v>1.9994924083333333E-4</v>
      </c>
      <c r="AA102">
        <f t="shared" si="36"/>
        <v>-1.238593492317887E-2</v>
      </c>
      <c r="AB102">
        <f t="shared" si="45"/>
        <v>1.7729632571452001E-3</v>
      </c>
      <c r="AC102">
        <f t="shared" si="46"/>
        <v>-3.5476718606325774E-3</v>
      </c>
      <c r="AD102" s="6">
        <v>2.49936240290413E-5</v>
      </c>
      <c r="AE102">
        <v>2.2162036639043501E-4</v>
      </c>
      <c r="AF102">
        <v>-4.4345898277239101E-4</v>
      </c>
      <c r="AG102">
        <v>0.99999987680192404</v>
      </c>
      <c r="AH102">
        <v>1.9364815730122801E-3</v>
      </c>
      <c r="AI102">
        <v>-0.33110623112168303</v>
      </c>
      <c r="AJ102">
        <v>-2.6780193636676101E-3</v>
      </c>
      <c r="AK102">
        <v>0.94358769701803402</v>
      </c>
      <c r="AL102">
        <v>0.780722983849365</v>
      </c>
      <c r="AM102">
        <v>-6.3362544784190096E-3</v>
      </c>
      <c r="AN102">
        <v>0.62484516031456006</v>
      </c>
      <c r="AO102">
        <v>3.77153001731228E-3</v>
      </c>
      <c r="AP102">
        <v>0.99997815650280997</v>
      </c>
      <c r="AQ102">
        <v>5.4278981723427698E-3</v>
      </c>
      <c r="AR102">
        <v>-0.62486590405515896</v>
      </c>
      <c r="AS102">
        <v>-1.8810625788432899E-3</v>
      </c>
      <c r="AT102">
        <v>0.780729827503024</v>
      </c>
      <c r="AU102">
        <f t="shared" si="33"/>
        <v>51.326818864964821</v>
      </c>
      <c r="AV102" s="7">
        <v>0</v>
      </c>
      <c r="AW102">
        <f t="shared" si="37"/>
        <v>-7.5333781821436343</v>
      </c>
      <c r="AX102">
        <f t="shared" si="38"/>
        <v>-10.821186428873611</v>
      </c>
      <c r="AY102" s="7">
        <f t="shared" si="34"/>
        <v>-6.3769342235191235</v>
      </c>
      <c r="AZ102">
        <f t="shared" si="40"/>
        <v>-11.093195620470393</v>
      </c>
      <c r="BA102" s="7">
        <f t="shared" si="35"/>
        <v>0.15396511926986922</v>
      </c>
      <c r="BB102">
        <f t="shared" si="39"/>
        <v>700.25428057205363</v>
      </c>
    </row>
    <row r="103" spans="3:54" x14ac:dyDescent="0.15">
      <c r="D103" s="5"/>
    </row>
  </sheetData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sqref="A1:A5"/>
    </sheetView>
  </sheetViews>
  <sheetFormatPr defaultRowHeight="13.5" x14ac:dyDescent="0.15"/>
  <cols>
    <col min="1" max="1" width="9" customWidth="1"/>
  </cols>
  <sheetData>
    <row r="1" spans="1:1" x14ac:dyDescent="0.15">
      <c r="A1" t="s">
        <v>36</v>
      </c>
    </row>
    <row r="2" spans="1:1" x14ac:dyDescent="0.15">
      <c r="A2" t="s">
        <v>37</v>
      </c>
    </row>
    <row r="3" spans="1:1" x14ac:dyDescent="0.15">
      <c r="A3" t="s">
        <v>38</v>
      </c>
    </row>
    <row r="4" spans="1:1" x14ac:dyDescent="0.15">
      <c r="A4" t="s">
        <v>39</v>
      </c>
    </row>
    <row r="5" spans="1:1" x14ac:dyDescent="0.15">
      <c r="A5" t="s">
        <v>40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1"/>
  <sheetViews>
    <sheetView topLeftCell="J1" workbookViewId="0">
      <selection activeCell="U12" sqref="U12"/>
    </sheetView>
  </sheetViews>
  <sheetFormatPr defaultRowHeight="13.5" x14ac:dyDescent="0.15"/>
  <cols>
    <col min="1" max="1" width="29" customWidth="1"/>
    <col min="13" max="13" width="14.375" customWidth="1"/>
    <col min="14" max="14" width="11.75" customWidth="1"/>
    <col min="15" max="15" width="12.75" customWidth="1"/>
  </cols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19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15">
      <c r="A2" s="2">
        <v>42821</v>
      </c>
      <c r="B2" s="1">
        <v>0.45979166666666665</v>
      </c>
      <c r="C2">
        <v>3416.6747500000001</v>
      </c>
      <c r="D2" t="s">
        <v>17</v>
      </c>
      <c r="E2">
        <v>13505.354020000001</v>
      </c>
      <c r="F2" t="s">
        <v>18</v>
      </c>
      <c r="G2">
        <v>16.95</v>
      </c>
      <c r="H2">
        <v>1005.69</v>
      </c>
      <c r="I2">
        <v>19.260000000000002</v>
      </c>
      <c r="J2">
        <v>1.0234000000000001</v>
      </c>
      <c r="K2">
        <v>-0.125</v>
      </c>
      <c r="L2">
        <v>1.4200000000000001E-2</v>
      </c>
      <c r="M2">
        <v>0.3049</v>
      </c>
      <c r="N2">
        <v>-0.3049</v>
      </c>
      <c r="O2">
        <v>-0.18290000000000001</v>
      </c>
      <c r="P2">
        <v>45.330500000000001</v>
      </c>
      <c r="Q2">
        <v>15.829700000000001</v>
      </c>
      <c r="R2">
        <v>34.915999999999997</v>
      </c>
    </row>
    <row r="3" spans="1:18" x14ac:dyDescent="0.15">
      <c r="A3" s="2">
        <v>42821</v>
      </c>
      <c r="B3" s="1">
        <v>0.45979166666666665</v>
      </c>
      <c r="C3">
        <v>3416.6747500000001</v>
      </c>
      <c r="D3" t="s">
        <v>17</v>
      </c>
      <c r="E3">
        <v>13505.354020000001</v>
      </c>
      <c r="F3" t="s">
        <v>18</v>
      </c>
      <c r="G3">
        <v>16.96</v>
      </c>
      <c r="H3">
        <v>1005.7</v>
      </c>
      <c r="I3">
        <v>19.239999999999998</v>
      </c>
      <c r="J3">
        <v>1.0254000000000001</v>
      </c>
      <c r="K3">
        <v>-0.1182</v>
      </c>
      <c r="L3">
        <v>3.2199999999999999E-2</v>
      </c>
      <c r="M3">
        <v>0.18290000000000001</v>
      </c>
      <c r="N3">
        <v>-0.42680000000000001</v>
      </c>
      <c r="O3">
        <v>-0.3659</v>
      </c>
      <c r="P3">
        <v>45.510399999999997</v>
      </c>
      <c r="Q3">
        <v>15.649800000000001</v>
      </c>
      <c r="R3">
        <v>35.434600000000003</v>
      </c>
    </row>
    <row r="4" spans="1:18" x14ac:dyDescent="0.15">
      <c r="A4" s="2">
        <v>42821</v>
      </c>
      <c r="B4" s="1">
        <v>0.45979166666666665</v>
      </c>
      <c r="C4">
        <v>3416.6747500000001</v>
      </c>
      <c r="D4" t="s">
        <v>17</v>
      </c>
      <c r="E4">
        <v>13505.354020000001</v>
      </c>
      <c r="F4" t="s">
        <v>18</v>
      </c>
      <c r="G4">
        <v>16.96</v>
      </c>
      <c r="H4">
        <v>1005.69</v>
      </c>
      <c r="I4">
        <v>19.239999999999998</v>
      </c>
      <c r="J4">
        <v>1.0132000000000001</v>
      </c>
      <c r="K4">
        <v>-0.13769999999999999</v>
      </c>
      <c r="L4">
        <v>4.1500000000000002E-2</v>
      </c>
      <c r="M4">
        <v>-0.60980000000000001</v>
      </c>
      <c r="N4">
        <v>-6.0999999999999999E-2</v>
      </c>
      <c r="O4">
        <v>-0.24390000000000001</v>
      </c>
      <c r="P4">
        <v>43.531599999999997</v>
      </c>
      <c r="Q4">
        <v>14.750400000000001</v>
      </c>
      <c r="R4">
        <v>35.607399999999998</v>
      </c>
    </row>
    <row r="5" spans="1:18" x14ac:dyDescent="0.15">
      <c r="A5" s="2">
        <v>42821</v>
      </c>
      <c r="B5" s="1">
        <v>0.45979166666666665</v>
      </c>
      <c r="C5">
        <v>3416.6747500000001</v>
      </c>
      <c r="D5" t="s">
        <v>17</v>
      </c>
      <c r="E5">
        <v>13505.354020000001</v>
      </c>
      <c r="F5" t="s">
        <v>18</v>
      </c>
      <c r="G5">
        <v>16.96</v>
      </c>
      <c r="H5">
        <v>1005.68</v>
      </c>
      <c r="I5">
        <v>19.25</v>
      </c>
      <c r="J5">
        <v>1.0303</v>
      </c>
      <c r="K5">
        <v>-9.1800000000000007E-2</v>
      </c>
      <c r="L5">
        <v>2.64E-2</v>
      </c>
      <c r="M5">
        <v>0.85370000000000001</v>
      </c>
      <c r="N5">
        <v>-0.24390000000000001</v>
      </c>
      <c r="O5">
        <v>-0.24390000000000001</v>
      </c>
      <c r="P5">
        <v>44.071300000000001</v>
      </c>
      <c r="Q5">
        <v>16.729099999999999</v>
      </c>
      <c r="R5">
        <v>35.780299999999997</v>
      </c>
    </row>
    <row r="6" spans="1:18" x14ac:dyDescent="0.15">
      <c r="A6" s="2">
        <v>42821</v>
      </c>
      <c r="B6" s="1">
        <v>0.45980324074074069</v>
      </c>
      <c r="C6">
        <v>3416.6747799999998</v>
      </c>
      <c r="D6" t="s">
        <v>17</v>
      </c>
      <c r="E6">
        <v>13505.35404</v>
      </c>
      <c r="F6" t="s">
        <v>18</v>
      </c>
      <c r="G6">
        <v>16.95</v>
      </c>
      <c r="H6">
        <v>1005.69</v>
      </c>
      <c r="I6">
        <v>19.27</v>
      </c>
      <c r="J6">
        <v>1.0073000000000001</v>
      </c>
      <c r="K6">
        <v>-0.1016</v>
      </c>
      <c r="L6">
        <v>3.1300000000000001E-2</v>
      </c>
      <c r="M6">
        <v>-0.3049</v>
      </c>
      <c r="N6">
        <v>-0.24390000000000001</v>
      </c>
      <c r="O6">
        <v>-0.73170000000000002</v>
      </c>
      <c r="P6">
        <v>44.071300000000001</v>
      </c>
      <c r="Q6">
        <v>16.729099999999999</v>
      </c>
      <c r="R6">
        <v>35.780299999999997</v>
      </c>
    </row>
    <row r="7" spans="1:18" x14ac:dyDescent="0.15">
      <c r="A7" s="2">
        <v>42821</v>
      </c>
      <c r="B7" s="1">
        <v>0.45980324074074069</v>
      </c>
      <c r="C7">
        <v>3416.6747799999998</v>
      </c>
      <c r="D7" t="s">
        <v>17</v>
      </c>
      <c r="E7">
        <v>13505.35404</v>
      </c>
      <c r="F7" t="s">
        <v>18</v>
      </c>
      <c r="G7">
        <v>16.95</v>
      </c>
      <c r="H7">
        <v>1005.68</v>
      </c>
      <c r="I7">
        <v>19.25</v>
      </c>
      <c r="J7">
        <v>1.0103</v>
      </c>
      <c r="K7">
        <v>-0.1333</v>
      </c>
      <c r="L7">
        <v>4.7399999999999998E-2</v>
      </c>
      <c r="M7">
        <v>-1.3414999999999999</v>
      </c>
      <c r="N7">
        <v>-0.18290000000000001</v>
      </c>
      <c r="O7">
        <v>-0.60980000000000001</v>
      </c>
      <c r="P7">
        <v>43.171900000000001</v>
      </c>
      <c r="Q7">
        <v>14.030900000000001</v>
      </c>
      <c r="R7">
        <v>36.2988</v>
      </c>
    </row>
    <row r="8" spans="1:18" x14ac:dyDescent="0.15">
      <c r="A8" s="2">
        <v>42821</v>
      </c>
      <c r="B8" s="1">
        <v>0.45980324074074069</v>
      </c>
      <c r="C8">
        <v>3416.6747799999998</v>
      </c>
      <c r="D8" t="s">
        <v>17</v>
      </c>
      <c r="E8">
        <v>13505.35404</v>
      </c>
      <c r="F8" t="s">
        <v>18</v>
      </c>
      <c r="G8">
        <v>16.95</v>
      </c>
      <c r="H8">
        <v>1005.64</v>
      </c>
      <c r="I8">
        <v>19.260000000000002</v>
      </c>
      <c r="J8">
        <v>1.0390999999999999</v>
      </c>
      <c r="K8">
        <v>-0.10009999999999999</v>
      </c>
      <c r="L8">
        <v>-1.0699999999999999E-2</v>
      </c>
      <c r="M8">
        <v>1.5853999999999999</v>
      </c>
      <c r="N8">
        <v>-0.3659</v>
      </c>
      <c r="O8">
        <v>-6.0999999999999999E-2</v>
      </c>
      <c r="P8">
        <v>44.431100000000001</v>
      </c>
      <c r="Q8">
        <v>15.649800000000001</v>
      </c>
      <c r="R8">
        <v>36.125999999999998</v>
      </c>
    </row>
    <row r="9" spans="1:18" x14ac:dyDescent="0.15">
      <c r="A9" s="2">
        <v>42821</v>
      </c>
      <c r="B9" s="1">
        <v>0.45980324074074069</v>
      </c>
      <c r="C9">
        <v>3416.6747799999998</v>
      </c>
      <c r="D9" t="s">
        <v>17</v>
      </c>
      <c r="E9">
        <v>13505.35404</v>
      </c>
      <c r="F9" t="s">
        <v>18</v>
      </c>
      <c r="G9">
        <v>16.95</v>
      </c>
      <c r="H9">
        <v>1005.65</v>
      </c>
      <c r="I9">
        <v>19.25</v>
      </c>
      <c r="J9">
        <v>1.0093000000000001</v>
      </c>
      <c r="K9">
        <v>-9.7699999999999995E-2</v>
      </c>
      <c r="L9">
        <v>2.1499999999999998E-2</v>
      </c>
      <c r="M9">
        <v>-0.67069999999999996</v>
      </c>
      <c r="N9">
        <v>0</v>
      </c>
      <c r="O9">
        <v>-0.48780000000000001</v>
      </c>
      <c r="P9">
        <v>43.711500000000001</v>
      </c>
      <c r="Q9">
        <v>14.570499999999999</v>
      </c>
      <c r="R9">
        <v>36.125999999999998</v>
      </c>
    </row>
    <row r="10" spans="1:18" x14ac:dyDescent="0.15">
      <c r="A10" s="2">
        <v>42821</v>
      </c>
      <c r="B10" s="1">
        <v>0.45981481481481484</v>
      </c>
      <c r="C10">
        <v>3416.6747799999998</v>
      </c>
      <c r="D10" t="s">
        <v>17</v>
      </c>
      <c r="E10">
        <v>13505.35405</v>
      </c>
      <c r="F10" t="s">
        <v>18</v>
      </c>
      <c r="G10">
        <v>16.95</v>
      </c>
      <c r="H10">
        <v>1005.66</v>
      </c>
      <c r="I10">
        <v>19.239999999999998</v>
      </c>
      <c r="J10">
        <v>0.98970000000000002</v>
      </c>
      <c r="K10">
        <v>-0.16750000000000001</v>
      </c>
      <c r="L10">
        <v>5.2200000000000003E-2</v>
      </c>
      <c r="M10">
        <v>-1.9512</v>
      </c>
      <c r="N10">
        <v>-0.122</v>
      </c>
      <c r="O10">
        <v>-0.60980000000000001</v>
      </c>
      <c r="P10">
        <v>45.690199999999997</v>
      </c>
      <c r="Q10">
        <v>16.189499999999999</v>
      </c>
      <c r="R10">
        <v>35.607399999999998</v>
      </c>
    </row>
    <row r="11" spans="1:18" x14ac:dyDescent="0.15">
      <c r="A11" s="2">
        <v>42821</v>
      </c>
      <c r="B11" s="1">
        <v>0.45981481481481484</v>
      </c>
      <c r="C11">
        <v>3416.6747799999998</v>
      </c>
      <c r="D11" t="s">
        <v>17</v>
      </c>
      <c r="E11">
        <v>13505.35405</v>
      </c>
      <c r="F11" t="s">
        <v>18</v>
      </c>
      <c r="G11">
        <v>16.95</v>
      </c>
      <c r="H11">
        <v>1005.66</v>
      </c>
      <c r="I11">
        <v>19.25</v>
      </c>
      <c r="J11">
        <v>1.0106999999999999</v>
      </c>
      <c r="K11">
        <v>-0.21440000000000001</v>
      </c>
      <c r="L11">
        <v>1.5100000000000001E-2</v>
      </c>
      <c r="M11">
        <v>-6.0999999999999999E-2</v>
      </c>
      <c r="N11">
        <v>-0.42680000000000001</v>
      </c>
      <c r="O11">
        <v>-0.18290000000000001</v>
      </c>
      <c r="P11">
        <v>44.610900000000001</v>
      </c>
      <c r="Q11">
        <v>14.030900000000001</v>
      </c>
      <c r="R11">
        <v>33.533200000000001</v>
      </c>
    </row>
    <row r="12" spans="1:18" x14ac:dyDescent="0.15">
      <c r="A12" s="2">
        <v>42821</v>
      </c>
      <c r="B12" s="1">
        <v>0.45981481481481484</v>
      </c>
      <c r="C12">
        <v>3416.6747799999998</v>
      </c>
      <c r="D12" t="s">
        <v>17</v>
      </c>
      <c r="E12">
        <v>13505.35405</v>
      </c>
      <c r="F12" t="s">
        <v>18</v>
      </c>
      <c r="G12">
        <v>16.95</v>
      </c>
      <c r="H12">
        <v>1005.66</v>
      </c>
      <c r="I12">
        <v>19.27</v>
      </c>
      <c r="J12">
        <v>1.0239</v>
      </c>
      <c r="K12">
        <v>-0.16800000000000001</v>
      </c>
      <c r="L12">
        <v>-3.32E-2</v>
      </c>
      <c r="M12">
        <v>1.0366</v>
      </c>
      <c r="N12">
        <v>-0.48780000000000001</v>
      </c>
      <c r="O12">
        <v>-0.18290000000000001</v>
      </c>
      <c r="P12">
        <v>43.711500000000001</v>
      </c>
      <c r="Q12">
        <v>16.729099999999999</v>
      </c>
      <c r="R12">
        <v>35.434600000000003</v>
      </c>
    </row>
    <row r="13" spans="1:18" x14ac:dyDescent="0.15">
      <c r="A13" s="2">
        <v>42821</v>
      </c>
      <c r="B13" s="1">
        <v>0.45981481481481484</v>
      </c>
      <c r="C13">
        <v>3416.6747799999998</v>
      </c>
      <c r="D13" t="s">
        <v>17</v>
      </c>
      <c r="E13">
        <v>13505.35405</v>
      </c>
      <c r="F13" t="s">
        <v>18</v>
      </c>
      <c r="G13">
        <v>16.95</v>
      </c>
      <c r="H13">
        <v>1005.66</v>
      </c>
      <c r="I13">
        <v>19.260000000000002</v>
      </c>
      <c r="J13">
        <v>1.0028999999999999</v>
      </c>
      <c r="K13">
        <v>-0.1812</v>
      </c>
      <c r="L13">
        <v>3.8100000000000002E-2</v>
      </c>
      <c r="M13">
        <v>-1.5244</v>
      </c>
      <c r="N13">
        <v>-0.18290000000000001</v>
      </c>
      <c r="O13">
        <v>-0.3659</v>
      </c>
      <c r="P13">
        <v>44.251199999999997</v>
      </c>
      <c r="Q13">
        <v>15.469900000000001</v>
      </c>
      <c r="R13">
        <v>34.570300000000003</v>
      </c>
    </row>
    <row r="14" spans="1:18" x14ac:dyDescent="0.15">
      <c r="A14" s="2">
        <v>42821</v>
      </c>
      <c r="B14" s="1">
        <v>0.45982638888888888</v>
      </c>
      <c r="C14">
        <v>3416.6747700000001</v>
      </c>
      <c r="D14" t="s">
        <v>17</v>
      </c>
      <c r="E14">
        <v>13505.354079999999</v>
      </c>
      <c r="F14" t="s">
        <v>18</v>
      </c>
      <c r="G14">
        <v>16.95</v>
      </c>
      <c r="H14">
        <v>1005.65</v>
      </c>
      <c r="I14">
        <v>19.25</v>
      </c>
      <c r="J14">
        <v>1.0181</v>
      </c>
      <c r="K14">
        <v>-0.1704</v>
      </c>
      <c r="L14">
        <v>1.0699999999999999E-2</v>
      </c>
      <c r="M14">
        <v>6.0999999999999999E-2</v>
      </c>
      <c r="N14">
        <v>-0.18290000000000001</v>
      </c>
      <c r="O14">
        <v>-0.3049</v>
      </c>
      <c r="P14">
        <v>44.610900000000001</v>
      </c>
      <c r="Q14">
        <v>15.469900000000001</v>
      </c>
      <c r="R14">
        <v>35.607399999999998</v>
      </c>
    </row>
    <row r="15" spans="1:18" x14ac:dyDescent="0.15">
      <c r="A15" s="2">
        <v>42821</v>
      </c>
      <c r="B15" s="1">
        <v>0.45982638888888888</v>
      </c>
      <c r="C15">
        <v>3416.6747700000001</v>
      </c>
      <c r="D15" t="s">
        <v>17</v>
      </c>
      <c r="E15">
        <v>13505.354079999999</v>
      </c>
      <c r="F15" t="s">
        <v>18</v>
      </c>
      <c r="G15">
        <v>16.95</v>
      </c>
      <c r="H15">
        <v>1005.65</v>
      </c>
      <c r="I15">
        <v>19.239999999999998</v>
      </c>
      <c r="J15">
        <v>1.0176000000000001</v>
      </c>
      <c r="K15">
        <v>-0.13869999999999999</v>
      </c>
      <c r="L15">
        <v>4.4000000000000003E-3</v>
      </c>
      <c r="M15">
        <v>1.0975999999999999</v>
      </c>
      <c r="N15">
        <v>-0.3049</v>
      </c>
      <c r="O15">
        <v>0</v>
      </c>
      <c r="P15">
        <v>44.970700000000001</v>
      </c>
      <c r="Q15">
        <v>15.829700000000001</v>
      </c>
      <c r="R15">
        <v>37.335900000000002</v>
      </c>
    </row>
    <row r="16" spans="1:18" x14ac:dyDescent="0.15">
      <c r="A16" s="2">
        <v>42821</v>
      </c>
      <c r="B16" s="1">
        <v>0.45982638888888888</v>
      </c>
      <c r="C16">
        <v>3416.6747700000001</v>
      </c>
      <c r="D16" t="s">
        <v>17</v>
      </c>
      <c r="E16">
        <v>13505.354079999999</v>
      </c>
      <c r="F16" t="s">
        <v>18</v>
      </c>
      <c r="G16">
        <v>16.95</v>
      </c>
      <c r="H16">
        <v>1005.65</v>
      </c>
      <c r="I16">
        <v>19.260000000000002</v>
      </c>
      <c r="J16">
        <v>1.0106999999999999</v>
      </c>
      <c r="K16">
        <v>-0.1421</v>
      </c>
      <c r="L16">
        <v>3.7600000000000001E-2</v>
      </c>
      <c r="M16">
        <v>-1.5244</v>
      </c>
      <c r="N16">
        <v>0</v>
      </c>
      <c r="O16">
        <v>-0.54879999999999995</v>
      </c>
      <c r="P16">
        <v>45.330500000000001</v>
      </c>
      <c r="Q16">
        <v>13.311299999999999</v>
      </c>
      <c r="R16">
        <v>33.878900000000002</v>
      </c>
    </row>
    <row r="17" spans="1:18" x14ac:dyDescent="0.15">
      <c r="A17" s="2">
        <v>42821</v>
      </c>
      <c r="B17" s="1">
        <v>0.45982638888888888</v>
      </c>
      <c r="C17">
        <v>3416.6747700000001</v>
      </c>
      <c r="D17" t="s">
        <v>17</v>
      </c>
      <c r="E17">
        <v>13505.354079999999</v>
      </c>
      <c r="F17" t="s">
        <v>18</v>
      </c>
      <c r="G17">
        <v>16.940000000000001</v>
      </c>
      <c r="H17">
        <v>1005.65</v>
      </c>
      <c r="I17">
        <v>19.25</v>
      </c>
      <c r="J17">
        <v>1.0044</v>
      </c>
      <c r="K17">
        <v>-0.1431</v>
      </c>
      <c r="L17">
        <v>4.9799999999999997E-2</v>
      </c>
      <c r="M17">
        <v>-1.0975999999999999</v>
      </c>
      <c r="N17">
        <v>0</v>
      </c>
      <c r="O17">
        <v>-0.67069999999999996</v>
      </c>
      <c r="P17">
        <v>46.409799999999997</v>
      </c>
      <c r="Q17">
        <v>14.750400000000001</v>
      </c>
      <c r="R17">
        <v>34.224600000000002</v>
      </c>
    </row>
    <row r="18" spans="1:18" x14ac:dyDescent="0.15">
      <c r="A18" s="2">
        <v>42821</v>
      </c>
      <c r="B18" s="1">
        <v>0.45983796296296298</v>
      </c>
      <c r="C18">
        <v>3416.6747799999998</v>
      </c>
      <c r="D18" t="s">
        <v>17</v>
      </c>
      <c r="E18">
        <v>13505.3541</v>
      </c>
      <c r="F18" t="s">
        <v>18</v>
      </c>
      <c r="G18">
        <v>16.940000000000001</v>
      </c>
      <c r="H18">
        <v>1005.65</v>
      </c>
      <c r="I18">
        <v>19.25</v>
      </c>
      <c r="J18">
        <v>1.0142</v>
      </c>
      <c r="K18">
        <v>-0.1133</v>
      </c>
      <c r="L18">
        <v>2.5899999999999999E-2</v>
      </c>
      <c r="M18">
        <v>-0.122</v>
      </c>
      <c r="N18">
        <v>-6.0999999999999999E-2</v>
      </c>
      <c r="O18">
        <v>-0.3049</v>
      </c>
      <c r="P18">
        <v>44.970700000000001</v>
      </c>
      <c r="Q18">
        <v>15.829700000000001</v>
      </c>
      <c r="R18">
        <v>37.335900000000002</v>
      </c>
    </row>
    <row r="19" spans="1:18" x14ac:dyDescent="0.15">
      <c r="A19" s="2">
        <v>42821</v>
      </c>
      <c r="B19" s="1">
        <v>0.45983796296296298</v>
      </c>
      <c r="C19">
        <v>3416.6747799999998</v>
      </c>
      <c r="D19" t="s">
        <v>17</v>
      </c>
      <c r="E19">
        <v>13505.3541</v>
      </c>
      <c r="F19" t="s">
        <v>18</v>
      </c>
      <c r="G19">
        <v>16.940000000000001</v>
      </c>
      <c r="H19">
        <v>1005.65</v>
      </c>
      <c r="I19">
        <v>19.239999999999998</v>
      </c>
      <c r="J19">
        <v>1.0239</v>
      </c>
      <c r="K19">
        <v>-9.5200000000000007E-2</v>
      </c>
      <c r="L19">
        <v>1.8100000000000002E-2</v>
      </c>
      <c r="M19">
        <v>1.1585000000000001</v>
      </c>
      <c r="N19">
        <v>-0.3049</v>
      </c>
      <c r="O19">
        <v>-0.122</v>
      </c>
      <c r="P19">
        <v>45.150599999999997</v>
      </c>
      <c r="Q19">
        <v>15.29</v>
      </c>
      <c r="R19">
        <v>35.434600000000003</v>
      </c>
    </row>
    <row r="20" spans="1:18" x14ac:dyDescent="0.15">
      <c r="A20" s="2">
        <v>42821</v>
      </c>
      <c r="B20" s="1">
        <v>0.45983796296296298</v>
      </c>
      <c r="C20">
        <v>3416.6747799999998</v>
      </c>
      <c r="D20" t="s">
        <v>17</v>
      </c>
      <c r="E20">
        <v>13505.3541</v>
      </c>
      <c r="F20" t="s">
        <v>18</v>
      </c>
      <c r="G20">
        <v>16.940000000000001</v>
      </c>
      <c r="H20">
        <v>1005.64</v>
      </c>
      <c r="I20">
        <v>19.25</v>
      </c>
      <c r="J20">
        <v>1.0145999999999999</v>
      </c>
      <c r="K20">
        <v>-0.1104</v>
      </c>
      <c r="L20">
        <v>2.1499999999999998E-2</v>
      </c>
      <c r="M20">
        <v>-1.4024000000000001</v>
      </c>
      <c r="N20">
        <v>-0.122</v>
      </c>
      <c r="O20">
        <v>-0.67069999999999996</v>
      </c>
      <c r="P20">
        <v>44.970700000000001</v>
      </c>
      <c r="Q20">
        <v>15.469900000000001</v>
      </c>
      <c r="R20">
        <v>35.953099999999999</v>
      </c>
    </row>
    <row r="21" spans="1:18" x14ac:dyDescent="0.15">
      <c r="A21" s="2">
        <v>42821</v>
      </c>
      <c r="B21" s="1">
        <v>0.45983796296296298</v>
      </c>
      <c r="C21">
        <v>3416.6747799999998</v>
      </c>
      <c r="D21" t="s">
        <v>17</v>
      </c>
      <c r="E21">
        <v>13505.3541</v>
      </c>
      <c r="F21" t="s">
        <v>18</v>
      </c>
      <c r="G21">
        <v>16.940000000000001</v>
      </c>
      <c r="H21">
        <v>1005.64</v>
      </c>
      <c r="I21">
        <v>19.25</v>
      </c>
      <c r="J21">
        <v>1.0137</v>
      </c>
      <c r="K21">
        <v>-0.1211</v>
      </c>
      <c r="L21">
        <v>3.9100000000000003E-2</v>
      </c>
      <c r="M21">
        <v>6.0999999999999999E-2</v>
      </c>
      <c r="N21">
        <v>-0.3659</v>
      </c>
      <c r="O21">
        <v>-0.42680000000000001</v>
      </c>
      <c r="P21">
        <v>46.05</v>
      </c>
      <c r="Q21">
        <v>16.549199999999999</v>
      </c>
      <c r="R21">
        <v>34.570300000000003</v>
      </c>
    </row>
    <row r="22" spans="1:18" x14ac:dyDescent="0.15">
      <c r="A22" s="2">
        <v>42821</v>
      </c>
      <c r="B22" s="1">
        <v>0.45984953703703701</v>
      </c>
      <c r="C22">
        <v>3416.6747700000001</v>
      </c>
      <c r="D22" t="s">
        <v>17</v>
      </c>
      <c r="E22">
        <v>13505.354139999999</v>
      </c>
      <c r="F22" t="s">
        <v>18</v>
      </c>
      <c r="G22">
        <v>16.940000000000001</v>
      </c>
      <c r="H22">
        <v>1005.64</v>
      </c>
      <c r="I22">
        <v>19.260000000000002</v>
      </c>
      <c r="J22">
        <v>1.0331999999999999</v>
      </c>
      <c r="K22">
        <v>-0.10639999999999999</v>
      </c>
      <c r="L22">
        <v>1.7600000000000001E-2</v>
      </c>
      <c r="M22">
        <v>0.85370000000000001</v>
      </c>
      <c r="N22">
        <v>-0.18290000000000001</v>
      </c>
      <c r="O22">
        <v>-6.0999999999999999E-2</v>
      </c>
      <c r="P22">
        <v>44.251199999999997</v>
      </c>
      <c r="Q22">
        <v>14.390599999999999</v>
      </c>
      <c r="R22">
        <v>35.953099999999999</v>
      </c>
    </row>
    <row r="23" spans="1:18" x14ac:dyDescent="0.15">
      <c r="A23" s="2">
        <v>42821</v>
      </c>
      <c r="B23" s="1">
        <v>0.45984953703703701</v>
      </c>
      <c r="C23">
        <v>3416.6747700000001</v>
      </c>
      <c r="D23" t="s">
        <v>17</v>
      </c>
      <c r="E23">
        <v>13505.354139999999</v>
      </c>
      <c r="F23" t="s">
        <v>18</v>
      </c>
      <c r="G23">
        <v>16.940000000000001</v>
      </c>
      <c r="H23">
        <v>1005.63</v>
      </c>
      <c r="I23">
        <v>19.25</v>
      </c>
      <c r="J23">
        <v>1.0228999999999999</v>
      </c>
      <c r="K23">
        <v>-9.7199999999999995E-2</v>
      </c>
      <c r="L23">
        <v>4.6399999999999997E-2</v>
      </c>
      <c r="M23">
        <v>0.18290000000000001</v>
      </c>
      <c r="N23">
        <v>-0.18290000000000001</v>
      </c>
      <c r="O23">
        <v>-0.3049</v>
      </c>
      <c r="P23">
        <v>45.690199999999997</v>
      </c>
      <c r="Q23">
        <v>15.829700000000001</v>
      </c>
      <c r="R23">
        <v>35.261699999999998</v>
      </c>
    </row>
    <row r="24" spans="1:18" x14ac:dyDescent="0.15">
      <c r="A24" s="2">
        <v>42821</v>
      </c>
      <c r="B24" s="1">
        <v>0.45984953703703701</v>
      </c>
      <c r="C24">
        <v>3416.6747700000001</v>
      </c>
      <c r="D24" t="s">
        <v>17</v>
      </c>
      <c r="E24">
        <v>13505.354139999999</v>
      </c>
      <c r="F24" t="s">
        <v>18</v>
      </c>
      <c r="G24">
        <v>16.940000000000001</v>
      </c>
      <c r="H24">
        <v>1005.63</v>
      </c>
      <c r="I24">
        <v>19.25</v>
      </c>
      <c r="J24">
        <v>1.0195000000000001</v>
      </c>
      <c r="K24">
        <v>-0.1167</v>
      </c>
      <c r="L24">
        <v>5.0299999999999997E-2</v>
      </c>
      <c r="M24">
        <v>-0.24390000000000001</v>
      </c>
      <c r="N24">
        <v>-0.122</v>
      </c>
      <c r="O24">
        <v>-0.42680000000000001</v>
      </c>
      <c r="P24">
        <v>44.251199999999997</v>
      </c>
      <c r="Q24">
        <v>16.189499999999999</v>
      </c>
      <c r="R24">
        <v>34.915999999999997</v>
      </c>
    </row>
    <row r="25" spans="1:18" x14ac:dyDescent="0.15">
      <c r="A25" s="2">
        <v>42821</v>
      </c>
      <c r="B25" s="1">
        <v>0.45984953703703701</v>
      </c>
      <c r="C25">
        <v>3416.6747700000001</v>
      </c>
      <c r="D25" t="s">
        <v>17</v>
      </c>
      <c r="E25">
        <v>13505.354139999999</v>
      </c>
      <c r="F25" t="s">
        <v>18</v>
      </c>
      <c r="G25">
        <v>16.940000000000001</v>
      </c>
      <c r="H25">
        <v>1005.64</v>
      </c>
      <c r="I25">
        <v>19.25</v>
      </c>
      <c r="J25">
        <v>1.0195000000000001</v>
      </c>
      <c r="K25">
        <v>-0.10009999999999999</v>
      </c>
      <c r="L25">
        <v>1.8100000000000002E-2</v>
      </c>
      <c r="M25">
        <v>1.3414999999999999</v>
      </c>
      <c r="N25">
        <v>-0.3659</v>
      </c>
      <c r="O25">
        <v>-0.24390000000000001</v>
      </c>
      <c r="P25">
        <v>45.690199999999997</v>
      </c>
      <c r="Q25">
        <v>15.469900000000001</v>
      </c>
      <c r="R25">
        <v>35.261699999999998</v>
      </c>
    </row>
    <row r="26" spans="1:18" x14ac:dyDescent="0.15">
      <c r="A26" s="2">
        <v>42821</v>
      </c>
      <c r="B26" s="1">
        <v>0.45986111111111111</v>
      </c>
      <c r="C26">
        <v>3416.6747700000001</v>
      </c>
      <c r="D26" t="s">
        <v>17</v>
      </c>
      <c r="E26">
        <v>13505.354170000001</v>
      </c>
      <c r="F26" t="s">
        <v>18</v>
      </c>
      <c r="G26">
        <v>16.940000000000001</v>
      </c>
      <c r="H26">
        <v>1005.65</v>
      </c>
      <c r="I26">
        <v>19.260000000000002</v>
      </c>
      <c r="J26">
        <v>1.0287999999999999</v>
      </c>
      <c r="K26">
        <v>-9.1300000000000006E-2</v>
      </c>
      <c r="L26">
        <v>1.8599999999999998E-2</v>
      </c>
      <c r="M26">
        <v>1.5853999999999999</v>
      </c>
      <c r="N26">
        <v>-0.3049</v>
      </c>
      <c r="O26">
        <v>-0.3659</v>
      </c>
      <c r="P26">
        <v>44.610900000000001</v>
      </c>
      <c r="Q26">
        <v>14.390599999999999</v>
      </c>
      <c r="R26">
        <v>35.953099999999999</v>
      </c>
    </row>
    <row r="27" spans="1:18" x14ac:dyDescent="0.15">
      <c r="A27" s="2">
        <v>42821</v>
      </c>
      <c r="B27" s="1">
        <v>0.45986111111111111</v>
      </c>
      <c r="C27">
        <v>3416.6747700000001</v>
      </c>
      <c r="D27" t="s">
        <v>17</v>
      </c>
      <c r="E27">
        <v>13505.354170000001</v>
      </c>
      <c r="F27" t="s">
        <v>18</v>
      </c>
      <c r="G27">
        <v>16.940000000000001</v>
      </c>
      <c r="H27">
        <v>1005.64</v>
      </c>
      <c r="I27">
        <v>19.260000000000002</v>
      </c>
      <c r="J27">
        <v>1.0342</v>
      </c>
      <c r="K27">
        <v>-9.3799999999999994E-2</v>
      </c>
      <c r="L27">
        <v>5.3699999999999998E-2</v>
      </c>
      <c r="M27">
        <v>0</v>
      </c>
      <c r="N27">
        <v>0</v>
      </c>
      <c r="O27">
        <v>-0.3659</v>
      </c>
      <c r="P27">
        <v>46.769500000000001</v>
      </c>
      <c r="Q27">
        <v>15.110200000000001</v>
      </c>
      <c r="R27">
        <v>36.644500000000001</v>
      </c>
    </row>
    <row r="28" spans="1:18" x14ac:dyDescent="0.15">
      <c r="A28" s="2">
        <v>42821</v>
      </c>
      <c r="B28" s="1">
        <v>0.45986111111111111</v>
      </c>
      <c r="C28">
        <v>3416.6747700000001</v>
      </c>
      <c r="D28" t="s">
        <v>17</v>
      </c>
      <c r="E28">
        <v>13505.354170000001</v>
      </c>
      <c r="F28" t="s">
        <v>18</v>
      </c>
      <c r="G28">
        <v>16.940000000000001</v>
      </c>
      <c r="H28">
        <v>1005.65</v>
      </c>
      <c r="I28">
        <v>19.239999999999998</v>
      </c>
      <c r="J28">
        <v>1.02</v>
      </c>
      <c r="K28">
        <v>-9.6199999999999994E-2</v>
      </c>
      <c r="L28">
        <v>4.5400000000000003E-2</v>
      </c>
      <c r="M28">
        <v>-0.24390000000000001</v>
      </c>
      <c r="N28">
        <v>-6.0999999999999999E-2</v>
      </c>
      <c r="O28">
        <v>-0.3659</v>
      </c>
      <c r="P28">
        <v>44.790799999999997</v>
      </c>
      <c r="Q28">
        <v>14.570499999999999</v>
      </c>
      <c r="R28">
        <v>36.125999999999998</v>
      </c>
    </row>
    <row r="29" spans="1:18" x14ac:dyDescent="0.15">
      <c r="A29" s="2">
        <v>42821</v>
      </c>
      <c r="B29" s="1">
        <v>0.45986111111111111</v>
      </c>
      <c r="C29">
        <v>3416.6747700000001</v>
      </c>
      <c r="D29" t="s">
        <v>17</v>
      </c>
      <c r="E29">
        <v>13505.354170000001</v>
      </c>
      <c r="F29" t="s">
        <v>18</v>
      </c>
      <c r="G29">
        <v>16.940000000000001</v>
      </c>
      <c r="H29">
        <v>1005.66</v>
      </c>
      <c r="I29">
        <v>19.239999999999998</v>
      </c>
      <c r="J29">
        <v>1.0254000000000001</v>
      </c>
      <c r="K29">
        <v>-7.7600000000000002E-2</v>
      </c>
      <c r="L29">
        <v>4.4400000000000002E-2</v>
      </c>
      <c r="M29">
        <v>-0.3049</v>
      </c>
      <c r="N29">
        <v>-0.18290000000000001</v>
      </c>
      <c r="O29">
        <v>-0.24390000000000001</v>
      </c>
      <c r="P29">
        <v>43.531599999999997</v>
      </c>
      <c r="Q29">
        <v>15.469900000000001</v>
      </c>
      <c r="R29">
        <v>35.953099999999999</v>
      </c>
    </row>
    <row r="30" spans="1:18" x14ac:dyDescent="0.15">
      <c r="A30" s="2">
        <v>42821</v>
      </c>
      <c r="B30" s="1">
        <v>0.45987268518518515</v>
      </c>
      <c r="C30">
        <v>3416.6747500000001</v>
      </c>
      <c r="D30" t="s">
        <v>17</v>
      </c>
      <c r="E30">
        <v>13505.3542</v>
      </c>
      <c r="F30" t="s">
        <v>18</v>
      </c>
      <c r="G30">
        <v>16.940000000000001</v>
      </c>
      <c r="H30">
        <v>1005.66</v>
      </c>
      <c r="I30">
        <v>19.239999999999998</v>
      </c>
      <c r="J30">
        <v>1.0181</v>
      </c>
      <c r="K30">
        <v>-9.7199999999999995E-2</v>
      </c>
      <c r="L30">
        <v>2.3900000000000001E-2</v>
      </c>
      <c r="M30">
        <v>0</v>
      </c>
      <c r="N30">
        <v>-0.24390000000000001</v>
      </c>
      <c r="O30">
        <v>-0.24390000000000001</v>
      </c>
      <c r="P30">
        <v>46.409799999999997</v>
      </c>
      <c r="Q30">
        <v>14.750400000000001</v>
      </c>
      <c r="R30">
        <v>35.953099999999999</v>
      </c>
    </row>
    <row r="31" spans="1:18" x14ac:dyDescent="0.15">
      <c r="A31" s="2">
        <v>42821</v>
      </c>
      <c r="B31" s="1">
        <v>0.45987268518518515</v>
      </c>
      <c r="C31">
        <v>3416.6747500000001</v>
      </c>
      <c r="D31" t="s">
        <v>17</v>
      </c>
      <c r="E31">
        <v>13505.3542</v>
      </c>
      <c r="F31" t="s">
        <v>18</v>
      </c>
      <c r="G31">
        <v>16.93</v>
      </c>
      <c r="H31">
        <v>1005.66</v>
      </c>
      <c r="I31">
        <v>19.25</v>
      </c>
      <c r="J31">
        <v>1.0093000000000001</v>
      </c>
      <c r="K31">
        <v>-7.5200000000000003E-2</v>
      </c>
      <c r="L31">
        <v>-5.8999999999999999E-3</v>
      </c>
      <c r="M31">
        <v>0.97560000000000002</v>
      </c>
      <c r="N31">
        <v>-0.42680000000000001</v>
      </c>
      <c r="O31">
        <v>-0.48780000000000001</v>
      </c>
      <c r="P31">
        <v>46.05</v>
      </c>
      <c r="Q31">
        <v>13.671099999999999</v>
      </c>
      <c r="R31">
        <v>35.261699999999998</v>
      </c>
    </row>
    <row r="32" spans="1:18" x14ac:dyDescent="0.15">
      <c r="A32" s="2">
        <v>42821</v>
      </c>
      <c r="B32" s="1">
        <v>0.45987268518518515</v>
      </c>
      <c r="C32">
        <v>3416.6747500000001</v>
      </c>
      <c r="D32" t="s">
        <v>17</v>
      </c>
      <c r="E32">
        <v>13505.3542</v>
      </c>
      <c r="F32" t="s">
        <v>18</v>
      </c>
      <c r="G32">
        <v>16.93</v>
      </c>
      <c r="H32">
        <v>1005.65</v>
      </c>
      <c r="I32">
        <v>19.25</v>
      </c>
      <c r="J32">
        <v>1.0244</v>
      </c>
      <c r="K32">
        <v>-9.8599999999999993E-2</v>
      </c>
      <c r="L32">
        <v>1.5100000000000001E-2</v>
      </c>
      <c r="M32">
        <v>-0.42680000000000001</v>
      </c>
      <c r="N32">
        <v>-0.18290000000000001</v>
      </c>
      <c r="O32">
        <v>-0.3049</v>
      </c>
      <c r="P32">
        <v>44.610900000000001</v>
      </c>
      <c r="Q32">
        <v>14.750400000000001</v>
      </c>
      <c r="R32">
        <v>34.915999999999997</v>
      </c>
    </row>
    <row r="33" spans="1:18" x14ac:dyDescent="0.15">
      <c r="A33" s="2">
        <v>42821</v>
      </c>
      <c r="B33" s="1">
        <v>0.45987268518518515</v>
      </c>
      <c r="C33">
        <v>3416.6747500000001</v>
      </c>
      <c r="D33" t="s">
        <v>17</v>
      </c>
      <c r="E33">
        <v>13505.3542</v>
      </c>
      <c r="F33" t="s">
        <v>18</v>
      </c>
      <c r="G33">
        <v>16.93</v>
      </c>
      <c r="H33">
        <v>1005.65</v>
      </c>
      <c r="I33">
        <v>19.25</v>
      </c>
      <c r="J33">
        <v>1.0205</v>
      </c>
      <c r="K33">
        <v>-9.4200000000000006E-2</v>
      </c>
      <c r="L33">
        <v>5.2699999999999997E-2</v>
      </c>
      <c r="M33">
        <v>-1.1585000000000001</v>
      </c>
      <c r="N33">
        <v>-0.18290000000000001</v>
      </c>
      <c r="O33">
        <v>-0.42680000000000001</v>
      </c>
      <c r="P33">
        <v>44.251199999999997</v>
      </c>
      <c r="Q33">
        <v>14.390599999999999</v>
      </c>
      <c r="R33">
        <v>35.261699999999998</v>
      </c>
    </row>
    <row r="34" spans="1:18" x14ac:dyDescent="0.15">
      <c r="A34" s="2">
        <v>42821</v>
      </c>
      <c r="B34" s="1">
        <v>0.4598842592592593</v>
      </c>
      <c r="C34">
        <v>3416.67472</v>
      </c>
      <c r="D34" t="s">
        <v>17</v>
      </c>
      <c r="E34">
        <v>13505.354219999999</v>
      </c>
      <c r="F34" t="s">
        <v>18</v>
      </c>
      <c r="G34">
        <v>16.93</v>
      </c>
      <c r="H34">
        <v>1005.65</v>
      </c>
      <c r="I34">
        <v>19.25</v>
      </c>
      <c r="J34">
        <v>1.0205</v>
      </c>
      <c r="K34">
        <v>-9.5699999999999993E-2</v>
      </c>
      <c r="L34">
        <v>1.4200000000000001E-2</v>
      </c>
      <c r="M34">
        <v>0.60980000000000001</v>
      </c>
      <c r="N34">
        <v>-0.122</v>
      </c>
      <c r="O34">
        <v>-0.42680000000000001</v>
      </c>
      <c r="P34">
        <v>44.970700000000001</v>
      </c>
      <c r="Q34">
        <v>15.110200000000001</v>
      </c>
      <c r="R34">
        <v>34.570300000000003</v>
      </c>
    </row>
    <row r="35" spans="1:18" x14ac:dyDescent="0.15">
      <c r="A35" s="2">
        <v>42821</v>
      </c>
      <c r="B35" s="1">
        <v>0.4598842592592593</v>
      </c>
      <c r="C35">
        <v>3416.67472</v>
      </c>
      <c r="D35" t="s">
        <v>17</v>
      </c>
      <c r="E35">
        <v>13505.354219999999</v>
      </c>
      <c r="F35" t="s">
        <v>18</v>
      </c>
      <c r="G35">
        <v>16.93</v>
      </c>
      <c r="H35">
        <v>1005.64</v>
      </c>
      <c r="I35">
        <v>19.239999999999998</v>
      </c>
      <c r="J35">
        <v>1.0122</v>
      </c>
      <c r="K35">
        <v>-0.1113</v>
      </c>
      <c r="L35">
        <v>3.0800000000000001E-2</v>
      </c>
      <c r="M35">
        <v>-0.3049</v>
      </c>
      <c r="N35">
        <v>-0.3049</v>
      </c>
      <c r="O35">
        <v>-0.48780000000000001</v>
      </c>
      <c r="P35">
        <v>44.431100000000001</v>
      </c>
      <c r="Q35">
        <v>15.29</v>
      </c>
      <c r="R35">
        <v>36.125999999999998</v>
      </c>
    </row>
    <row r="36" spans="1:18" x14ac:dyDescent="0.15">
      <c r="A36" s="2">
        <v>42821</v>
      </c>
      <c r="B36" s="1">
        <v>0.4598842592592593</v>
      </c>
      <c r="C36">
        <v>3416.67472</v>
      </c>
      <c r="D36" t="s">
        <v>17</v>
      </c>
      <c r="E36">
        <v>13505.354219999999</v>
      </c>
      <c r="F36" t="s">
        <v>18</v>
      </c>
      <c r="G36">
        <v>16.93</v>
      </c>
      <c r="H36">
        <v>1005.65</v>
      </c>
      <c r="I36">
        <v>19.239999999999998</v>
      </c>
      <c r="J36">
        <v>1.0287999999999999</v>
      </c>
      <c r="K36">
        <v>-0.1079</v>
      </c>
      <c r="L36">
        <v>2.3400000000000001E-2</v>
      </c>
      <c r="M36">
        <v>0.42680000000000001</v>
      </c>
      <c r="N36">
        <v>-0.122</v>
      </c>
      <c r="O36">
        <v>-0.24390000000000001</v>
      </c>
      <c r="P36">
        <v>44.431100000000001</v>
      </c>
      <c r="Q36">
        <v>15.29</v>
      </c>
      <c r="R36">
        <v>36.125999999999998</v>
      </c>
    </row>
    <row r="37" spans="1:18" x14ac:dyDescent="0.15">
      <c r="A37" s="2">
        <v>42821</v>
      </c>
      <c r="B37" s="1">
        <v>0.4598842592592593</v>
      </c>
      <c r="C37">
        <v>3416.67472</v>
      </c>
      <c r="D37" t="s">
        <v>17</v>
      </c>
      <c r="E37">
        <v>13505.354219999999</v>
      </c>
      <c r="F37" t="s">
        <v>18</v>
      </c>
      <c r="G37">
        <v>16.93</v>
      </c>
      <c r="H37">
        <v>1005.63</v>
      </c>
      <c r="I37">
        <v>19.25</v>
      </c>
      <c r="J37">
        <v>1.0181</v>
      </c>
      <c r="K37">
        <v>-8.4000000000000005E-2</v>
      </c>
      <c r="L37">
        <v>2.7300000000000001E-2</v>
      </c>
      <c r="M37">
        <v>1.5853999999999999</v>
      </c>
      <c r="N37">
        <v>-0.48780000000000001</v>
      </c>
      <c r="O37">
        <v>-0.3049</v>
      </c>
      <c r="P37">
        <v>45.150599999999997</v>
      </c>
      <c r="Q37">
        <v>14.930300000000001</v>
      </c>
      <c r="R37">
        <v>35.088900000000002</v>
      </c>
    </row>
    <row r="38" spans="1:18" x14ac:dyDescent="0.15">
      <c r="A38" s="2">
        <v>42821</v>
      </c>
      <c r="B38" s="1">
        <v>0.45989583333333334</v>
      </c>
      <c r="C38">
        <v>3416.6746800000001</v>
      </c>
      <c r="D38" t="s">
        <v>17</v>
      </c>
      <c r="E38">
        <v>13505.354219999999</v>
      </c>
      <c r="F38" t="s">
        <v>18</v>
      </c>
      <c r="G38">
        <v>16.93</v>
      </c>
      <c r="H38">
        <v>1005.64</v>
      </c>
      <c r="I38">
        <v>19.239999999999998</v>
      </c>
      <c r="J38">
        <v>1.0015000000000001</v>
      </c>
      <c r="K38">
        <v>-0.13869999999999999</v>
      </c>
      <c r="L38">
        <v>2.3400000000000001E-2</v>
      </c>
      <c r="M38">
        <v>-1.0366</v>
      </c>
      <c r="N38">
        <v>-0.122</v>
      </c>
      <c r="O38">
        <v>-0.42680000000000001</v>
      </c>
      <c r="P38">
        <v>46.229900000000001</v>
      </c>
      <c r="Q38">
        <v>13.491199999999999</v>
      </c>
      <c r="R38">
        <v>34.743200000000002</v>
      </c>
    </row>
    <row r="39" spans="1:18" x14ac:dyDescent="0.15">
      <c r="A39" s="2">
        <v>42821</v>
      </c>
      <c r="B39" s="1">
        <v>0.45989583333333334</v>
      </c>
      <c r="C39">
        <v>3416.6746800000001</v>
      </c>
      <c r="D39" t="s">
        <v>17</v>
      </c>
      <c r="E39">
        <v>13505.354219999999</v>
      </c>
      <c r="F39" t="s">
        <v>18</v>
      </c>
      <c r="G39">
        <v>16.93</v>
      </c>
      <c r="H39">
        <v>1005.65</v>
      </c>
      <c r="I39">
        <v>19.239999999999998</v>
      </c>
      <c r="J39">
        <v>1.0234000000000001</v>
      </c>
      <c r="K39">
        <v>-0.13619999999999999</v>
      </c>
      <c r="L39">
        <v>9.7999999999999997E-3</v>
      </c>
      <c r="M39">
        <v>-6.0999999999999999E-2</v>
      </c>
      <c r="N39">
        <v>-0.3049</v>
      </c>
      <c r="O39">
        <v>-0.24390000000000001</v>
      </c>
      <c r="P39">
        <v>45.150599999999997</v>
      </c>
      <c r="Q39">
        <v>14.930300000000001</v>
      </c>
      <c r="R39">
        <v>34.743200000000002</v>
      </c>
    </row>
    <row r="40" spans="1:18" x14ac:dyDescent="0.15">
      <c r="A40" s="2">
        <v>42821</v>
      </c>
      <c r="B40" s="1">
        <v>0.45989583333333334</v>
      </c>
      <c r="C40">
        <v>3416.6746800000001</v>
      </c>
      <c r="D40" t="s">
        <v>17</v>
      </c>
      <c r="E40">
        <v>13505.354219999999</v>
      </c>
      <c r="F40" t="s">
        <v>18</v>
      </c>
      <c r="G40">
        <v>16.93</v>
      </c>
      <c r="H40">
        <v>1005.65</v>
      </c>
      <c r="I40">
        <v>19.23</v>
      </c>
      <c r="J40">
        <v>1.0278</v>
      </c>
      <c r="K40">
        <v>-0.1211</v>
      </c>
      <c r="L40">
        <v>1.7600000000000001E-2</v>
      </c>
      <c r="M40">
        <v>0.3659</v>
      </c>
      <c r="N40">
        <v>-0.18290000000000001</v>
      </c>
      <c r="O40">
        <v>-0.18290000000000001</v>
      </c>
      <c r="P40">
        <v>45.510399999999997</v>
      </c>
      <c r="Q40">
        <v>16.729099999999999</v>
      </c>
      <c r="R40">
        <v>36.471699999999998</v>
      </c>
    </row>
    <row r="41" spans="1:18" x14ac:dyDescent="0.15">
      <c r="A41" s="2">
        <v>42821</v>
      </c>
      <c r="B41" s="1">
        <v>0.45989583333333334</v>
      </c>
      <c r="C41">
        <v>3416.6746800000001</v>
      </c>
      <c r="D41" t="s">
        <v>17</v>
      </c>
      <c r="E41">
        <v>13505.354219999999</v>
      </c>
      <c r="F41" t="s">
        <v>18</v>
      </c>
      <c r="G41">
        <v>16.93</v>
      </c>
      <c r="H41">
        <v>1005.68</v>
      </c>
      <c r="I41">
        <v>19.23</v>
      </c>
      <c r="J41">
        <v>1.0063</v>
      </c>
      <c r="K41">
        <v>-0.105</v>
      </c>
      <c r="L41">
        <v>2.5899999999999999E-2</v>
      </c>
      <c r="M41">
        <v>1.4024000000000001</v>
      </c>
      <c r="N41">
        <v>-0.3049</v>
      </c>
      <c r="O41">
        <v>-0.42680000000000001</v>
      </c>
      <c r="P41">
        <v>44.970700000000001</v>
      </c>
      <c r="Q41">
        <v>15.110200000000001</v>
      </c>
      <c r="R41">
        <v>34.224600000000002</v>
      </c>
    </row>
    <row r="42" spans="1:18" x14ac:dyDescent="0.15">
      <c r="A42" s="2">
        <v>42821</v>
      </c>
      <c r="B42" s="1">
        <v>0.45990740740740743</v>
      </c>
      <c r="C42">
        <v>3416.6746600000001</v>
      </c>
      <c r="D42" t="s">
        <v>17</v>
      </c>
      <c r="E42">
        <v>13505.354230000001</v>
      </c>
      <c r="F42" t="s">
        <v>18</v>
      </c>
      <c r="G42">
        <v>16.93</v>
      </c>
      <c r="H42">
        <v>1005.66</v>
      </c>
      <c r="I42">
        <v>19.25</v>
      </c>
      <c r="J42">
        <v>1.0106999999999999</v>
      </c>
      <c r="K42">
        <v>-0.12839999999999999</v>
      </c>
      <c r="L42">
        <v>3.1699999999999999E-2</v>
      </c>
      <c r="M42">
        <v>-0.24390000000000001</v>
      </c>
      <c r="N42">
        <v>-0.122</v>
      </c>
      <c r="O42">
        <v>-0.42680000000000001</v>
      </c>
      <c r="P42">
        <v>44.970700000000001</v>
      </c>
      <c r="Q42">
        <v>15.469900000000001</v>
      </c>
      <c r="R42">
        <v>34.915999999999997</v>
      </c>
    </row>
    <row r="43" spans="1:18" x14ac:dyDescent="0.15">
      <c r="A43" s="2">
        <v>42821</v>
      </c>
      <c r="B43" s="1">
        <v>0.45990740740740743</v>
      </c>
      <c r="C43">
        <v>3416.6746600000001</v>
      </c>
      <c r="D43" t="s">
        <v>17</v>
      </c>
      <c r="E43">
        <v>13505.354230000001</v>
      </c>
      <c r="F43" t="s">
        <v>18</v>
      </c>
      <c r="G43">
        <v>16.93</v>
      </c>
      <c r="H43">
        <v>1005.67</v>
      </c>
      <c r="I43">
        <v>19.23</v>
      </c>
      <c r="J43">
        <v>1.0259</v>
      </c>
      <c r="K43">
        <v>-0.1216</v>
      </c>
      <c r="L43">
        <v>-3.3999999999999998E-3</v>
      </c>
      <c r="M43">
        <v>1.7683</v>
      </c>
      <c r="N43">
        <v>-0.3659</v>
      </c>
      <c r="O43">
        <v>-0.18290000000000001</v>
      </c>
      <c r="P43">
        <v>44.790799999999997</v>
      </c>
      <c r="Q43">
        <v>14.930300000000001</v>
      </c>
      <c r="R43">
        <v>38.200200000000002</v>
      </c>
    </row>
    <row r="44" spans="1:18" x14ac:dyDescent="0.15">
      <c r="A44" s="2">
        <v>42821</v>
      </c>
      <c r="B44" s="1">
        <v>0.45990740740740743</v>
      </c>
      <c r="C44">
        <v>3416.6746600000001</v>
      </c>
      <c r="D44" t="s">
        <v>17</v>
      </c>
      <c r="E44">
        <v>13505.354230000001</v>
      </c>
      <c r="F44" t="s">
        <v>18</v>
      </c>
      <c r="G44">
        <v>16.920000000000002</v>
      </c>
      <c r="H44">
        <v>1005.66</v>
      </c>
      <c r="I44">
        <v>19.239999999999998</v>
      </c>
      <c r="J44">
        <v>1.0150999999999999</v>
      </c>
      <c r="K44">
        <v>-0.1138</v>
      </c>
      <c r="L44">
        <v>-3.0800000000000001E-2</v>
      </c>
      <c r="M44">
        <v>0.48780000000000001</v>
      </c>
      <c r="N44">
        <v>-0.18290000000000001</v>
      </c>
      <c r="O44">
        <v>-0.3049</v>
      </c>
      <c r="P44">
        <v>45.690199999999997</v>
      </c>
      <c r="Q44">
        <v>15.110200000000001</v>
      </c>
      <c r="R44">
        <v>35.953099999999999</v>
      </c>
    </row>
    <row r="45" spans="1:18" x14ac:dyDescent="0.15">
      <c r="A45" s="2">
        <v>42821</v>
      </c>
      <c r="B45" s="1">
        <v>0.45990740740740743</v>
      </c>
      <c r="C45">
        <v>3416.6746600000001</v>
      </c>
      <c r="D45" t="s">
        <v>17</v>
      </c>
      <c r="E45">
        <v>13505.354230000001</v>
      </c>
      <c r="F45" t="s">
        <v>18</v>
      </c>
      <c r="G45">
        <v>16.920000000000002</v>
      </c>
      <c r="H45">
        <v>1005.65</v>
      </c>
      <c r="I45">
        <v>19.239999999999998</v>
      </c>
      <c r="J45">
        <v>1.0044</v>
      </c>
      <c r="K45">
        <v>-0.123</v>
      </c>
      <c r="L45">
        <v>4.1000000000000002E-2</v>
      </c>
      <c r="M45">
        <v>-1.4024000000000001</v>
      </c>
      <c r="N45">
        <v>0</v>
      </c>
      <c r="O45">
        <v>-0.48780000000000001</v>
      </c>
      <c r="P45">
        <v>44.071300000000001</v>
      </c>
      <c r="Q45">
        <v>14.930300000000001</v>
      </c>
      <c r="R45">
        <v>34.0518</v>
      </c>
    </row>
    <row r="46" spans="1:18" x14ac:dyDescent="0.15">
      <c r="A46" s="2">
        <v>42821</v>
      </c>
      <c r="B46" s="1">
        <v>0.45991898148148147</v>
      </c>
      <c r="C46">
        <v>3416.6746199999998</v>
      </c>
      <c r="D46" t="s">
        <v>17</v>
      </c>
      <c r="E46">
        <v>13505.35425</v>
      </c>
      <c r="F46" t="s">
        <v>18</v>
      </c>
      <c r="G46">
        <v>16.920000000000002</v>
      </c>
      <c r="H46">
        <v>1005.65</v>
      </c>
      <c r="I46">
        <v>19.23</v>
      </c>
      <c r="J46">
        <v>1.02</v>
      </c>
      <c r="K46">
        <v>-0.1411</v>
      </c>
      <c r="L46">
        <v>1.5100000000000001E-2</v>
      </c>
      <c r="M46">
        <v>-0.3659</v>
      </c>
      <c r="N46">
        <v>-0.18290000000000001</v>
      </c>
      <c r="O46">
        <v>-0.24390000000000001</v>
      </c>
      <c r="P46">
        <v>44.251199999999997</v>
      </c>
      <c r="Q46">
        <v>14.750400000000001</v>
      </c>
      <c r="R46">
        <v>34.570300000000003</v>
      </c>
    </row>
    <row r="47" spans="1:18" x14ac:dyDescent="0.15">
      <c r="A47" s="2">
        <v>42821</v>
      </c>
      <c r="B47" s="1">
        <v>0.45991898148148147</v>
      </c>
      <c r="C47">
        <v>3416.6746199999998</v>
      </c>
      <c r="D47" t="s">
        <v>17</v>
      </c>
      <c r="E47">
        <v>13505.35425</v>
      </c>
      <c r="F47" t="s">
        <v>18</v>
      </c>
      <c r="G47">
        <v>16.920000000000002</v>
      </c>
      <c r="H47">
        <v>1005.66</v>
      </c>
      <c r="I47">
        <v>19.25</v>
      </c>
      <c r="J47">
        <v>1.0126999999999999</v>
      </c>
      <c r="K47">
        <v>-0.14549999999999999</v>
      </c>
      <c r="L47">
        <v>2.1000000000000001E-2</v>
      </c>
      <c r="M47">
        <v>0.54879999999999995</v>
      </c>
      <c r="N47">
        <v>-0.42680000000000001</v>
      </c>
      <c r="O47">
        <v>-0.3049</v>
      </c>
      <c r="P47">
        <v>45.150599999999997</v>
      </c>
      <c r="Q47">
        <v>14.930300000000001</v>
      </c>
      <c r="R47">
        <v>34.397500000000001</v>
      </c>
    </row>
    <row r="48" spans="1:18" x14ac:dyDescent="0.15">
      <c r="A48" s="2">
        <v>42821</v>
      </c>
      <c r="B48" s="1">
        <v>0.45991898148148147</v>
      </c>
      <c r="C48">
        <v>3416.6746199999998</v>
      </c>
      <c r="D48" t="s">
        <v>17</v>
      </c>
      <c r="E48">
        <v>13505.35425</v>
      </c>
      <c r="F48" t="s">
        <v>18</v>
      </c>
      <c r="G48">
        <v>16.920000000000002</v>
      </c>
      <c r="H48">
        <v>1005.66</v>
      </c>
      <c r="I48">
        <v>19.239999999999998</v>
      </c>
      <c r="J48">
        <v>1.0137</v>
      </c>
      <c r="K48">
        <v>-0.1104</v>
      </c>
      <c r="L48">
        <v>1.03E-2</v>
      </c>
      <c r="M48">
        <v>1.4024000000000001</v>
      </c>
      <c r="N48">
        <v>-0.42680000000000001</v>
      </c>
      <c r="O48">
        <v>-0.3659</v>
      </c>
      <c r="P48">
        <v>44.071300000000001</v>
      </c>
      <c r="Q48">
        <v>16.369299999999999</v>
      </c>
      <c r="R48">
        <v>35.088900000000002</v>
      </c>
    </row>
    <row r="49" spans="1:18" x14ac:dyDescent="0.15">
      <c r="A49" s="2">
        <v>42821</v>
      </c>
      <c r="B49" s="1">
        <v>0.45991898148148147</v>
      </c>
      <c r="C49">
        <v>3416.6746199999998</v>
      </c>
      <c r="D49" t="s">
        <v>17</v>
      </c>
      <c r="E49">
        <v>13505.35425</v>
      </c>
      <c r="F49" t="s">
        <v>18</v>
      </c>
      <c r="G49">
        <v>16.920000000000002</v>
      </c>
      <c r="H49">
        <v>1005.67</v>
      </c>
      <c r="I49">
        <v>19.239999999999998</v>
      </c>
      <c r="J49">
        <v>1.0342</v>
      </c>
      <c r="K49">
        <v>-0.1353</v>
      </c>
      <c r="L49">
        <v>3.4700000000000002E-2</v>
      </c>
      <c r="M49">
        <v>-1.0975999999999999</v>
      </c>
      <c r="N49">
        <v>-0.24390000000000001</v>
      </c>
      <c r="O49">
        <v>-0.3659</v>
      </c>
      <c r="P49">
        <v>44.970700000000001</v>
      </c>
      <c r="Q49">
        <v>14.750400000000001</v>
      </c>
      <c r="R49">
        <v>36.2988</v>
      </c>
    </row>
    <row r="50" spans="1:18" x14ac:dyDescent="0.15">
      <c r="A50" s="2">
        <v>42821</v>
      </c>
      <c r="B50" s="1">
        <v>0.45993055555555556</v>
      </c>
      <c r="C50">
        <v>3416.6745900000001</v>
      </c>
      <c r="D50" t="s">
        <v>17</v>
      </c>
      <c r="E50">
        <v>13505.35425</v>
      </c>
      <c r="F50" t="s">
        <v>18</v>
      </c>
      <c r="G50">
        <v>16.920000000000002</v>
      </c>
      <c r="H50">
        <v>1005.67</v>
      </c>
      <c r="I50">
        <v>19.239999999999998</v>
      </c>
      <c r="J50">
        <v>1.0078</v>
      </c>
      <c r="K50">
        <v>-0.1353</v>
      </c>
      <c r="L50">
        <v>5.3199999999999997E-2</v>
      </c>
      <c r="M50">
        <v>-0.42680000000000001</v>
      </c>
      <c r="N50">
        <v>-0.18290000000000001</v>
      </c>
      <c r="O50">
        <v>-0.3049</v>
      </c>
      <c r="P50">
        <v>44.790799999999997</v>
      </c>
      <c r="Q50">
        <v>13.851000000000001</v>
      </c>
      <c r="R50">
        <v>36.125999999999998</v>
      </c>
    </row>
    <row r="51" spans="1:18" x14ac:dyDescent="0.15">
      <c r="A51" s="2">
        <v>42821</v>
      </c>
      <c r="B51" s="1">
        <v>0.45993055555555556</v>
      </c>
      <c r="C51">
        <v>3416.6745900000001</v>
      </c>
      <c r="D51" t="s">
        <v>17</v>
      </c>
      <c r="E51">
        <v>13505.35425</v>
      </c>
      <c r="F51" t="s">
        <v>18</v>
      </c>
      <c r="G51">
        <v>16.920000000000002</v>
      </c>
      <c r="H51">
        <v>1005.68</v>
      </c>
      <c r="I51">
        <v>19.23</v>
      </c>
      <c r="J51">
        <v>1.0386</v>
      </c>
      <c r="K51">
        <v>-0.1162</v>
      </c>
      <c r="L51">
        <v>1.95E-2</v>
      </c>
      <c r="M51">
        <v>0.3049</v>
      </c>
      <c r="N51">
        <v>-0.3049</v>
      </c>
      <c r="O51">
        <v>-0.18290000000000001</v>
      </c>
      <c r="P51">
        <v>45.330500000000001</v>
      </c>
      <c r="Q51">
        <v>14.750400000000001</v>
      </c>
      <c r="R51">
        <v>36.2988</v>
      </c>
    </row>
    <row r="52" spans="1:18" x14ac:dyDescent="0.15">
      <c r="A52" s="2">
        <v>42821</v>
      </c>
      <c r="B52" s="1">
        <v>0.45993055555555556</v>
      </c>
      <c r="C52">
        <v>3416.6745900000001</v>
      </c>
      <c r="D52" t="s">
        <v>17</v>
      </c>
      <c r="E52">
        <v>13505.35425</v>
      </c>
      <c r="F52" t="s">
        <v>18</v>
      </c>
      <c r="G52">
        <v>16.920000000000002</v>
      </c>
      <c r="H52">
        <v>1005.66</v>
      </c>
      <c r="I52">
        <v>19.25</v>
      </c>
      <c r="J52">
        <v>1.0679000000000001</v>
      </c>
      <c r="K52">
        <v>-0.19239999999999999</v>
      </c>
      <c r="L52">
        <v>0.106</v>
      </c>
      <c r="M52">
        <v>-0.91459999999999997</v>
      </c>
      <c r="N52">
        <v>0</v>
      </c>
      <c r="O52">
        <v>-0.42680000000000001</v>
      </c>
      <c r="P52">
        <v>43.891399999999997</v>
      </c>
      <c r="Q52">
        <v>15.469900000000001</v>
      </c>
      <c r="R52">
        <v>34.224600000000002</v>
      </c>
    </row>
    <row r="53" spans="1:18" x14ac:dyDescent="0.15">
      <c r="A53" s="2">
        <v>42821</v>
      </c>
      <c r="B53" s="1">
        <v>0.45993055555555556</v>
      </c>
      <c r="C53">
        <v>3416.6745900000001</v>
      </c>
      <c r="D53" t="s">
        <v>17</v>
      </c>
      <c r="E53">
        <v>13505.35425</v>
      </c>
      <c r="F53" t="s">
        <v>18</v>
      </c>
      <c r="G53">
        <v>16.920000000000002</v>
      </c>
      <c r="H53">
        <v>1005.66</v>
      </c>
      <c r="I53">
        <v>19.22</v>
      </c>
      <c r="J53">
        <v>0.98340000000000005</v>
      </c>
      <c r="K53">
        <v>-0.1724</v>
      </c>
      <c r="L53">
        <v>7.6700000000000004E-2</v>
      </c>
      <c r="M53">
        <v>0.24390000000000001</v>
      </c>
      <c r="N53">
        <v>-0.3659</v>
      </c>
      <c r="O53">
        <v>-0.122</v>
      </c>
      <c r="P53">
        <v>44.970700000000001</v>
      </c>
      <c r="Q53">
        <v>15.110200000000001</v>
      </c>
      <c r="R53">
        <v>36.644500000000001</v>
      </c>
    </row>
    <row r="54" spans="1:18" x14ac:dyDescent="0.15">
      <c r="A54" s="2">
        <v>42821</v>
      </c>
      <c r="B54" s="1">
        <v>0.4599421296296296</v>
      </c>
      <c r="C54">
        <v>3416.6745799999999</v>
      </c>
      <c r="D54" t="s">
        <v>17</v>
      </c>
      <c r="E54">
        <v>13505.35421</v>
      </c>
      <c r="F54" t="s">
        <v>18</v>
      </c>
      <c r="G54">
        <v>16.91</v>
      </c>
      <c r="H54">
        <v>1005.66</v>
      </c>
      <c r="I54">
        <v>19.23</v>
      </c>
      <c r="J54">
        <v>0.91359999999999997</v>
      </c>
      <c r="K54">
        <v>4.8300000000000003E-2</v>
      </c>
      <c r="L54">
        <v>2.3900000000000001E-2</v>
      </c>
      <c r="M54">
        <v>1.6463000000000001</v>
      </c>
      <c r="N54">
        <v>-0.42680000000000001</v>
      </c>
      <c r="O54">
        <v>-0.122</v>
      </c>
      <c r="P54">
        <v>44.251199999999997</v>
      </c>
      <c r="Q54">
        <v>14.030900000000001</v>
      </c>
      <c r="R54">
        <v>35.607399999999998</v>
      </c>
    </row>
    <row r="55" spans="1:18" x14ac:dyDescent="0.15">
      <c r="A55" s="2">
        <v>42821</v>
      </c>
      <c r="B55" s="1">
        <v>0.4599421296296296</v>
      </c>
      <c r="C55">
        <v>3416.6745799999999</v>
      </c>
      <c r="D55" t="s">
        <v>17</v>
      </c>
      <c r="E55">
        <v>13505.35421</v>
      </c>
      <c r="F55" t="s">
        <v>18</v>
      </c>
      <c r="G55">
        <v>16.920000000000002</v>
      </c>
      <c r="H55">
        <v>1005.66</v>
      </c>
      <c r="I55">
        <v>19.239999999999998</v>
      </c>
      <c r="J55">
        <v>0.74760000000000004</v>
      </c>
      <c r="K55">
        <v>-0.18410000000000001</v>
      </c>
      <c r="L55">
        <v>-0.13569999999999999</v>
      </c>
      <c r="M55">
        <v>4.5122</v>
      </c>
      <c r="N55">
        <v>-0.122</v>
      </c>
      <c r="O55">
        <v>-2.8658999999999999</v>
      </c>
      <c r="P55">
        <v>45.870100000000001</v>
      </c>
      <c r="Q55">
        <v>14.570499999999999</v>
      </c>
      <c r="R55">
        <v>35.088900000000002</v>
      </c>
    </row>
    <row r="56" spans="1:18" x14ac:dyDescent="0.15">
      <c r="A56" s="2">
        <v>42821</v>
      </c>
      <c r="B56" s="1">
        <v>0.4599421296296296</v>
      </c>
      <c r="C56">
        <v>3416.6745799999999</v>
      </c>
      <c r="D56" t="s">
        <v>17</v>
      </c>
      <c r="E56">
        <v>13505.35421</v>
      </c>
      <c r="F56" t="s">
        <v>18</v>
      </c>
      <c r="G56">
        <v>16.91</v>
      </c>
      <c r="H56">
        <v>1005.67</v>
      </c>
      <c r="I56">
        <v>19.239999999999998</v>
      </c>
      <c r="J56">
        <v>1.105</v>
      </c>
      <c r="K56">
        <v>-0.373</v>
      </c>
      <c r="L56">
        <v>0.5796</v>
      </c>
      <c r="M56">
        <v>-1.4024000000000001</v>
      </c>
      <c r="N56">
        <v>0.18290000000000001</v>
      </c>
      <c r="O56">
        <v>-6.0999999999999999E-2</v>
      </c>
      <c r="P56">
        <v>43.711500000000001</v>
      </c>
      <c r="Q56">
        <v>15.29</v>
      </c>
      <c r="R56">
        <v>36.471699999999998</v>
      </c>
    </row>
    <row r="57" spans="1:18" x14ac:dyDescent="0.15">
      <c r="A57" s="2">
        <v>42821</v>
      </c>
      <c r="B57" s="1">
        <v>0.4599421296296296</v>
      </c>
      <c r="C57">
        <v>3416.6745799999999</v>
      </c>
      <c r="D57" t="s">
        <v>17</v>
      </c>
      <c r="E57">
        <v>13505.35421</v>
      </c>
      <c r="F57" t="s">
        <v>18</v>
      </c>
      <c r="G57">
        <v>16.91</v>
      </c>
      <c r="H57">
        <v>1005.57</v>
      </c>
      <c r="I57">
        <v>19.23</v>
      </c>
      <c r="J57">
        <v>3.2222</v>
      </c>
      <c r="K57">
        <v>-0.95609999999999995</v>
      </c>
      <c r="L57">
        <v>0.41020000000000001</v>
      </c>
      <c r="M57">
        <v>-25.9146</v>
      </c>
      <c r="N57">
        <v>-3.8414999999999999</v>
      </c>
      <c r="O57">
        <v>-2.9268000000000001</v>
      </c>
      <c r="P57">
        <v>43.351799999999997</v>
      </c>
      <c r="Q57">
        <v>15.29</v>
      </c>
      <c r="R57">
        <v>37.508800000000001</v>
      </c>
    </row>
    <row r="58" spans="1:18" x14ac:dyDescent="0.15">
      <c r="A58" s="2">
        <v>42821</v>
      </c>
      <c r="B58" s="1">
        <v>0.45995370370370375</v>
      </c>
      <c r="C58">
        <v>3416.6744800000001</v>
      </c>
      <c r="D58" t="s">
        <v>17</v>
      </c>
      <c r="E58">
        <v>13505.3541</v>
      </c>
      <c r="F58" t="s">
        <v>18</v>
      </c>
      <c r="G58">
        <v>16.91</v>
      </c>
      <c r="H58">
        <v>1005.41</v>
      </c>
      <c r="I58">
        <v>19.239999999999998</v>
      </c>
      <c r="J58">
        <v>3.3628</v>
      </c>
      <c r="K58">
        <v>0.50590000000000002</v>
      </c>
      <c r="L58">
        <v>2.1999999999999999E-2</v>
      </c>
      <c r="M58">
        <v>26.8293</v>
      </c>
      <c r="N58">
        <v>0.122</v>
      </c>
      <c r="O58">
        <v>-0.73170000000000002</v>
      </c>
      <c r="P58">
        <v>43.351799999999997</v>
      </c>
      <c r="Q58">
        <v>15.29</v>
      </c>
      <c r="R58">
        <v>37.508800000000001</v>
      </c>
    </row>
    <row r="59" spans="1:18" x14ac:dyDescent="0.15">
      <c r="A59" s="2">
        <v>42821</v>
      </c>
      <c r="B59" s="1">
        <v>0.45995370370370375</v>
      </c>
      <c r="C59">
        <v>3416.6744800000001</v>
      </c>
      <c r="D59" t="s">
        <v>17</v>
      </c>
      <c r="E59">
        <v>13505.3541</v>
      </c>
      <c r="F59" t="s">
        <v>18</v>
      </c>
      <c r="G59">
        <v>16.91</v>
      </c>
      <c r="H59">
        <v>1005.17</v>
      </c>
      <c r="I59">
        <v>19.23</v>
      </c>
      <c r="J59">
        <v>3.8433000000000002</v>
      </c>
      <c r="K59">
        <v>-0.20749999999999999</v>
      </c>
      <c r="L59">
        <v>0.26950000000000002</v>
      </c>
      <c r="M59">
        <v>106.89019999999999</v>
      </c>
      <c r="N59">
        <v>-3.0488</v>
      </c>
      <c r="O59">
        <v>10.9146</v>
      </c>
      <c r="P59">
        <v>37.055900000000001</v>
      </c>
      <c r="Q59">
        <v>15.110200000000001</v>
      </c>
      <c r="R59">
        <v>38.372999999999998</v>
      </c>
    </row>
    <row r="60" spans="1:18" x14ac:dyDescent="0.15">
      <c r="A60" s="2">
        <v>42821</v>
      </c>
      <c r="B60" s="1">
        <v>0.45995370370370375</v>
      </c>
      <c r="C60">
        <v>3416.6744800000001</v>
      </c>
      <c r="D60" t="s">
        <v>17</v>
      </c>
      <c r="E60">
        <v>13505.3541</v>
      </c>
      <c r="F60" t="s">
        <v>18</v>
      </c>
      <c r="G60">
        <v>16.91</v>
      </c>
      <c r="H60">
        <v>1004.68</v>
      </c>
      <c r="I60">
        <v>19.239999999999998</v>
      </c>
      <c r="J60">
        <v>3.0840000000000001</v>
      </c>
      <c r="K60">
        <v>0.17680000000000001</v>
      </c>
      <c r="L60">
        <v>0.127</v>
      </c>
      <c r="M60">
        <v>203.78049999999999</v>
      </c>
      <c r="N60">
        <v>30.6098</v>
      </c>
      <c r="O60">
        <v>10.1829</v>
      </c>
      <c r="P60">
        <v>19.787099999999999</v>
      </c>
      <c r="Q60">
        <v>14.390599999999999</v>
      </c>
      <c r="R60">
        <v>46.669899999999998</v>
      </c>
    </row>
    <row r="61" spans="1:18" x14ac:dyDescent="0.15">
      <c r="A61" s="2">
        <v>42821</v>
      </c>
      <c r="B61" s="1">
        <v>0.45995370370370375</v>
      </c>
      <c r="C61">
        <v>3416.6744800000001</v>
      </c>
      <c r="D61" t="s">
        <v>17</v>
      </c>
      <c r="E61">
        <v>13505.3541</v>
      </c>
      <c r="F61" t="s">
        <v>18</v>
      </c>
      <c r="G61">
        <v>16.91</v>
      </c>
      <c r="H61">
        <v>1004.31</v>
      </c>
      <c r="I61">
        <v>19.23</v>
      </c>
      <c r="J61">
        <v>2.8794</v>
      </c>
      <c r="K61">
        <v>-0.16800000000000001</v>
      </c>
      <c r="L61">
        <v>0.59179999999999999</v>
      </c>
      <c r="M61">
        <v>217.56100000000001</v>
      </c>
      <c r="N61">
        <v>-13.8415</v>
      </c>
      <c r="O61">
        <v>-24.8171</v>
      </c>
      <c r="P61">
        <v>-8.9940999999999995</v>
      </c>
      <c r="Q61">
        <v>16.908999999999999</v>
      </c>
      <c r="R61">
        <v>32.150399999999998</v>
      </c>
    </row>
    <row r="62" spans="1:18" x14ac:dyDescent="0.15">
      <c r="A62" s="2">
        <v>42821</v>
      </c>
      <c r="B62" s="1">
        <v>0.45996527777777779</v>
      </c>
      <c r="C62">
        <v>3416.67371</v>
      </c>
      <c r="D62" t="s">
        <v>17</v>
      </c>
      <c r="E62">
        <v>13505.355519999999</v>
      </c>
      <c r="F62" t="s">
        <v>18</v>
      </c>
      <c r="G62">
        <v>16.91</v>
      </c>
      <c r="H62">
        <v>1003.53</v>
      </c>
      <c r="I62">
        <v>19.22</v>
      </c>
      <c r="J62">
        <v>2.0863999999999998</v>
      </c>
      <c r="K62">
        <v>-0.2056</v>
      </c>
      <c r="L62">
        <v>0.32569999999999999</v>
      </c>
      <c r="M62">
        <v>320.30489999999998</v>
      </c>
      <c r="N62">
        <v>7.6219999999999999</v>
      </c>
      <c r="O62">
        <v>-14.939</v>
      </c>
      <c r="P62">
        <v>-8.4544999999999995</v>
      </c>
      <c r="Q62">
        <v>21.046299999999999</v>
      </c>
      <c r="R62">
        <v>-15.0381</v>
      </c>
    </row>
    <row r="63" spans="1:18" x14ac:dyDescent="0.15">
      <c r="A63" s="2">
        <v>42821</v>
      </c>
      <c r="B63" s="1">
        <v>0.45996527777777779</v>
      </c>
      <c r="C63">
        <v>3416.67371</v>
      </c>
      <c r="D63" t="s">
        <v>17</v>
      </c>
      <c r="E63">
        <v>13505.355519999999</v>
      </c>
      <c r="F63" t="s">
        <v>18</v>
      </c>
      <c r="G63">
        <v>16.91</v>
      </c>
      <c r="H63">
        <v>1002.94</v>
      </c>
      <c r="I63">
        <v>19.21</v>
      </c>
      <c r="J63">
        <v>2.4683000000000002</v>
      </c>
      <c r="K63">
        <v>-0.49320000000000003</v>
      </c>
      <c r="L63">
        <v>0.32079999999999997</v>
      </c>
      <c r="M63">
        <v>317.31709999999998</v>
      </c>
      <c r="N63">
        <v>-10.7317</v>
      </c>
      <c r="O63">
        <v>-1.5853999999999999</v>
      </c>
      <c r="P63">
        <v>39.933999999999997</v>
      </c>
      <c r="Q63">
        <v>21.945699999999999</v>
      </c>
      <c r="R63">
        <v>-26.273399999999999</v>
      </c>
    </row>
    <row r="64" spans="1:18" x14ac:dyDescent="0.15">
      <c r="A64" s="2">
        <v>42821</v>
      </c>
      <c r="B64" s="1">
        <v>0.45996527777777779</v>
      </c>
      <c r="C64">
        <v>3416.67371</v>
      </c>
      <c r="D64" t="s">
        <v>17</v>
      </c>
      <c r="E64">
        <v>13505.355519999999</v>
      </c>
      <c r="F64" t="s">
        <v>18</v>
      </c>
      <c r="G64">
        <v>16.91</v>
      </c>
      <c r="H64">
        <v>1001.97</v>
      </c>
      <c r="I64">
        <v>19.21</v>
      </c>
      <c r="J64">
        <v>1.1753</v>
      </c>
      <c r="K64">
        <v>-0.248</v>
      </c>
      <c r="L64">
        <v>0.314</v>
      </c>
      <c r="M64">
        <v>300.60980000000001</v>
      </c>
      <c r="N64">
        <v>7.3170999999999999</v>
      </c>
      <c r="O64">
        <v>1.8902000000000001</v>
      </c>
      <c r="P64">
        <v>60.0809</v>
      </c>
      <c r="Q64">
        <v>23.384799999999998</v>
      </c>
      <c r="R64">
        <v>22.816400000000002</v>
      </c>
    </row>
    <row r="65" spans="1:18" x14ac:dyDescent="0.15">
      <c r="A65" s="2">
        <v>42821</v>
      </c>
      <c r="B65" s="1">
        <v>0.45996527777777779</v>
      </c>
      <c r="C65">
        <v>3416.67371</v>
      </c>
      <c r="D65" t="s">
        <v>17</v>
      </c>
      <c r="E65">
        <v>13505.355519999999</v>
      </c>
      <c r="F65" t="s">
        <v>18</v>
      </c>
      <c r="G65">
        <v>16.899999999999999</v>
      </c>
      <c r="H65">
        <v>1001.27</v>
      </c>
      <c r="I65">
        <v>19.23</v>
      </c>
      <c r="J65">
        <v>0.89839999999999998</v>
      </c>
      <c r="K65">
        <v>0.33839999999999998</v>
      </c>
      <c r="L65">
        <v>-0.29299999999999998</v>
      </c>
      <c r="M65">
        <v>281.58539999999999</v>
      </c>
      <c r="N65">
        <v>24.5732</v>
      </c>
      <c r="O65">
        <v>22.9268</v>
      </c>
      <c r="P65">
        <v>20.866399999999999</v>
      </c>
      <c r="Q65">
        <v>24.823799999999999</v>
      </c>
      <c r="R65">
        <v>52.546900000000001</v>
      </c>
    </row>
    <row r="66" spans="1:18" x14ac:dyDescent="0.15">
      <c r="A66" s="2">
        <v>42821</v>
      </c>
      <c r="B66" s="1">
        <v>0.45997685185185189</v>
      </c>
      <c r="C66">
        <v>3416.6846500000001</v>
      </c>
      <c r="D66" t="s">
        <v>17</v>
      </c>
      <c r="E66">
        <v>13505.363139999999</v>
      </c>
      <c r="F66" t="s">
        <v>18</v>
      </c>
      <c r="G66">
        <v>16.91</v>
      </c>
      <c r="H66">
        <v>1000.11</v>
      </c>
      <c r="I66">
        <v>19.22</v>
      </c>
      <c r="J66">
        <v>0.46579999999999999</v>
      </c>
      <c r="K66">
        <v>0.14499999999999999</v>
      </c>
      <c r="L66">
        <v>-6.0100000000000001E-2</v>
      </c>
      <c r="M66">
        <v>230.8537</v>
      </c>
      <c r="N66">
        <v>-6.3414999999999999</v>
      </c>
      <c r="O66">
        <v>15.8537</v>
      </c>
      <c r="P66">
        <v>-3.0579999999999998</v>
      </c>
      <c r="Q66">
        <v>27.162299999999998</v>
      </c>
      <c r="R66">
        <v>46.842799999999997</v>
      </c>
    </row>
    <row r="67" spans="1:18" x14ac:dyDescent="0.15">
      <c r="A67" s="2">
        <v>42821</v>
      </c>
      <c r="B67" s="1">
        <v>0.45997685185185189</v>
      </c>
      <c r="C67">
        <v>3416.6846500000001</v>
      </c>
      <c r="D67" t="s">
        <v>17</v>
      </c>
      <c r="E67">
        <v>13505.363139999999</v>
      </c>
      <c r="F67" t="s">
        <v>18</v>
      </c>
      <c r="G67">
        <v>16.899999999999999</v>
      </c>
      <c r="H67">
        <v>999.34</v>
      </c>
      <c r="I67">
        <v>19.22</v>
      </c>
      <c r="J67">
        <v>0.19919999999999999</v>
      </c>
      <c r="K67">
        <v>0.21</v>
      </c>
      <c r="L67">
        <v>-0.15579999999999999</v>
      </c>
      <c r="M67">
        <v>214.32929999999999</v>
      </c>
      <c r="N67">
        <v>16.0976</v>
      </c>
      <c r="O67">
        <v>18.2927</v>
      </c>
      <c r="P67">
        <v>-3.0579999999999998</v>
      </c>
      <c r="Q67">
        <v>27.162299999999998</v>
      </c>
      <c r="R67">
        <v>46.842799999999997</v>
      </c>
    </row>
    <row r="68" spans="1:18" x14ac:dyDescent="0.15">
      <c r="A68" s="2">
        <v>42821</v>
      </c>
      <c r="B68" s="1">
        <v>0.45997685185185189</v>
      </c>
      <c r="C68">
        <v>3416.6846500000001</v>
      </c>
      <c r="D68" t="s">
        <v>17</v>
      </c>
      <c r="E68">
        <v>13505.363139999999</v>
      </c>
      <c r="F68" t="s">
        <v>18</v>
      </c>
      <c r="G68">
        <v>16.899999999999999</v>
      </c>
      <c r="H68">
        <v>998.23</v>
      </c>
      <c r="I68">
        <v>19.22</v>
      </c>
      <c r="J68">
        <v>0.13569999999999999</v>
      </c>
      <c r="K68">
        <v>0.1782</v>
      </c>
      <c r="L68">
        <v>-8.9399999999999993E-2</v>
      </c>
      <c r="M68">
        <v>154.39019999999999</v>
      </c>
      <c r="N68">
        <v>-25.2439</v>
      </c>
      <c r="O68">
        <v>15.9146</v>
      </c>
      <c r="P68">
        <v>-3.0579999999999998</v>
      </c>
      <c r="Q68">
        <v>27.162299999999998</v>
      </c>
      <c r="R68">
        <v>46.842799999999997</v>
      </c>
    </row>
    <row r="69" spans="1:18" x14ac:dyDescent="0.15">
      <c r="A69" s="2">
        <v>42821</v>
      </c>
      <c r="B69" s="1">
        <v>0.45997685185185189</v>
      </c>
      <c r="C69">
        <v>3416.6846500000001</v>
      </c>
      <c r="D69" t="s">
        <v>17</v>
      </c>
      <c r="E69">
        <v>13505.363139999999</v>
      </c>
      <c r="F69" t="s">
        <v>18</v>
      </c>
      <c r="G69">
        <v>16.899999999999999</v>
      </c>
      <c r="H69">
        <v>997.61</v>
      </c>
      <c r="I69">
        <v>19.21</v>
      </c>
      <c r="J69">
        <v>1.61E-2</v>
      </c>
      <c r="K69">
        <v>0.1416</v>
      </c>
      <c r="L69">
        <v>-0.14399999999999999</v>
      </c>
      <c r="M69">
        <v>183.53659999999999</v>
      </c>
      <c r="N69">
        <v>-25.9756</v>
      </c>
      <c r="O69">
        <v>14.3293</v>
      </c>
      <c r="P69">
        <v>43.531599999999997</v>
      </c>
      <c r="Q69">
        <v>27.342199999999998</v>
      </c>
      <c r="R69">
        <v>-26.9648</v>
      </c>
    </row>
    <row r="70" spans="1:18" x14ac:dyDescent="0.15">
      <c r="A70" s="2">
        <v>42821</v>
      </c>
      <c r="B70" s="1">
        <v>0.45998842592592593</v>
      </c>
      <c r="C70">
        <v>3416.7033200000001</v>
      </c>
      <c r="D70" t="s">
        <v>17</v>
      </c>
      <c r="E70">
        <v>13505.366540000001</v>
      </c>
      <c r="F70" t="s">
        <v>18</v>
      </c>
      <c r="G70">
        <v>16.899999999999999</v>
      </c>
      <c r="H70">
        <v>996.78</v>
      </c>
      <c r="I70">
        <v>19.21</v>
      </c>
      <c r="J70">
        <v>-2.1499999999999998E-2</v>
      </c>
      <c r="K70">
        <v>0.13619999999999999</v>
      </c>
      <c r="L70">
        <v>-2.3999999999999998E-3</v>
      </c>
      <c r="M70">
        <v>184.57320000000001</v>
      </c>
      <c r="N70">
        <v>-22.5</v>
      </c>
      <c r="O70">
        <v>15.2439</v>
      </c>
      <c r="P70">
        <v>65.837100000000007</v>
      </c>
      <c r="Q70">
        <v>31.659400000000002</v>
      </c>
      <c r="R70">
        <v>-0.69140000000000001</v>
      </c>
    </row>
    <row r="71" spans="1:18" x14ac:dyDescent="0.15">
      <c r="A71" s="2">
        <v>42821</v>
      </c>
      <c r="B71" s="1">
        <v>0.45998842592592593</v>
      </c>
      <c r="C71">
        <v>3416.7033200000001</v>
      </c>
      <c r="D71" t="s">
        <v>17</v>
      </c>
      <c r="E71">
        <v>13505.366540000001</v>
      </c>
      <c r="F71" t="s">
        <v>18</v>
      </c>
      <c r="G71">
        <v>16.899999999999999</v>
      </c>
      <c r="H71">
        <v>996.27</v>
      </c>
      <c r="I71">
        <v>19.2</v>
      </c>
      <c r="J71">
        <v>-0.1079</v>
      </c>
      <c r="K71">
        <v>6.3E-3</v>
      </c>
      <c r="L71">
        <v>2.8999999999999998E-3</v>
      </c>
      <c r="M71">
        <v>172.62190000000001</v>
      </c>
      <c r="N71">
        <v>-13.1098</v>
      </c>
      <c r="O71">
        <v>0.67069999999999996</v>
      </c>
      <c r="P71">
        <v>66.016999999999996</v>
      </c>
      <c r="Q71">
        <v>32.198999999999998</v>
      </c>
      <c r="R71">
        <v>16.7666</v>
      </c>
    </row>
    <row r="72" spans="1:18" x14ac:dyDescent="0.15">
      <c r="A72" s="2">
        <v>42821</v>
      </c>
      <c r="B72" s="1">
        <v>0.45998842592592593</v>
      </c>
      <c r="C72">
        <v>3416.7033200000001</v>
      </c>
      <c r="D72" t="s">
        <v>17</v>
      </c>
      <c r="E72">
        <v>13505.366540000001</v>
      </c>
      <c r="F72" t="s">
        <v>18</v>
      </c>
      <c r="G72">
        <v>16.899999999999999</v>
      </c>
      <c r="H72">
        <v>995.6</v>
      </c>
      <c r="I72">
        <v>19.21</v>
      </c>
      <c r="J72">
        <v>8.3000000000000001E-3</v>
      </c>
      <c r="K72">
        <v>-2.5399999999999999E-2</v>
      </c>
      <c r="L72">
        <v>2.0500000000000001E-2</v>
      </c>
      <c r="M72">
        <v>198.23169999999999</v>
      </c>
      <c r="N72">
        <v>16.7073</v>
      </c>
      <c r="O72">
        <v>17.0122</v>
      </c>
      <c r="P72">
        <v>49.827500000000001</v>
      </c>
      <c r="Q72">
        <v>32.918599999999998</v>
      </c>
      <c r="R72">
        <v>45.1143</v>
      </c>
    </row>
    <row r="73" spans="1:18" x14ac:dyDescent="0.15">
      <c r="A73" s="2">
        <v>42821</v>
      </c>
      <c r="B73" s="1">
        <v>0.45998842592592593</v>
      </c>
      <c r="C73">
        <v>3416.7033200000001</v>
      </c>
      <c r="D73" t="s">
        <v>17</v>
      </c>
      <c r="E73">
        <v>13505.366540000001</v>
      </c>
      <c r="F73" t="s">
        <v>18</v>
      </c>
      <c r="G73">
        <v>16.899999999999999</v>
      </c>
      <c r="H73">
        <v>995.18</v>
      </c>
      <c r="I73">
        <v>19.22</v>
      </c>
      <c r="J73">
        <v>-7.7999999999999996E-3</v>
      </c>
      <c r="K73">
        <v>4.7899999999999998E-2</v>
      </c>
      <c r="L73">
        <v>1E-3</v>
      </c>
      <c r="M73">
        <v>188.71950000000001</v>
      </c>
      <c r="N73">
        <v>26.5244</v>
      </c>
      <c r="O73">
        <v>0.67069999999999996</v>
      </c>
      <c r="P73">
        <v>13.311299999999999</v>
      </c>
      <c r="Q73">
        <v>35.616799999999998</v>
      </c>
      <c r="R73">
        <v>56.349600000000002</v>
      </c>
    </row>
    <row r="74" spans="1:18" x14ac:dyDescent="0.15">
      <c r="A74" s="2">
        <v>42821</v>
      </c>
      <c r="B74" s="1">
        <v>0.45999999999999996</v>
      </c>
      <c r="C74">
        <v>3416.7148299999999</v>
      </c>
      <c r="D74" t="s">
        <v>17</v>
      </c>
      <c r="E74">
        <v>13505.36399</v>
      </c>
      <c r="F74" t="s">
        <v>18</v>
      </c>
      <c r="G74">
        <v>16.899999999999999</v>
      </c>
      <c r="H74">
        <v>994.61</v>
      </c>
      <c r="I74">
        <v>19.21</v>
      </c>
      <c r="J74">
        <v>-2.2499999999999999E-2</v>
      </c>
      <c r="K74">
        <v>1.37E-2</v>
      </c>
      <c r="L74">
        <v>1.4200000000000001E-2</v>
      </c>
      <c r="M74">
        <v>167.86590000000001</v>
      </c>
      <c r="N74">
        <v>11.2805</v>
      </c>
      <c r="O74">
        <v>-13.7805</v>
      </c>
      <c r="P74">
        <v>-18.168199999999999</v>
      </c>
      <c r="Q74">
        <v>41.193199999999997</v>
      </c>
      <c r="R74">
        <v>34.743200000000002</v>
      </c>
    </row>
    <row r="75" spans="1:18" x14ac:dyDescent="0.15">
      <c r="A75" s="2">
        <v>42821</v>
      </c>
      <c r="B75" s="1">
        <v>0.45999999999999996</v>
      </c>
      <c r="C75">
        <v>3416.7148299999999</v>
      </c>
      <c r="D75" t="s">
        <v>17</v>
      </c>
      <c r="E75">
        <v>13505.36399</v>
      </c>
      <c r="F75" t="s">
        <v>18</v>
      </c>
      <c r="G75">
        <v>16.899999999999999</v>
      </c>
      <c r="H75">
        <v>994.28</v>
      </c>
      <c r="I75">
        <v>19.21</v>
      </c>
      <c r="J75">
        <v>-1.2699999999999999E-2</v>
      </c>
      <c r="K75">
        <v>4.2000000000000003E-2</v>
      </c>
      <c r="L75">
        <v>1.12E-2</v>
      </c>
      <c r="M75">
        <v>153.53659999999999</v>
      </c>
      <c r="N75">
        <v>1.0366</v>
      </c>
      <c r="O75">
        <v>-13.0488</v>
      </c>
      <c r="P75">
        <v>-21.226199999999999</v>
      </c>
      <c r="Q75">
        <v>44.970700000000001</v>
      </c>
      <c r="R75">
        <v>2.0741999999999998</v>
      </c>
    </row>
    <row r="76" spans="1:18" x14ac:dyDescent="0.15">
      <c r="A76" s="2">
        <v>42821</v>
      </c>
      <c r="B76" s="1">
        <v>0.45999999999999996</v>
      </c>
      <c r="C76">
        <v>3416.7148299999999</v>
      </c>
      <c r="D76" t="s">
        <v>17</v>
      </c>
      <c r="E76">
        <v>13505.36399</v>
      </c>
      <c r="F76" t="s">
        <v>18</v>
      </c>
      <c r="G76">
        <v>16.899999999999999</v>
      </c>
      <c r="H76">
        <v>994.01</v>
      </c>
      <c r="I76">
        <v>19.21</v>
      </c>
      <c r="J76">
        <v>-6.3E-3</v>
      </c>
      <c r="K76">
        <v>6.3E-2</v>
      </c>
      <c r="L76">
        <v>-2.4400000000000002E-2</v>
      </c>
      <c r="M76">
        <v>135.8537</v>
      </c>
      <c r="N76">
        <v>-14.2683</v>
      </c>
      <c r="O76">
        <v>-19.2683</v>
      </c>
      <c r="P76">
        <v>-9.5337999999999994</v>
      </c>
      <c r="Q76">
        <v>46.949399999999997</v>
      </c>
      <c r="R76">
        <v>-26.1006</v>
      </c>
    </row>
    <row r="77" spans="1:18" x14ac:dyDescent="0.15">
      <c r="A77" s="2">
        <v>42821</v>
      </c>
      <c r="B77" s="1">
        <v>0.45999999999999996</v>
      </c>
      <c r="C77">
        <v>3416.7148299999999</v>
      </c>
      <c r="D77" t="s">
        <v>17</v>
      </c>
      <c r="E77">
        <v>13505.36399</v>
      </c>
      <c r="F77" t="s">
        <v>18</v>
      </c>
      <c r="G77">
        <v>16.899999999999999</v>
      </c>
      <c r="H77">
        <v>993.65</v>
      </c>
      <c r="I77">
        <v>19.21</v>
      </c>
      <c r="J77">
        <v>-1.8100000000000002E-2</v>
      </c>
      <c r="K77">
        <v>4.8800000000000003E-2</v>
      </c>
      <c r="L77">
        <v>-4.0500000000000001E-2</v>
      </c>
      <c r="M77">
        <v>109.7561</v>
      </c>
      <c r="N77">
        <v>-36.0366</v>
      </c>
      <c r="O77">
        <v>-11.3415</v>
      </c>
      <c r="P77">
        <v>16.908999999999999</v>
      </c>
      <c r="Q77">
        <v>52.525799999999997</v>
      </c>
      <c r="R77">
        <v>-35.953099999999999</v>
      </c>
    </row>
    <row r="78" spans="1:18" x14ac:dyDescent="0.15">
      <c r="A78" s="2">
        <v>42821</v>
      </c>
      <c r="B78" s="1">
        <v>0.46001157407407406</v>
      </c>
      <c r="C78">
        <v>3416.7213099999999</v>
      </c>
      <c r="D78" t="s">
        <v>17</v>
      </c>
      <c r="E78">
        <v>13505.36096</v>
      </c>
      <c r="F78" t="s">
        <v>18</v>
      </c>
      <c r="G78">
        <v>16.899999999999999</v>
      </c>
      <c r="H78">
        <v>993.46</v>
      </c>
      <c r="I78">
        <v>19.2</v>
      </c>
      <c r="J78">
        <v>-8.8000000000000005E-3</v>
      </c>
      <c r="K78">
        <v>0.02</v>
      </c>
      <c r="L78">
        <v>-2.64E-2</v>
      </c>
      <c r="M78">
        <v>92.317099999999996</v>
      </c>
      <c r="N78">
        <v>-46.0976</v>
      </c>
      <c r="O78">
        <v>-0.73170000000000002</v>
      </c>
      <c r="P78">
        <v>39.034599999999998</v>
      </c>
      <c r="Q78">
        <v>59.901000000000003</v>
      </c>
      <c r="R78">
        <v>-34.397500000000001</v>
      </c>
    </row>
    <row r="79" spans="1:18" x14ac:dyDescent="0.15">
      <c r="A79" s="2">
        <v>42821</v>
      </c>
      <c r="B79" s="1">
        <v>0.46001157407407406</v>
      </c>
      <c r="C79">
        <v>3416.7213099999999</v>
      </c>
      <c r="D79" t="s">
        <v>17</v>
      </c>
      <c r="E79">
        <v>13505.36096</v>
      </c>
      <c r="F79" t="s">
        <v>18</v>
      </c>
      <c r="G79">
        <v>16.89</v>
      </c>
      <c r="H79">
        <v>993.29</v>
      </c>
      <c r="I79">
        <v>19.2</v>
      </c>
      <c r="J79">
        <v>-7.3000000000000001E-3</v>
      </c>
      <c r="K79">
        <v>-2.7799999999999998E-2</v>
      </c>
      <c r="L79">
        <v>4.4000000000000003E-3</v>
      </c>
      <c r="M79">
        <v>85.9756</v>
      </c>
      <c r="N79">
        <v>-45</v>
      </c>
      <c r="O79">
        <v>18.9024</v>
      </c>
      <c r="P79">
        <v>50.906799999999997</v>
      </c>
      <c r="Q79">
        <v>68.175600000000003</v>
      </c>
      <c r="R79">
        <v>-20.223600000000001</v>
      </c>
    </row>
    <row r="80" spans="1:18" x14ac:dyDescent="0.15">
      <c r="A80" s="2">
        <v>42821</v>
      </c>
      <c r="B80" s="1">
        <v>0.46001157407407406</v>
      </c>
      <c r="C80">
        <v>3416.7213099999999</v>
      </c>
      <c r="D80" t="s">
        <v>17</v>
      </c>
      <c r="E80">
        <v>13505.36096</v>
      </c>
      <c r="F80" t="s">
        <v>18</v>
      </c>
      <c r="G80">
        <v>16.899999999999999</v>
      </c>
      <c r="H80">
        <v>993.23</v>
      </c>
      <c r="I80">
        <v>19.21</v>
      </c>
      <c r="J80">
        <v>1.37E-2</v>
      </c>
      <c r="K80">
        <v>-3.3999999999999998E-3</v>
      </c>
      <c r="L80">
        <v>4.8999999999999998E-3</v>
      </c>
      <c r="M80">
        <v>91.9512</v>
      </c>
      <c r="N80">
        <v>-28.9024</v>
      </c>
      <c r="O80">
        <v>40.4268</v>
      </c>
      <c r="P80">
        <v>58.102200000000003</v>
      </c>
      <c r="Q80">
        <v>77.529499999999999</v>
      </c>
      <c r="R80">
        <v>-3.2841999999999998</v>
      </c>
    </row>
    <row r="81" spans="1:18" x14ac:dyDescent="0.15">
      <c r="A81" s="2">
        <v>42821</v>
      </c>
      <c r="B81" s="1">
        <v>0.46001157407407406</v>
      </c>
      <c r="C81">
        <v>3416.7213099999999</v>
      </c>
      <c r="D81" t="s">
        <v>17</v>
      </c>
      <c r="E81">
        <v>13505.36096</v>
      </c>
      <c r="F81" t="s">
        <v>18</v>
      </c>
      <c r="G81">
        <v>16.899999999999999</v>
      </c>
      <c r="H81">
        <v>993.23</v>
      </c>
      <c r="I81">
        <v>19.21</v>
      </c>
      <c r="J81">
        <v>-4.2000000000000003E-2</v>
      </c>
      <c r="K81">
        <v>9.9599999999999994E-2</v>
      </c>
      <c r="L81">
        <v>-3.3999999999999998E-3</v>
      </c>
      <c r="M81">
        <v>88.536600000000007</v>
      </c>
      <c r="N81">
        <v>-3.1707000000000001</v>
      </c>
      <c r="O81">
        <v>55.6098</v>
      </c>
      <c r="P81">
        <v>52.885599999999997</v>
      </c>
      <c r="Q81">
        <v>86.703500000000005</v>
      </c>
      <c r="R81">
        <v>17.2852</v>
      </c>
    </row>
    <row r="82" spans="1:18" x14ac:dyDescent="0.15">
      <c r="A82" s="2">
        <v>42821</v>
      </c>
      <c r="B82" s="1">
        <v>0.4600231481481481</v>
      </c>
      <c r="C82">
        <v>3416.7210399999999</v>
      </c>
      <c r="D82" t="s">
        <v>17</v>
      </c>
      <c r="E82">
        <v>13505.350759999999</v>
      </c>
      <c r="F82" t="s">
        <v>18</v>
      </c>
      <c r="G82">
        <v>16.89</v>
      </c>
      <c r="H82">
        <v>993.78</v>
      </c>
      <c r="I82">
        <v>19.22</v>
      </c>
      <c r="J82">
        <v>-3.61E-2</v>
      </c>
      <c r="K82">
        <v>-0.47360000000000002</v>
      </c>
      <c r="L82">
        <v>0.25879999999999997</v>
      </c>
      <c r="M82">
        <v>73.9024</v>
      </c>
      <c r="N82">
        <v>-26.8293</v>
      </c>
      <c r="O82">
        <v>-27.0122</v>
      </c>
      <c r="P82">
        <v>41.373100000000001</v>
      </c>
      <c r="Q82">
        <v>91.380499999999998</v>
      </c>
      <c r="R82">
        <v>27.656300000000002</v>
      </c>
    </row>
    <row r="83" spans="1:18" x14ac:dyDescent="0.15">
      <c r="A83" s="2">
        <v>42821</v>
      </c>
      <c r="B83" s="1">
        <v>0.4600231481481481</v>
      </c>
      <c r="C83">
        <v>3416.7210399999999</v>
      </c>
      <c r="D83" t="s">
        <v>17</v>
      </c>
      <c r="E83">
        <v>13505.350759999999</v>
      </c>
      <c r="F83" t="s">
        <v>18</v>
      </c>
      <c r="G83">
        <v>16.89</v>
      </c>
      <c r="H83">
        <v>994.41</v>
      </c>
      <c r="I83">
        <v>19.22</v>
      </c>
      <c r="J83">
        <v>-0.34470000000000001</v>
      </c>
      <c r="K83">
        <v>-0.77149999999999996</v>
      </c>
      <c r="L83">
        <v>0.72750000000000004</v>
      </c>
      <c r="M83">
        <v>137.56100000000001</v>
      </c>
      <c r="N83">
        <v>-76.707300000000004</v>
      </c>
      <c r="O83">
        <v>-78.5976</v>
      </c>
      <c r="P83">
        <v>40.473599999999998</v>
      </c>
      <c r="Q83">
        <v>82.566199999999995</v>
      </c>
      <c r="R83">
        <v>40.620100000000001</v>
      </c>
    </row>
    <row r="84" spans="1:18" x14ac:dyDescent="0.15">
      <c r="A84" s="2">
        <v>42821</v>
      </c>
      <c r="B84" s="1">
        <v>0.4600231481481481</v>
      </c>
      <c r="C84">
        <v>3416.7210399999999</v>
      </c>
      <c r="D84" t="s">
        <v>17</v>
      </c>
      <c r="E84">
        <v>13505.350759999999</v>
      </c>
      <c r="F84" t="s">
        <v>18</v>
      </c>
      <c r="G84">
        <v>16.89</v>
      </c>
      <c r="H84">
        <v>994.6</v>
      </c>
      <c r="I84">
        <v>19.21</v>
      </c>
      <c r="J84">
        <v>-0.80569999999999997</v>
      </c>
      <c r="K84">
        <v>-2.1821000000000002</v>
      </c>
      <c r="L84">
        <v>2.6522999999999999</v>
      </c>
      <c r="M84">
        <v>-93.719499999999996</v>
      </c>
      <c r="N84">
        <v>-266.28050000000002</v>
      </c>
      <c r="O84">
        <v>-292.62189999999998</v>
      </c>
      <c r="P84">
        <v>34.177700000000002</v>
      </c>
      <c r="Q84">
        <v>59.7211</v>
      </c>
      <c r="R84">
        <v>57.732399999999998</v>
      </c>
    </row>
    <row r="85" spans="1:18" x14ac:dyDescent="0.15">
      <c r="A85" s="2">
        <v>42821</v>
      </c>
      <c r="B85" s="1">
        <v>0.4600231481481481</v>
      </c>
      <c r="C85">
        <v>3416.7210399999999</v>
      </c>
      <c r="D85" t="s">
        <v>17</v>
      </c>
      <c r="E85">
        <v>13505.350759999999</v>
      </c>
      <c r="F85" t="s">
        <v>18</v>
      </c>
      <c r="G85">
        <v>16.89</v>
      </c>
      <c r="H85">
        <v>994.03</v>
      </c>
      <c r="I85">
        <v>19.2</v>
      </c>
      <c r="J85">
        <v>0.68410000000000004</v>
      </c>
      <c r="K85">
        <v>3.7183000000000002</v>
      </c>
      <c r="L85">
        <v>-1.2432000000000001</v>
      </c>
      <c r="M85">
        <v>-252.07320000000001</v>
      </c>
      <c r="N85">
        <v>-115</v>
      </c>
      <c r="O85">
        <v>-166.28049999999999</v>
      </c>
      <c r="P85">
        <v>-14.570499999999999</v>
      </c>
      <c r="Q85">
        <v>18.527899999999999</v>
      </c>
      <c r="R85">
        <v>15.383800000000001</v>
      </c>
    </row>
    <row r="86" spans="1:18" x14ac:dyDescent="0.15">
      <c r="A86" s="2">
        <v>42821</v>
      </c>
      <c r="B86" s="1">
        <v>0.46003472222222225</v>
      </c>
      <c r="C86">
        <v>3416.7217300000002</v>
      </c>
      <c r="D86" t="s">
        <v>17</v>
      </c>
      <c r="E86">
        <v>13505.346240000001</v>
      </c>
      <c r="F86" t="s">
        <v>18</v>
      </c>
      <c r="G86">
        <v>16.89</v>
      </c>
      <c r="H86">
        <v>994.04</v>
      </c>
      <c r="I86">
        <v>19.21</v>
      </c>
      <c r="J86">
        <v>0.62839999999999996</v>
      </c>
      <c r="K86">
        <v>-1.5054000000000001</v>
      </c>
      <c r="L86">
        <v>-1.5015000000000001</v>
      </c>
      <c r="M86">
        <v>-292.62189999999998</v>
      </c>
      <c r="N86">
        <v>-178.5976</v>
      </c>
      <c r="O86">
        <v>394.81709999999998</v>
      </c>
      <c r="P86">
        <v>23.024999999999999</v>
      </c>
      <c r="Q86">
        <v>7.5551000000000004</v>
      </c>
      <c r="R86">
        <v>41.1387</v>
      </c>
    </row>
    <row r="87" spans="1:18" x14ac:dyDescent="0.15">
      <c r="A87" s="2">
        <v>42821</v>
      </c>
      <c r="B87" s="1">
        <v>0.46003472222222225</v>
      </c>
      <c r="C87">
        <v>3416.7217300000002</v>
      </c>
      <c r="D87" t="s">
        <v>17</v>
      </c>
      <c r="E87">
        <v>13505.346240000001</v>
      </c>
      <c r="F87" t="s">
        <v>18</v>
      </c>
      <c r="G87">
        <v>16.89</v>
      </c>
      <c r="H87">
        <v>994.16</v>
      </c>
      <c r="I87">
        <v>19.2</v>
      </c>
      <c r="J87">
        <v>0.2339</v>
      </c>
      <c r="K87">
        <v>-0.1694</v>
      </c>
      <c r="L87">
        <v>-0.29049999999999998</v>
      </c>
      <c r="M87">
        <v>-225</v>
      </c>
      <c r="N87">
        <v>329.08539999999999</v>
      </c>
      <c r="O87">
        <v>115.60980000000001</v>
      </c>
      <c r="P87">
        <v>46.949399999999997</v>
      </c>
      <c r="Q87">
        <v>15.29</v>
      </c>
      <c r="R87">
        <v>-7.7782999999999998</v>
      </c>
    </row>
    <row r="88" spans="1:18" x14ac:dyDescent="0.15">
      <c r="A88" s="2">
        <v>42821</v>
      </c>
      <c r="B88" s="1">
        <v>0.46003472222222225</v>
      </c>
      <c r="C88">
        <v>3416.7217300000002</v>
      </c>
      <c r="D88" t="s">
        <v>17</v>
      </c>
      <c r="E88">
        <v>13505.346240000001</v>
      </c>
      <c r="F88" t="s">
        <v>18</v>
      </c>
      <c r="G88">
        <v>16.89</v>
      </c>
      <c r="H88">
        <v>994.28</v>
      </c>
      <c r="I88">
        <v>19.190000000000001</v>
      </c>
      <c r="J88">
        <v>0.313</v>
      </c>
      <c r="K88">
        <v>-1.6762999999999999</v>
      </c>
      <c r="L88">
        <v>0.21829999999999999</v>
      </c>
      <c r="M88">
        <v>-90.792699999999996</v>
      </c>
      <c r="N88">
        <v>91.280500000000004</v>
      </c>
      <c r="O88">
        <v>-127.9268</v>
      </c>
      <c r="P88">
        <v>53.784999999999997</v>
      </c>
      <c r="Q88">
        <v>13.491199999999999</v>
      </c>
      <c r="R88">
        <v>3.2841999999999998</v>
      </c>
    </row>
    <row r="89" spans="1:18" x14ac:dyDescent="0.15">
      <c r="A89" s="2">
        <v>42821</v>
      </c>
      <c r="B89" s="1">
        <v>0.46003472222222225</v>
      </c>
      <c r="C89">
        <v>3416.7217300000002</v>
      </c>
      <c r="D89" t="s">
        <v>17</v>
      </c>
      <c r="E89">
        <v>13505.346240000001</v>
      </c>
      <c r="F89" t="s">
        <v>18</v>
      </c>
      <c r="G89">
        <v>16.89</v>
      </c>
      <c r="H89">
        <v>994.5</v>
      </c>
      <c r="I89">
        <v>19.21</v>
      </c>
      <c r="J89">
        <v>0.60009999999999997</v>
      </c>
      <c r="K89">
        <v>1.1953</v>
      </c>
      <c r="L89">
        <v>2.8799999999999999E-2</v>
      </c>
      <c r="M89">
        <v>32.561</v>
      </c>
      <c r="N89">
        <v>-38.780500000000004</v>
      </c>
      <c r="O89">
        <v>-285.30489999999998</v>
      </c>
      <c r="P89">
        <v>40.293799999999997</v>
      </c>
      <c r="Q89">
        <v>3.5977000000000001</v>
      </c>
      <c r="R89">
        <v>8.6425999999999998</v>
      </c>
    </row>
    <row r="90" spans="1:18" x14ac:dyDescent="0.15">
      <c r="A90" s="2">
        <v>42821</v>
      </c>
      <c r="B90" s="1">
        <v>0.46004629629629629</v>
      </c>
      <c r="C90">
        <v>3416.7212199999999</v>
      </c>
      <c r="D90" t="s">
        <v>17</v>
      </c>
      <c r="E90">
        <v>13505.34376</v>
      </c>
      <c r="F90" t="s">
        <v>18</v>
      </c>
      <c r="G90">
        <v>16.89</v>
      </c>
      <c r="H90">
        <v>994.66</v>
      </c>
      <c r="I90">
        <v>19.190000000000001</v>
      </c>
      <c r="J90">
        <v>0.3735</v>
      </c>
      <c r="K90">
        <v>-0.25729999999999997</v>
      </c>
      <c r="L90">
        <v>0.21390000000000001</v>
      </c>
      <c r="M90">
        <v>-100.6707</v>
      </c>
      <c r="N90">
        <v>-247.62200000000001</v>
      </c>
      <c r="O90">
        <v>210.7927</v>
      </c>
      <c r="P90">
        <v>40.293799999999997</v>
      </c>
      <c r="Q90">
        <v>3.5977000000000001</v>
      </c>
      <c r="R90">
        <v>8.6425999999999998</v>
      </c>
    </row>
    <row r="91" spans="1:18" x14ac:dyDescent="0.15">
      <c r="A91" s="2">
        <v>42821</v>
      </c>
      <c r="B91" s="1">
        <v>0.46004629629629629</v>
      </c>
      <c r="C91">
        <v>3416.7212199999999</v>
      </c>
      <c r="D91" t="s">
        <v>17</v>
      </c>
      <c r="E91">
        <v>13505.34376</v>
      </c>
      <c r="F91" t="s">
        <v>18</v>
      </c>
      <c r="G91">
        <v>16.88</v>
      </c>
      <c r="H91">
        <v>994.92</v>
      </c>
      <c r="I91">
        <v>19.21</v>
      </c>
      <c r="J91">
        <v>0.3921</v>
      </c>
      <c r="K91">
        <v>-1.1382000000000001</v>
      </c>
      <c r="L91">
        <v>-0.32079999999999997</v>
      </c>
      <c r="M91">
        <v>278.6585</v>
      </c>
      <c r="N91">
        <v>-149.81710000000001</v>
      </c>
      <c r="O91">
        <v>-192.07320000000001</v>
      </c>
      <c r="P91">
        <v>31.479500000000002</v>
      </c>
      <c r="Q91">
        <v>11.332599999999999</v>
      </c>
      <c r="R91">
        <v>-13.6553</v>
      </c>
    </row>
    <row r="92" spans="1:18" x14ac:dyDescent="0.15">
      <c r="A92" s="2">
        <v>42821</v>
      </c>
      <c r="B92" s="1">
        <v>0.46004629629629629</v>
      </c>
      <c r="C92">
        <v>3416.7212199999999</v>
      </c>
      <c r="D92" t="s">
        <v>17</v>
      </c>
      <c r="E92">
        <v>13505.34376</v>
      </c>
      <c r="F92" t="s">
        <v>18</v>
      </c>
      <c r="G92">
        <v>16.88</v>
      </c>
      <c r="H92">
        <v>995.1</v>
      </c>
      <c r="I92">
        <v>19.190000000000001</v>
      </c>
      <c r="J92">
        <v>0.55859999999999999</v>
      </c>
      <c r="K92">
        <v>-0.55420000000000003</v>
      </c>
      <c r="L92">
        <v>-0.95609999999999995</v>
      </c>
      <c r="M92">
        <v>361.03660000000002</v>
      </c>
      <c r="N92">
        <v>-219.1463</v>
      </c>
      <c r="O92">
        <v>-86.768299999999996</v>
      </c>
      <c r="P92">
        <v>49.467799999999997</v>
      </c>
      <c r="Q92">
        <v>31.119700000000002</v>
      </c>
      <c r="R92">
        <v>-21.952100000000002</v>
      </c>
    </row>
    <row r="93" spans="1:18" x14ac:dyDescent="0.15">
      <c r="A93" s="2">
        <v>42821</v>
      </c>
      <c r="B93" s="1">
        <v>0.46004629629629629</v>
      </c>
      <c r="C93">
        <v>3416.7212199999999</v>
      </c>
      <c r="D93" t="s">
        <v>17</v>
      </c>
      <c r="E93">
        <v>13505.34376</v>
      </c>
      <c r="F93" t="s">
        <v>18</v>
      </c>
      <c r="G93">
        <v>16.88</v>
      </c>
      <c r="H93">
        <v>995.38</v>
      </c>
      <c r="I93">
        <v>19.21</v>
      </c>
      <c r="J93">
        <v>0.94679999999999997</v>
      </c>
      <c r="K93">
        <v>-0.14749999999999999</v>
      </c>
      <c r="L93">
        <v>-0.25629999999999997</v>
      </c>
      <c r="M93">
        <v>252.13419999999999</v>
      </c>
      <c r="N93">
        <v>-96.036600000000007</v>
      </c>
      <c r="O93">
        <v>-124.2073</v>
      </c>
      <c r="P93">
        <v>61.160200000000003</v>
      </c>
      <c r="Q93">
        <v>27.342199999999998</v>
      </c>
      <c r="R93">
        <v>26.273399999999999</v>
      </c>
    </row>
    <row r="94" spans="1:18" x14ac:dyDescent="0.15">
      <c r="A94" s="2">
        <v>42821</v>
      </c>
      <c r="B94" s="1">
        <v>0.46005787037037038</v>
      </c>
      <c r="C94">
        <v>3416.7171899999998</v>
      </c>
      <c r="D94" t="s">
        <v>17</v>
      </c>
      <c r="E94">
        <v>13505.33966</v>
      </c>
      <c r="F94" t="s">
        <v>18</v>
      </c>
      <c r="G94">
        <v>16.88</v>
      </c>
      <c r="H94">
        <v>995.56</v>
      </c>
      <c r="I94">
        <v>19.2</v>
      </c>
      <c r="J94">
        <v>1.0083</v>
      </c>
      <c r="K94">
        <v>8.5400000000000004E-2</v>
      </c>
      <c r="L94">
        <v>0.1016</v>
      </c>
      <c r="M94">
        <v>118.4756</v>
      </c>
      <c r="N94">
        <v>-12.9878</v>
      </c>
      <c r="O94">
        <v>-33.4756</v>
      </c>
      <c r="P94">
        <v>29.320900000000002</v>
      </c>
      <c r="Q94">
        <v>11.692399999999999</v>
      </c>
      <c r="R94">
        <v>42.694299999999998</v>
      </c>
    </row>
    <row r="95" spans="1:18" x14ac:dyDescent="0.15">
      <c r="A95" s="2">
        <v>42821</v>
      </c>
      <c r="B95" s="1">
        <v>0.46005787037037038</v>
      </c>
      <c r="C95">
        <v>3416.7171899999998</v>
      </c>
      <c r="D95" t="s">
        <v>17</v>
      </c>
      <c r="E95">
        <v>13505.33966</v>
      </c>
      <c r="F95" t="s">
        <v>18</v>
      </c>
      <c r="G95">
        <v>16.88</v>
      </c>
      <c r="H95">
        <v>995.81</v>
      </c>
      <c r="I95">
        <v>19.190000000000001</v>
      </c>
      <c r="J95">
        <v>0.86429999999999996</v>
      </c>
      <c r="K95">
        <v>-7.5200000000000003E-2</v>
      </c>
      <c r="L95">
        <v>-0.17480000000000001</v>
      </c>
      <c r="M95">
        <v>133.5976</v>
      </c>
      <c r="N95">
        <v>-107.98779999999999</v>
      </c>
      <c r="O95">
        <v>-8.9634</v>
      </c>
      <c r="P95">
        <v>12.591799999999999</v>
      </c>
      <c r="Q95">
        <v>4.3171999999999997</v>
      </c>
      <c r="R95">
        <v>33.533200000000001</v>
      </c>
    </row>
    <row r="96" spans="1:18" x14ac:dyDescent="0.15">
      <c r="A96" s="2">
        <v>42821</v>
      </c>
      <c r="B96" s="1">
        <v>0.46005787037037038</v>
      </c>
      <c r="C96">
        <v>3416.7171899999998</v>
      </c>
      <c r="D96" t="s">
        <v>17</v>
      </c>
      <c r="E96">
        <v>13505.33966</v>
      </c>
      <c r="F96" t="s">
        <v>18</v>
      </c>
      <c r="G96">
        <v>16.88</v>
      </c>
      <c r="H96">
        <v>995.99</v>
      </c>
      <c r="I96">
        <v>19.190000000000001</v>
      </c>
      <c r="J96">
        <v>0.60060000000000002</v>
      </c>
      <c r="K96">
        <v>-0.81540000000000001</v>
      </c>
      <c r="L96">
        <v>-0.50629999999999997</v>
      </c>
      <c r="M96">
        <v>256.4024</v>
      </c>
      <c r="N96">
        <v>-81.158500000000004</v>
      </c>
      <c r="O96">
        <v>-148.6585</v>
      </c>
      <c r="P96">
        <v>5.2165999999999997</v>
      </c>
      <c r="Q96">
        <v>5.9360999999999997</v>
      </c>
      <c r="R96">
        <v>1.5557000000000001</v>
      </c>
    </row>
    <row r="97" spans="1:18" x14ac:dyDescent="0.15">
      <c r="A97" s="2">
        <v>42821</v>
      </c>
      <c r="B97" s="1">
        <v>0.46005787037037038</v>
      </c>
      <c r="C97">
        <v>3416.7171899999998</v>
      </c>
      <c r="D97" t="s">
        <v>17</v>
      </c>
      <c r="E97">
        <v>13505.33966</v>
      </c>
      <c r="F97" t="s">
        <v>18</v>
      </c>
      <c r="G97">
        <v>16.88</v>
      </c>
      <c r="H97">
        <v>996.24</v>
      </c>
      <c r="I97">
        <v>19.18</v>
      </c>
      <c r="J97">
        <v>0.69530000000000003</v>
      </c>
      <c r="K97">
        <v>-0.26319999999999999</v>
      </c>
      <c r="L97">
        <v>-1.5454000000000001</v>
      </c>
      <c r="M97">
        <v>311.76830000000001</v>
      </c>
      <c r="N97">
        <v>-113.9024</v>
      </c>
      <c r="O97">
        <v>-239.57320000000001</v>
      </c>
      <c r="P97">
        <v>16.729099999999999</v>
      </c>
      <c r="Q97">
        <v>39.754100000000001</v>
      </c>
      <c r="R97">
        <v>-32.3232</v>
      </c>
    </row>
    <row r="98" spans="1:18" x14ac:dyDescent="0.15">
      <c r="A98" s="2">
        <v>42821</v>
      </c>
      <c r="B98" s="1">
        <v>0.46006944444444442</v>
      </c>
      <c r="C98">
        <v>3416.7152599999999</v>
      </c>
      <c r="D98" t="s">
        <v>17</v>
      </c>
      <c r="E98">
        <v>13505.338040000001</v>
      </c>
      <c r="F98" t="s">
        <v>18</v>
      </c>
      <c r="G98">
        <v>16.88</v>
      </c>
      <c r="H98">
        <v>996.41</v>
      </c>
      <c r="I98">
        <v>19.18</v>
      </c>
      <c r="J98">
        <v>0.70169999999999999</v>
      </c>
      <c r="K98">
        <v>0.14549999999999999</v>
      </c>
      <c r="L98">
        <v>-0.80220000000000002</v>
      </c>
      <c r="M98">
        <v>218.53659999999999</v>
      </c>
      <c r="N98">
        <v>-60.853700000000003</v>
      </c>
      <c r="O98">
        <v>-312.31709999999998</v>
      </c>
      <c r="P98">
        <v>59.001600000000003</v>
      </c>
      <c r="Q98">
        <v>19.427299999999999</v>
      </c>
      <c r="R98">
        <v>6.5683999999999996</v>
      </c>
    </row>
    <row r="99" spans="1:18" x14ac:dyDescent="0.15">
      <c r="A99" s="2">
        <v>42821</v>
      </c>
      <c r="B99" s="1">
        <v>0.46006944444444442</v>
      </c>
      <c r="C99">
        <v>3416.7152599999999</v>
      </c>
      <c r="D99" t="s">
        <v>17</v>
      </c>
      <c r="E99">
        <v>13505.338040000001</v>
      </c>
      <c r="F99" t="s">
        <v>18</v>
      </c>
      <c r="G99">
        <v>16.87</v>
      </c>
      <c r="H99">
        <v>996.67</v>
      </c>
      <c r="I99">
        <v>19.18</v>
      </c>
      <c r="J99">
        <v>0.93020000000000003</v>
      </c>
      <c r="K99">
        <v>-0.15040000000000001</v>
      </c>
      <c r="L99">
        <v>-0.61040000000000005</v>
      </c>
      <c r="M99">
        <v>276.70729999999998</v>
      </c>
      <c r="N99">
        <v>82.134100000000004</v>
      </c>
      <c r="O99">
        <v>-119.93899999999999</v>
      </c>
      <c r="P99">
        <v>24.284199999999998</v>
      </c>
      <c r="Q99">
        <v>0.89939999999999998</v>
      </c>
      <c r="R99">
        <v>22.297899999999998</v>
      </c>
    </row>
    <row r="100" spans="1:18" x14ac:dyDescent="0.15">
      <c r="A100" s="2">
        <v>42821</v>
      </c>
      <c r="B100" s="1">
        <v>0.46006944444444442</v>
      </c>
      <c r="C100">
        <v>3416.7152599999999</v>
      </c>
      <c r="D100" t="s">
        <v>17</v>
      </c>
      <c r="E100">
        <v>13505.338040000001</v>
      </c>
      <c r="F100" t="s">
        <v>18</v>
      </c>
      <c r="G100">
        <v>16.87</v>
      </c>
      <c r="H100">
        <v>996.85</v>
      </c>
      <c r="I100">
        <v>19.18</v>
      </c>
      <c r="J100">
        <v>0.76029999999999998</v>
      </c>
      <c r="K100">
        <v>0.44529999999999997</v>
      </c>
      <c r="L100">
        <v>-0.26119999999999999</v>
      </c>
      <c r="M100">
        <v>128.10980000000001</v>
      </c>
      <c r="N100">
        <v>-43.292700000000004</v>
      </c>
      <c r="O100">
        <v>-125.8537</v>
      </c>
      <c r="P100">
        <v>-10.972899999999999</v>
      </c>
      <c r="Q100">
        <v>14.930300000000001</v>
      </c>
      <c r="R100">
        <v>14.000999999999999</v>
      </c>
    </row>
    <row r="101" spans="1:18" x14ac:dyDescent="0.15">
      <c r="A101" s="2">
        <v>42821</v>
      </c>
      <c r="B101" s="1">
        <v>0.46006944444444442</v>
      </c>
      <c r="C101">
        <v>3416.7152599999999</v>
      </c>
      <c r="D101" t="s">
        <v>17</v>
      </c>
      <c r="E101">
        <v>13505.338040000001</v>
      </c>
      <c r="F101" t="s">
        <v>18</v>
      </c>
      <c r="G101">
        <v>16.87</v>
      </c>
      <c r="H101">
        <v>996.99</v>
      </c>
      <c r="I101">
        <v>19.170000000000002</v>
      </c>
      <c r="J101">
        <v>0.77829999999999999</v>
      </c>
      <c r="K101">
        <v>0.25679999999999997</v>
      </c>
      <c r="L101">
        <v>-0.68310000000000004</v>
      </c>
      <c r="M101">
        <v>-108.53660000000001</v>
      </c>
      <c r="N101">
        <v>78.109800000000007</v>
      </c>
      <c r="O101">
        <v>-8.9024000000000001</v>
      </c>
      <c r="P101">
        <v>-18.347999999999999</v>
      </c>
      <c r="Q101">
        <v>23.744499999999999</v>
      </c>
      <c r="R101">
        <v>11.408200000000001</v>
      </c>
    </row>
    <row r="102" spans="1:18" x14ac:dyDescent="0.15">
      <c r="A102" s="2">
        <v>42821</v>
      </c>
      <c r="B102" s="1">
        <v>0.46008101851851851</v>
      </c>
      <c r="C102">
        <v>3416.7132099999999</v>
      </c>
      <c r="D102" t="s">
        <v>17</v>
      </c>
      <c r="E102">
        <v>13505.338159999999</v>
      </c>
      <c r="F102" t="s">
        <v>18</v>
      </c>
      <c r="G102">
        <v>16.87</v>
      </c>
      <c r="H102">
        <v>997.22</v>
      </c>
      <c r="I102">
        <v>19.170000000000002</v>
      </c>
      <c r="J102">
        <v>0.78169999999999995</v>
      </c>
      <c r="K102">
        <v>-4.4400000000000002E-2</v>
      </c>
      <c r="L102">
        <v>0.73099999999999998</v>
      </c>
      <c r="M102">
        <v>-112.5</v>
      </c>
      <c r="N102">
        <v>167.62190000000001</v>
      </c>
      <c r="O102">
        <v>126.1585</v>
      </c>
      <c r="P102">
        <v>0.71950000000000003</v>
      </c>
      <c r="Q102">
        <v>30.580100000000002</v>
      </c>
      <c r="R102">
        <v>51.855499999999999</v>
      </c>
    </row>
    <row r="103" spans="1:18" x14ac:dyDescent="0.15">
      <c r="A103" s="2">
        <v>42821</v>
      </c>
      <c r="B103" s="1">
        <v>0.46008101851851851</v>
      </c>
      <c r="C103">
        <v>3416.7132099999999</v>
      </c>
      <c r="D103" t="s">
        <v>17</v>
      </c>
      <c r="E103">
        <v>13505.338159999999</v>
      </c>
      <c r="F103" t="s">
        <v>18</v>
      </c>
      <c r="G103">
        <v>16.87</v>
      </c>
      <c r="H103">
        <v>997.33</v>
      </c>
      <c r="I103">
        <v>19.170000000000002</v>
      </c>
      <c r="J103">
        <v>0.77639999999999998</v>
      </c>
      <c r="K103">
        <v>3.3700000000000001E-2</v>
      </c>
      <c r="L103">
        <v>0.51270000000000004</v>
      </c>
      <c r="M103">
        <v>145</v>
      </c>
      <c r="N103">
        <v>-152.8049</v>
      </c>
      <c r="O103">
        <v>144.39019999999999</v>
      </c>
      <c r="P103">
        <v>-3.4178000000000002</v>
      </c>
      <c r="Q103">
        <v>18.527899999999999</v>
      </c>
      <c r="R103">
        <v>41.311500000000002</v>
      </c>
    </row>
    <row r="104" spans="1:18" x14ac:dyDescent="0.15">
      <c r="A104" s="2">
        <v>42821</v>
      </c>
      <c r="B104" s="1">
        <v>0.46008101851851851</v>
      </c>
      <c r="C104">
        <v>3416.7132099999999</v>
      </c>
      <c r="D104" t="s">
        <v>17</v>
      </c>
      <c r="E104">
        <v>13505.338159999999</v>
      </c>
      <c r="F104" t="s">
        <v>18</v>
      </c>
      <c r="G104">
        <v>16.87</v>
      </c>
      <c r="H104">
        <v>997.57</v>
      </c>
      <c r="I104">
        <v>19.18</v>
      </c>
      <c r="J104">
        <v>0.88959999999999995</v>
      </c>
      <c r="K104">
        <v>-0.90529999999999999</v>
      </c>
      <c r="L104">
        <v>0.43409999999999999</v>
      </c>
      <c r="M104">
        <v>220.91460000000001</v>
      </c>
      <c r="N104">
        <v>-69.329300000000003</v>
      </c>
      <c r="O104">
        <v>115.7927</v>
      </c>
      <c r="P104">
        <v>5.9360999999999997</v>
      </c>
      <c r="Q104">
        <v>4.1372999999999998</v>
      </c>
      <c r="R104">
        <v>23.680700000000002</v>
      </c>
    </row>
    <row r="105" spans="1:18" x14ac:dyDescent="0.15">
      <c r="A105" s="2">
        <v>42821</v>
      </c>
      <c r="B105" s="1">
        <v>0.46008101851851851</v>
      </c>
      <c r="C105">
        <v>3416.7132099999999</v>
      </c>
      <c r="D105" t="s">
        <v>17</v>
      </c>
      <c r="E105">
        <v>13505.338159999999</v>
      </c>
      <c r="F105" t="s">
        <v>18</v>
      </c>
      <c r="G105">
        <v>16.87</v>
      </c>
      <c r="H105">
        <v>997.72</v>
      </c>
      <c r="I105">
        <v>19.170000000000002</v>
      </c>
      <c r="J105">
        <v>0.6724</v>
      </c>
      <c r="K105">
        <v>-0.10059999999999999</v>
      </c>
      <c r="L105">
        <v>0.26169999999999999</v>
      </c>
      <c r="M105">
        <v>127.6829</v>
      </c>
      <c r="N105">
        <v>-194.26830000000001</v>
      </c>
      <c r="O105">
        <v>57.134099999999997</v>
      </c>
      <c r="P105">
        <v>5.9360999999999997</v>
      </c>
      <c r="Q105">
        <v>4.1372999999999998</v>
      </c>
      <c r="R105">
        <v>23.680700000000002</v>
      </c>
    </row>
    <row r="106" spans="1:18" x14ac:dyDescent="0.15">
      <c r="A106" s="2">
        <v>42821</v>
      </c>
      <c r="B106" s="1">
        <v>0.46009259259259255</v>
      </c>
      <c r="C106">
        <v>3416.7073099999998</v>
      </c>
      <c r="D106" t="s">
        <v>17</v>
      </c>
      <c r="E106">
        <v>13505.33747</v>
      </c>
      <c r="F106" t="s">
        <v>18</v>
      </c>
      <c r="G106">
        <v>16.86</v>
      </c>
      <c r="H106">
        <v>997.94</v>
      </c>
      <c r="I106">
        <v>19.16</v>
      </c>
      <c r="J106">
        <v>0.71440000000000003</v>
      </c>
      <c r="K106">
        <v>-0.85550000000000004</v>
      </c>
      <c r="L106">
        <v>0.2676</v>
      </c>
      <c r="M106">
        <v>235.5488</v>
      </c>
      <c r="N106">
        <v>-108.2927</v>
      </c>
      <c r="O106">
        <v>68.5976</v>
      </c>
      <c r="P106">
        <v>52.7057</v>
      </c>
      <c r="Q106">
        <v>27.881799999999998</v>
      </c>
      <c r="R106">
        <v>-16.7666</v>
      </c>
    </row>
    <row r="107" spans="1:18" x14ac:dyDescent="0.15">
      <c r="A107" s="2">
        <v>42821</v>
      </c>
      <c r="B107" s="1">
        <v>0.46009259259259255</v>
      </c>
      <c r="C107">
        <v>3416.7073099999998</v>
      </c>
      <c r="D107" t="s">
        <v>17</v>
      </c>
      <c r="E107">
        <v>13505.33747</v>
      </c>
      <c r="F107" t="s">
        <v>18</v>
      </c>
      <c r="G107">
        <v>16.86</v>
      </c>
      <c r="H107">
        <v>998.09</v>
      </c>
      <c r="I107">
        <v>19.170000000000002</v>
      </c>
      <c r="J107">
        <v>0.49609999999999999</v>
      </c>
      <c r="K107">
        <v>-0.39789999999999998</v>
      </c>
      <c r="L107">
        <v>0.313</v>
      </c>
      <c r="M107">
        <v>290.8537</v>
      </c>
      <c r="N107">
        <v>-208.5976</v>
      </c>
      <c r="O107">
        <v>35.853700000000003</v>
      </c>
      <c r="P107">
        <v>67.635900000000007</v>
      </c>
      <c r="Q107">
        <v>44.610900000000001</v>
      </c>
      <c r="R107">
        <v>23.5078</v>
      </c>
    </row>
    <row r="108" spans="1:18" x14ac:dyDescent="0.15">
      <c r="A108" s="2">
        <v>42821</v>
      </c>
      <c r="B108" s="1">
        <v>0.46009259259259255</v>
      </c>
      <c r="C108">
        <v>3416.7073099999998</v>
      </c>
      <c r="D108" t="s">
        <v>17</v>
      </c>
      <c r="E108">
        <v>13505.33747</v>
      </c>
      <c r="F108" t="s">
        <v>18</v>
      </c>
      <c r="G108">
        <v>16.86</v>
      </c>
      <c r="H108">
        <v>998.31</v>
      </c>
      <c r="I108">
        <v>19.170000000000002</v>
      </c>
      <c r="J108">
        <v>0.88719999999999999</v>
      </c>
      <c r="K108">
        <v>-0.54490000000000005</v>
      </c>
      <c r="L108">
        <v>0.54930000000000001</v>
      </c>
      <c r="M108">
        <v>360.60980000000001</v>
      </c>
      <c r="N108">
        <v>-120.9756</v>
      </c>
      <c r="O108">
        <v>107.1951</v>
      </c>
      <c r="P108">
        <v>32.019100000000002</v>
      </c>
      <c r="Q108">
        <v>25.543399999999998</v>
      </c>
      <c r="R108">
        <v>54.621099999999998</v>
      </c>
    </row>
    <row r="109" spans="1:18" x14ac:dyDescent="0.15">
      <c r="A109" s="2">
        <v>42821</v>
      </c>
      <c r="B109" s="1">
        <v>0.46009259259259255</v>
      </c>
      <c r="C109">
        <v>3416.7073099999998</v>
      </c>
      <c r="D109" t="s">
        <v>17</v>
      </c>
      <c r="E109">
        <v>13505.33747</v>
      </c>
      <c r="F109" t="s">
        <v>18</v>
      </c>
      <c r="G109">
        <v>16.86</v>
      </c>
      <c r="H109">
        <v>998.49</v>
      </c>
      <c r="I109">
        <v>19.18</v>
      </c>
      <c r="J109">
        <v>0.91500000000000004</v>
      </c>
      <c r="K109">
        <v>-0.65969999999999995</v>
      </c>
      <c r="L109">
        <v>0.2646</v>
      </c>
      <c r="M109">
        <v>262.92680000000001</v>
      </c>
      <c r="N109">
        <v>-136.3415</v>
      </c>
      <c r="O109">
        <v>142.56100000000001</v>
      </c>
      <c r="P109">
        <v>4.6769999999999996</v>
      </c>
      <c r="Q109">
        <v>4.3171999999999997</v>
      </c>
      <c r="R109">
        <v>24.890599999999999</v>
      </c>
    </row>
    <row r="110" spans="1:18" x14ac:dyDescent="0.15">
      <c r="A110" s="2">
        <v>42821</v>
      </c>
      <c r="B110" s="1">
        <v>0.4601041666666667</v>
      </c>
      <c r="C110">
        <v>3416.6983700000001</v>
      </c>
      <c r="D110" t="s">
        <v>17</v>
      </c>
      <c r="E110">
        <v>13505.33856</v>
      </c>
      <c r="F110" t="s">
        <v>18</v>
      </c>
      <c r="G110">
        <v>16.86</v>
      </c>
      <c r="H110">
        <v>998.73</v>
      </c>
      <c r="I110">
        <v>19.18</v>
      </c>
      <c r="J110">
        <v>0.86670000000000003</v>
      </c>
      <c r="K110">
        <v>-7.7999999999999996E-3</v>
      </c>
      <c r="L110">
        <v>0.43990000000000001</v>
      </c>
      <c r="M110">
        <v>314.87810000000002</v>
      </c>
      <c r="N110">
        <v>-75.670699999999997</v>
      </c>
      <c r="O110">
        <v>92.9268</v>
      </c>
      <c r="P110">
        <v>44.970700000000001</v>
      </c>
      <c r="Q110">
        <v>7.1952999999999996</v>
      </c>
      <c r="R110">
        <v>1.7284999999999999</v>
      </c>
    </row>
    <row r="111" spans="1:18" x14ac:dyDescent="0.15">
      <c r="A111" s="2">
        <v>42821</v>
      </c>
      <c r="B111" s="1">
        <v>0.4601041666666667</v>
      </c>
      <c r="C111">
        <v>3416.6983700000001</v>
      </c>
      <c r="D111" t="s">
        <v>17</v>
      </c>
      <c r="E111">
        <v>13505.33856</v>
      </c>
      <c r="F111" t="s">
        <v>18</v>
      </c>
      <c r="G111">
        <v>16.86</v>
      </c>
      <c r="H111">
        <v>998.88</v>
      </c>
      <c r="I111">
        <v>19.16</v>
      </c>
      <c r="J111">
        <v>0.93799999999999994</v>
      </c>
      <c r="K111">
        <v>-0.34229999999999999</v>
      </c>
      <c r="L111">
        <v>0.59279999999999999</v>
      </c>
      <c r="M111">
        <v>136.21950000000001</v>
      </c>
      <c r="N111">
        <v>-38.170699999999997</v>
      </c>
      <c r="O111">
        <v>148.0488</v>
      </c>
      <c r="P111">
        <v>59.901000000000003</v>
      </c>
      <c r="Q111">
        <v>23.204899999999999</v>
      </c>
      <c r="R111">
        <v>28.174800000000001</v>
      </c>
    </row>
    <row r="112" spans="1:18" x14ac:dyDescent="0.15">
      <c r="A112" s="2">
        <v>42821</v>
      </c>
      <c r="B112" s="1">
        <v>0.4601041666666667</v>
      </c>
      <c r="C112">
        <v>3416.6983700000001</v>
      </c>
      <c r="D112" t="s">
        <v>17</v>
      </c>
      <c r="E112">
        <v>13505.33856</v>
      </c>
      <c r="F112" t="s">
        <v>18</v>
      </c>
      <c r="G112">
        <v>16.86</v>
      </c>
      <c r="H112">
        <v>999.15</v>
      </c>
      <c r="I112">
        <v>19.170000000000002</v>
      </c>
      <c r="J112">
        <v>0.77590000000000003</v>
      </c>
      <c r="K112">
        <v>-0.39650000000000002</v>
      </c>
      <c r="L112">
        <v>0.46439999999999998</v>
      </c>
      <c r="M112">
        <v>130.67070000000001</v>
      </c>
      <c r="N112">
        <v>-149.6951</v>
      </c>
      <c r="O112">
        <v>81.5244</v>
      </c>
      <c r="P112">
        <v>54.1447</v>
      </c>
      <c r="Q112">
        <v>39.394300000000001</v>
      </c>
      <c r="R112">
        <v>43.3857</v>
      </c>
    </row>
    <row r="113" spans="1:18" x14ac:dyDescent="0.15">
      <c r="A113" s="2">
        <v>42821</v>
      </c>
      <c r="B113" s="1">
        <v>0.4601041666666667</v>
      </c>
      <c r="C113">
        <v>3416.6983700000001</v>
      </c>
      <c r="D113" t="s">
        <v>17</v>
      </c>
      <c r="E113">
        <v>13505.33856</v>
      </c>
      <c r="F113" t="s">
        <v>18</v>
      </c>
      <c r="G113">
        <v>16.86</v>
      </c>
      <c r="H113">
        <v>999.32</v>
      </c>
      <c r="I113">
        <v>19.16</v>
      </c>
      <c r="J113">
        <v>0.67869999999999997</v>
      </c>
      <c r="K113">
        <v>-0.82030000000000003</v>
      </c>
      <c r="L113">
        <v>0.1958</v>
      </c>
      <c r="M113">
        <v>231.03659999999999</v>
      </c>
      <c r="N113">
        <v>-162.68289999999999</v>
      </c>
      <c r="O113">
        <v>-4.7561</v>
      </c>
      <c r="P113">
        <v>40.293799999999997</v>
      </c>
      <c r="Q113">
        <v>24.464099999999998</v>
      </c>
      <c r="R113">
        <v>50.472700000000003</v>
      </c>
    </row>
    <row r="114" spans="1:18" x14ac:dyDescent="0.15">
      <c r="A114" s="2">
        <v>42821</v>
      </c>
      <c r="B114" s="1">
        <v>0.46011574074074074</v>
      </c>
      <c r="C114">
        <v>3416.69175</v>
      </c>
      <c r="D114" t="s">
        <v>17</v>
      </c>
      <c r="E114">
        <v>13505.33893</v>
      </c>
      <c r="F114" t="s">
        <v>18</v>
      </c>
      <c r="G114">
        <v>16.86</v>
      </c>
      <c r="H114">
        <v>999.55</v>
      </c>
      <c r="I114">
        <v>19.18</v>
      </c>
      <c r="J114">
        <v>0.76459999999999995</v>
      </c>
      <c r="K114">
        <v>-0.6865</v>
      </c>
      <c r="L114">
        <v>-0.23</v>
      </c>
      <c r="M114">
        <v>409.69510000000002</v>
      </c>
      <c r="N114">
        <v>-169.6951</v>
      </c>
      <c r="O114">
        <v>61.829300000000003</v>
      </c>
      <c r="P114">
        <v>21.765799999999999</v>
      </c>
      <c r="Q114">
        <v>10.613099999999999</v>
      </c>
      <c r="R114">
        <v>45.46</v>
      </c>
    </row>
    <row r="115" spans="1:18" x14ac:dyDescent="0.15">
      <c r="A115" s="2">
        <v>42821</v>
      </c>
      <c r="B115" s="1">
        <v>0.46011574074074074</v>
      </c>
      <c r="C115">
        <v>3416.69175</v>
      </c>
      <c r="D115" t="s">
        <v>17</v>
      </c>
      <c r="E115">
        <v>13505.33893</v>
      </c>
      <c r="F115" t="s">
        <v>18</v>
      </c>
      <c r="G115">
        <v>16.86</v>
      </c>
      <c r="H115">
        <v>999.72</v>
      </c>
      <c r="I115">
        <v>19.149999999999999</v>
      </c>
      <c r="J115">
        <v>0.78959999999999997</v>
      </c>
      <c r="K115">
        <v>-0.19040000000000001</v>
      </c>
      <c r="L115">
        <v>0.2354</v>
      </c>
      <c r="M115">
        <v>343.96339999999998</v>
      </c>
      <c r="N115">
        <v>-94.938999999999993</v>
      </c>
      <c r="O115">
        <v>47.682899999999997</v>
      </c>
      <c r="P115">
        <v>47.668900000000001</v>
      </c>
      <c r="Q115">
        <v>11.332599999999999</v>
      </c>
      <c r="R115">
        <v>-3.9756</v>
      </c>
    </row>
    <row r="116" spans="1:18" x14ac:dyDescent="0.15">
      <c r="A116" s="2">
        <v>42821</v>
      </c>
      <c r="B116" s="1">
        <v>0.46011574074074074</v>
      </c>
      <c r="C116">
        <v>3416.69175</v>
      </c>
      <c r="D116" t="s">
        <v>17</v>
      </c>
      <c r="E116">
        <v>13505.33893</v>
      </c>
      <c r="F116" t="s">
        <v>18</v>
      </c>
      <c r="G116">
        <v>16.86</v>
      </c>
      <c r="H116">
        <v>999.96</v>
      </c>
      <c r="I116">
        <v>19.149999999999999</v>
      </c>
      <c r="J116">
        <v>0.92579999999999996</v>
      </c>
      <c r="K116">
        <v>-0.1772</v>
      </c>
      <c r="L116">
        <v>0.40039999999999998</v>
      </c>
      <c r="M116">
        <v>225.91460000000001</v>
      </c>
      <c r="N116">
        <v>-50.365900000000003</v>
      </c>
      <c r="O116">
        <v>152.7439</v>
      </c>
      <c r="P116">
        <v>59.181399999999996</v>
      </c>
      <c r="Q116">
        <v>24.284199999999998</v>
      </c>
      <c r="R116">
        <v>28.866199999999999</v>
      </c>
    </row>
    <row r="117" spans="1:18" x14ac:dyDescent="0.15">
      <c r="A117" s="2">
        <v>42821</v>
      </c>
      <c r="B117" s="1">
        <v>0.46011574074074074</v>
      </c>
      <c r="C117">
        <v>3416.69175</v>
      </c>
      <c r="D117" t="s">
        <v>17</v>
      </c>
      <c r="E117">
        <v>13505.33893</v>
      </c>
      <c r="F117" t="s">
        <v>18</v>
      </c>
      <c r="G117">
        <v>16.86</v>
      </c>
      <c r="H117">
        <v>1000.13</v>
      </c>
      <c r="I117">
        <v>19.149999999999999</v>
      </c>
      <c r="J117">
        <v>0.72560000000000002</v>
      </c>
      <c r="K117">
        <v>-0.27779999999999999</v>
      </c>
      <c r="L117">
        <v>0.73440000000000005</v>
      </c>
      <c r="M117">
        <v>216.1585</v>
      </c>
      <c r="N117">
        <v>-102.8049</v>
      </c>
      <c r="O117">
        <v>152.2561</v>
      </c>
      <c r="P117">
        <v>37.235700000000001</v>
      </c>
      <c r="Q117">
        <v>40.113900000000001</v>
      </c>
      <c r="R117">
        <v>56.868200000000002</v>
      </c>
    </row>
    <row r="118" spans="1:18" x14ac:dyDescent="0.15">
      <c r="A118" s="2">
        <v>42821</v>
      </c>
      <c r="B118" s="1">
        <v>0.46012731481481484</v>
      </c>
      <c r="C118">
        <v>3416.6848</v>
      </c>
      <c r="D118" t="s">
        <v>17</v>
      </c>
      <c r="E118">
        <v>13505.339480000001</v>
      </c>
      <c r="F118" t="s">
        <v>18</v>
      </c>
      <c r="G118">
        <v>16.850000000000001</v>
      </c>
      <c r="H118">
        <v>1000.34</v>
      </c>
      <c r="I118">
        <v>19.13</v>
      </c>
      <c r="J118">
        <v>0.74070000000000003</v>
      </c>
      <c r="K118">
        <v>-0.72170000000000001</v>
      </c>
      <c r="L118">
        <v>0.34179999999999999</v>
      </c>
      <c r="M118">
        <v>254.51220000000001</v>
      </c>
      <c r="N118">
        <v>-116.46339999999999</v>
      </c>
      <c r="O118">
        <v>149.1463</v>
      </c>
      <c r="P118">
        <v>12.591799999999999</v>
      </c>
      <c r="Q118">
        <v>13.671099999999999</v>
      </c>
      <c r="R118">
        <v>46.669899999999998</v>
      </c>
    </row>
    <row r="119" spans="1:18" x14ac:dyDescent="0.15">
      <c r="A119" s="2">
        <v>42821</v>
      </c>
      <c r="B119" s="1">
        <v>0.46012731481481484</v>
      </c>
      <c r="C119">
        <v>3416.6848</v>
      </c>
      <c r="D119" t="s">
        <v>17</v>
      </c>
      <c r="E119">
        <v>13505.339480000001</v>
      </c>
      <c r="F119" t="s">
        <v>18</v>
      </c>
      <c r="G119">
        <v>16.850000000000001</v>
      </c>
      <c r="H119">
        <v>1000.54</v>
      </c>
      <c r="I119">
        <v>19.149999999999999</v>
      </c>
      <c r="J119">
        <v>0.58199999999999996</v>
      </c>
      <c r="K119">
        <v>-0.16309999999999999</v>
      </c>
      <c r="L119">
        <v>0.55030000000000001</v>
      </c>
      <c r="M119">
        <v>134.26830000000001</v>
      </c>
      <c r="N119">
        <v>-111.4024</v>
      </c>
      <c r="O119">
        <v>123.0488</v>
      </c>
      <c r="P119">
        <v>17.988299999999999</v>
      </c>
      <c r="Q119">
        <v>1.7988</v>
      </c>
      <c r="R119">
        <v>15.9023</v>
      </c>
    </row>
    <row r="120" spans="1:18" x14ac:dyDescent="0.15">
      <c r="A120" s="2">
        <v>42821</v>
      </c>
      <c r="B120" s="1">
        <v>0.46012731481481484</v>
      </c>
      <c r="C120">
        <v>3416.6848</v>
      </c>
      <c r="D120" t="s">
        <v>17</v>
      </c>
      <c r="E120">
        <v>13505.339480000001</v>
      </c>
      <c r="F120" t="s">
        <v>18</v>
      </c>
      <c r="G120">
        <v>16.850000000000001</v>
      </c>
      <c r="H120">
        <v>1000.8</v>
      </c>
      <c r="I120">
        <v>19.13</v>
      </c>
      <c r="J120">
        <v>0.86819999999999997</v>
      </c>
      <c r="K120">
        <v>-0.92820000000000003</v>
      </c>
      <c r="L120">
        <v>0.30570000000000003</v>
      </c>
      <c r="M120">
        <v>191.9512</v>
      </c>
      <c r="N120">
        <v>-140.5488</v>
      </c>
      <c r="O120">
        <v>72.622</v>
      </c>
      <c r="P120">
        <v>44.431100000000001</v>
      </c>
      <c r="Q120">
        <v>11.692399999999999</v>
      </c>
      <c r="R120">
        <v>-7.7782999999999998</v>
      </c>
    </row>
    <row r="121" spans="1:18" x14ac:dyDescent="0.15">
      <c r="A121" s="2">
        <v>42821</v>
      </c>
      <c r="B121" s="1">
        <v>0.46012731481481484</v>
      </c>
      <c r="C121">
        <v>3416.6848</v>
      </c>
      <c r="D121" t="s">
        <v>17</v>
      </c>
      <c r="E121">
        <v>13505.339480000001</v>
      </c>
      <c r="F121" t="s">
        <v>18</v>
      </c>
      <c r="G121">
        <v>16.850000000000001</v>
      </c>
      <c r="H121">
        <v>1000.98</v>
      </c>
      <c r="I121">
        <v>19.13</v>
      </c>
      <c r="J121">
        <v>0.81589999999999996</v>
      </c>
      <c r="K121">
        <v>-0.38329999999999997</v>
      </c>
      <c r="L121">
        <v>0.1968</v>
      </c>
      <c r="M121">
        <v>362.07319999999999</v>
      </c>
      <c r="N121">
        <v>-134.26830000000001</v>
      </c>
      <c r="O121">
        <v>91.036600000000007</v>
      </c>
      <c r="P121">
        <v>64.5779</v>
      </c>
      <c r="Q121">
        <v>26.442799999999998</v>
      </c>
      <c r="R121">
        <v>16.075199999999999</v>
      </c>
    </row>
    <row r="122" spans="1:18" x14ac:dyDescent="0.15">
      <c r="A122" s="2">
        <v>42821</v>
      </c>
      <c r="B122" s="1">
        <v>0.46013888888888888</v>
      </c>
      <c r="C122">
        <v>3416.6798899999999</v>
      </c>
      <c r="D122" t="s">
        <v>17</v>
      </c>
      <c r="E122">
        <v>13505.339620000001</v>
      </c>
      <c r="F122" t="s">
        <v>18</v>
      </c>
      <c r="G122">
        <v>16.850000000000001</v>
      </c>
      <c r="H122">
        <v>1001.24</v>
      </c>
      <c r="I122">
        <v>19.14</v>
      </c>
      <c r="J122">
        <v>0.88619999999999999</v>
      </c>
      <c r="K122">
        <v>-9.4200000000000006E-2</v>
      </c>
      <c r="L122">
        <v>0.61870000000000003</v>
      </c>
      <c r="M122">
        <v>272.01220000000001</v>
      </c>
      <c r="N122">
        <v>-65.914599999999993</v>
      </c>
      <c r="O122">
        <v>144.2073</v>
      </c>
      <c r="P122">
        <v>26.442799999999998</v>
      </c>
      <c r="Q122">
        <v>28.601400000000002</v>
      </c>
      <c r="R122">
        <v>57.213900000000002</v>
      </c>
    </row>
    <row r="123" spans="1:18" x14ac:dyDescent="0.15">
      <c r="A123" s="2">
        <v>42821</v>
      </c>
      <c r="B123" s="1">
        <v>0.46013888888888888</v>
      </c>
      <c r="C123">
        <v>3416.6798899999999</v>
      </c>
      <c r="D123" t="s">
        <v>17</v>
      </c>
      <c r="E123">
        <v>13505.339620000001</v>
      </c>
      <c r="F123" t="s">
        <v>18</v>
      </c>
      <c r="G123">
        <v>16.850000000000001</v>
      </c>
      <c r="H123">
        <v>1001.43</v>
      </c>
      <c r="I123">
        <v>19.13</v>
      </c>
      <c r="J123">
        <v>0.80659999999999998</v>
      </c>
      <c r="K123">
        <v>-0.58499999999999996</v>
      </c>
      <c r="L123">
        <v>0.4199</v>
      </c>
      <c r="M123">
        <v>183.8415</v>
      </c>
      <c r="N123">
        <v>-108.3537</v>
      </c>
      <c r="O123">
        <v>162.07320000000001</v>
      </c>
      <c r="P123">
        <v>26.442799999999998</v>
      </c>
      <c r="Q123">
        <v>28.601400000000002</v>
      </c>
      <c r="R123">
        <v>57.213900000000002</v>
      </c>
    </row>
    <row r="124" spans="1:18" x14ac:dyDescent="0.15">
      <c r="A124" s="2">
        <v>42821</v>
      </c>
      <c r="B124" s="1">
        <v>0.46013888888888888</v>
      </c>
      <c r="C124">
        <v>3416.6798899999999</v>
      </c>
      <c r="D124" t="s">
        <v>17</v>
      </c>
      <c r="E124">
        <v>13505.339620000001</v>
      </c>
      <c r="F124" t="s">
        <v>18</v>
      </c>
      <c r="G124">
        <v>16.850000000000001</v>
      </c>
      <c r="H124">
        <v>1001.7</v>
      </c>
      <c r="I124">
        <v>19.13</v>
      </c>
      <c r="J124">
        <v>0.69779999999999998</v>
      </c>
      <c r="K124">
        <v>-0.37890000000000001</v>
      </c>
      <c r="L124">
        <v>0.44040000000000001</v>
      </c>
      <c r="M124">
        <v>223.0488</v>
      </c>
      <c r="N124">
        <v>-124.8171</v>
      </c>
      <c r="O124">
        <v>107.6829</v>
      </c>
      <c r="P124">
        <v>28.241599999999998</v>
      </c>
      <c r="Q124">
        <v>0.89939999999999998</v>
      </c>
      <c r="R124">
        <v>12.272500000000001</v>
      </c>
    </row>
    <row r="125" spans="1:18" x14ac:dyDescent="0.15">
      <c r="A125" s="2">
        <v>42821</v>
      </c>
      <c r="B125" s="1">
        <v>0.46013888888888888</v>
      </c>
      <c r="C125">
        <v>3416.6798899999999</v>
      </c>
      <c r="D125" t="s">
        <v>17</v>
      </c>
      <c r="E125">
        <v>13505.339620000001</v>
      </c>
      <c r="F125" t="s">
        <v>18</v>
      </c>
      <c r="G125">
        <v>16.850000000000001</v>
      </c>
      <c r="H125">
        <v>1001.88</v>
      </c>
      <c r="I125">
        <v>19.12</v>
      </c>
      <c r="J125">
        <v>0.81010000000000004</v>
      </c>
      <c r="K125">
        <v>-0.38229999999999997</v>
      </c>
      <c r="L125">
        <v>0.45650000000000002</v>
      </c>
      <c r="M125">
        <v>177.92679999999999</v>
      </c>
      <c r="N125">
        <v>-101.7073</v>
      </c>
      <c r="O125">
        <v>110.3659</v>
      </c>
      <c r="P125">
        <v>54.5045</v>
      </c>
      <c r="Q125">
        <v>13.851000000000001</v>
      </c>
      <c r="R125">
        <v>2.5928</v>
      </c>
    </row>
    <row r="126" spans="1:18" x14ac:dyDescent="0.15">
      <c r="A126" s="2">
        <v>42821</v>
      </c>
      <c r="B126" s="1">
        <v>0.46015046296296297</v>
      </c>
      <c r="C126">
        <v>3416.6766899999998</v>
      </c>
      <c r="D126" t="s">
        <v>17</v>
      </c>
      <c r="E126">
        <v>13505.3398</v>
      </c>
      <c r="F126" t="s">
        <v>18</v>
      </c>
      <c r="G126">
        <v>16.850000000000001</v>
      </c>
      <c r="H126">
        <v>1002.06</v>
      </c>
      <c r="I126">
        <v>19.14</v>
      </c>
      <c r="J126">
        <v>0.65669999999999995</v>
      </c>
      <c r="K126">
        <v>-0.34129999999999999</v>
      </c>
      <c r="L126">
        <v>0.45750000000000002</v>
      </c>
      <c r="M126">
        <v>112.3781</v>
      </c>
      <c r="N126">
        <v>-150.91460000000001</v>
      </c>
      <c r="O126">
        <v>56.8902</v>
      </c>
      <c r="P126">
        <v>65.4773</v>
      </c>
      <c r="Q126">
        <v>32.738700000000001</v>
      </c>
      <c r="R126">
        <v>22.125</v>
      </c>
    </row>
    <row r="127" spans="1:18" x14ac:dyDescent="0.15">
      <c r="A127" s="2">
        <v>42821</v>
      </c>
      <c r="B127" s="1">
        <v>0.46015046296296297</v>
      </c>
      <c r="C127">
        <v>3416.6766899999998</v>
      </c>
      <c r="D127" t="s">
        <v>17</v>
      </c>
      <c r="E127">
        <v>13505.3398</v>
      </c>
      <c r="F127" t="s">
        <v>18</v>
      </c>
      <c r="G127">
        <v>16.850000000000001</v>
      </c>
      <c r="H127">
        <v>1002.33</v>
      </c>
      <c r="I127">
        <v>19.12</v>
      </c>
      <c r="J127">
        <v>0.86329999999999996</v>
      </c>
      <c r="K127">
        <v>-0.72409999999999997</v>
      </c>
      <c r="L127">
        <v>-0.3306</v>
      </c>
      <c r="M127">
        <v>211.46340000000001</v>
      </c>
      <c r="N127">
        <v>-152.86590000000001</v>
      </c>
      <c r="O127">
        <v>11.0366</v>
      </c>
      <c r="P127">
        <v>59.901000000000003</v>
      </c>
      <c r="Q127">
        <v>29.680700000000002</v>
      </c>
      <c r="R127">
        <v>32.3232</v>
      </c>
    </row>
    <row r="128" spans="1:18" x14ac:dyDescent="0.15">
      <c r="A128" s="2">
        <v>42821</v>
      </c>
      <c r="B128" s="1">
        <v>0.46015046296296297</v>
      </c>
      <c r="C128">
        <v>3416.6766899999998</v>
      </c>
      <c r="D128" t="s">
        <v>17</v>
      </c>
      <c r="E128">
        <v>13505.3398</v>
      </c>
      <c r="F128" t="s">
        <v>18</v>
      </c>
      <c r="G128">
        <v>16.850000000000001</v>
      </c>
      <c r="H128">
        <v>1002.54</v>
      </c>
      <c r="I128">
        <v>19.13</v>
      </c>
      <c r="J128">
        <v>0.82809999999999995</v>
      </c>
      <c r="K128">
        <v>-0.49070000000000003</v>
      </c>
      <c r="L128">
        <v>-3.8600000000000002E-2</v>
      </c>
      <c r="M128">
        <v>321.82929999999999</v>
      </c>
      <c r="N128">
        <v>-147.43899999999999</v>
      </c>
      <c r="O128">
        <v>4.0853999999999999</v>
      </c>
      <c r="P128">
        <v>25.003699999999998</v>
      </c>
      <c r="Q128">
        <v>11.332599999999999</v>
      </c>
      <c r="R128">
        <v>44.768599999999999</v>
      </c>
    </row>
    <row r="129" spans="1:18" x14ac:dyDescent="0.15">
      <c r="A129" s="2">
        <v>42821</v>
      </c>
      <c r="B129" s="1">
        <v>0.46015046296296297</v>
      </c>
      <c r="C129">
        <v>3416.6766899999998</v>
      </c>
      <c r="D129" t="s">
        <v>17</v>
      </c>
      <c r="E129">
        <v>13505.3398</v>
      </c>
      <c r="F129" t="s">
        <v>18</v>
      </c>
      <c r="G129">
        <v>16.850000000000001</v>
      </c>
      <c r="H129">
        <v>1002.86</v>
      </c>
      <c r="I129">
        <v>19.13</v>
      </c>
      <c r="J129">
        <v>0.74709999999999999</v>
      </c>
      <c r="K129">
        <v>-0.46829999999999999</v>
      </c>
      <c r="L129">
        <v>0.25290000000000001</v>
      </c>
      <c r="M129">
        <v>344.08539999999999</v>
      </c>
      <c r="N129">
        <v>-123.2927</v>
      </c>
      <c r="O129">
        <v>51.829300000000003</v>
      </c>
      <c r="P129">
        <v>17.088899999999999</v>
      </c>
      <c r="Q129">
        <v>3.4178000000000002</v>
      </c>
      <c r="R129">
        <v>6.0498000000000003</v>
      </c>
    </row>
    <row r="130" spans="1:18" x14ac:dyDescent="0.15">
      <c r="A130" s="2">
        <v>42821</v>
      </c>
      <c r="B130" s="1">
        <v>0.46016203703703701</v>
      </c>
      <c r="C130">
        <v>3416.6725900000001</v>
      </c>
      <c r="D130" t="s">
        <v>17</v>
      </c>
      <c r="E130">
        <v>13505.34065</v>
      </c>
      <c r="F130" t="s">
        <v>18</v>
      </c>
      <c r="G130">
        <v>16.850000000000001</v>
      </c>
      <c r="H130">
        <v>1003.05</v>
      </c>
      <c r="I130">
        <v>19.13</v>
      </c>
      <c r="J130">
        <v>0.91210000000000002</v>
      </c>
      <c r="K130">
        <v>-0.28079999999999999</v>
      </c>
      <c r="L130">
        <v>0.51170000000000004</v>
      </c>
      <c r="M130">
        <v>282.19510000000002</v>
      </c>
      <c r="N130">
        <v>-80.304900000000004</v>
      </c>
      <c r="O130">
        <v>126.58540000000001</v>
      </c>
      <c r="P130">
        <v>55.583799999999997</v>
      </c>
      <c r="Q130">
        <v>15.29</v>
      </c>
      <c r="R130">
        <v>0.86429999999999996</v>
      </c>
    </row>
    <row r="131" spans="1:18" x14ac:dyDescent="0.15">
      <c r="A131" s="2">
        <v>42821</v>
      </c>
      <c r="B131" s="1">
        <v>0.46016203703703701</v>
      </c>
      <c r="C131">
        <v>3416.6725900000001</v>
      </c>
      <c r="D131" t="s">
        <v>17</v>
      </c>
      <c r="E131">
        <v>13505.34065</v>
      </c>
      <c r="F131" t="s">
        <v>18</v>
      </c>
      <c r="G131">
        <v>16.850000000000001</v>
      </c>
      <c r="H131">
        <v>1003.36</v>
      </c>
      <c r="I131">
        <v>19.13</v>
      </c>
      <c r="J131">
        <v>0.91159999999999997</v>
      </c>
      <c r="K131">
        <v>-0.60840000000000005</v>
      </c>
      <c r="L131">
        <v>0.47460000000000002</v>
      </c>
      <c r="M131">
        <v>183.41460000000001</v>
      </c>
      <c r="N131">
        <v>-135.91460000000001</v>
      </c>
      <c r="O131">
        <v>131.76830000000001</v>
      </c>
      <c r="P131">
        <v>55.583799999999997</v>
      </c>
      <c r="Q131">
        <v>15.29</v>
      </c>
      <c r="R131">
        <v>0.86429999999999996</v>
      </c>
    </row>
    <row r="132" spans="1:18" x14ac:dyDescent="0.15">
      <c r="A132" s="2">
        <v>42821</v>
      </c>
      <c r="B132" s="1">
        <v>0.46016203703703701</v>
      </c>
      <c r="C132">
        <v>3416.6725900000001</v>
      </c>
      <c r="D132" t="s">
        <v>17</v>
      </c>
      <c r="E132">
        <v>13505.34065</v>
      </c>
      <c r="F132" t="s">
        <v>18</v>
      </c>
      <c r="G132">
        <v>16.850000000000001</v>
      </c>
      <c r="H132">
        <v>1003.57</v>
      </c>
      <c r="I132">
        <v>19.12</v>
      </c>
      <c r="J132">
        <v>0.85499999999999998</v>
      </c>
      <c r="K132">
        <v>-0.32129999999999997</v>
      </c>
      <c r="L132">
        <v>0.39939999999999998</v>
      </c>
      <c r="M132">
        <v>389.20729999999998</v>
      </c>
      <c r="N132">
        <v>-52.0122</v>
      </c>
      <c r="O132">
        <v>93.109800000000007</v>
      </c>
      <c r="P132">
        <v>22.125599999999999</v>
      </c>
      <c r="Q132">
        <v>37.235700000000001</v>
      </c>
      <c r="R132">
        <v>60.325200000000002</v>
      </c>
    </row>
    <row r="133" spans="1:18" x14ac:dyDescent="0.15">
      <c r="A133" s="2">
        <v>42821</v>
      </c>
      <c r="B133" s="1">
        <v>0.46016203703703701</v>
      </c>
      <c r="C133">
        <v>3416.6725900000001</v>
      </c>
      <c r="D133" t="s">
        <v>17</v>
      </c>
      <c r="E133">
        <v>13505.34065</v>
      </c>
      <c r="F133" t="s">
        <v>18</v>
      </c>
      <c r="G133">
        <v>16.84</v>
      </c>
      <c r="H133">
        <v>1003.88</v>
      </c>
      <c r="I133">
        <v>19.12</v>
      </c>
      <c r="J133">
        <v>0.70509999999999995</v>
      </c>
      <c r="K133">
        <v>-3.6600000000000001E-2</v>
      </c>
      <c r="L133">
        <v>0.50049999999999994</v>
      </c>
      <c r="M133">
        <v>74.207300000000004</v>
      </c>
      <c r="N133">
        <v>-110</v>
      </c>
      <c r="O133">
        <v>136.7073</v>
      </c>
      <c r="P133">
        <v>-7.0153999999999996</v>
      </c>
      <c r="Q133">
        <v>16.369299999999999</v>
      </c>
      <c r="R133">
        <v>35.780299999999997</v>
      </c>
    </row>
    <row r="134" spans="1:18" x14ac:dyDescent="0.15">
      <c r="A134" s="2">
        <v>42821</v>
      </c>
      <c r="B134" s="1">
        <v>0.46017361111111116</v>
      </c>
      <c r="C134">
        <v>3416.6695599999998</v>
      </c>
      <c r="D134" t="s">
        <v>17</v>
      </c>
      <c r="E134">
        <v>13505.341200000001</v>
      </c>
      <c r="F134" t="s">
        <v>18</v>
      </c>
      <c r="G134">
        <v>16.84</v>
      </c>
      <c r="H134">
        <v>1004.06</v>
      </c>
      <c r="I134">
        <v>19.100000000000001</v>
      </c>
      <c r="J134">
        <v>1</v>
      </c>
      <c r="K134">
        <v>-0.98629999999999995</v>
      </c>
      <c r="L134">
        <v>0.13819999999999999</v>
      </c>
      <c r="M134">
        <v>198.53659999999999</v>
      </c>
      <c r="N134">
        <v>-92.865899999999996</v>
      </c>
      <c r="O134">
        <v>84.329300000000003</v>
      </c>
      <c r="P134">
        <v>17.268799999999999</v>
      </c>
      <c r="Q134">
        <v>0.35980000000000001</v>
      </c>
      <c r="R134">
        <v>7.2598000000000003</v>
      </c>
    </row>
    <row r="135" spans="1:18" x14ac:dyDescent="0.15">
      <c r="A135" s="2">
        <v>42821</v>
      </c>
      <c r="B135" s="1">
        <v>0.46017361111111116</v>
      </c>
      <c r="C135">
        <v>3416.6695599999998</v>
      </c>
      <c r="D135" t="s">
        <v>17</v>
      </c>
      <c r="E135">
        <v>13505.341200000001</v>
      </c>
      <c r="F135" t="s">
        <v>18</v>
      </c>
      <c r="G135">
        <v>16.84</v>
      </c>
      <c r="H135">
        <v>1004.36</v>
      </c>
      <c r="I135">
        <v>19.100000000000001</v>
      </c>
      <c r="J135">
        <v>0.82709999999999995</v>
      </c>
      <c r="K135">
        <v>-0.12839999999999999</v>
      </c>
      <c r="L135">
        <v>0.1333</v>
      </c>
      <c r="M135">
        <v>339.63420000000002</v>
      </c>
      <c r="N135">
        <v>-134.1463</v>
      </c>
      <c r="O135">
        <v>39.329300000000003</v>
      </c>
      <c r="P135">
        <v>41.912700000000001</v>
      </c>
      <c r="Q135">
        <v>8.0946999999999996</v>
      </c>
      <c r="R135">
        <v>-4.3212999999999999</v>
      </c>
    </row>
    <row r="136" spans="1:18" x14ac:dyDescent="0.15">
      <c r="A136" s="2">
        <v>42821</v>
      </c>
      <c r="B136" s="1">
        <v>0.46017361111111116</v>
      </c>
      <c r="C136">
        <v>3416.6695599999998</v>
      </c>
      <c r="D136" t="s">
        <v>17</v>
      </c>
      <c r="E136">
        <v>13505.341200000001</v>
      </c>
      <c r="F136" t="s">
        <v>18</v>
      </c>
      <c r="G136">
        <v>16.84</v>
      </c>
      <c r="H136">
        <v>1004.55</v>
      </c>
      <c r="I136">
        <v>19.11</v>
      </c>
      <c r="J136">
        <v>0.94730000000000003</v>
      </c>
      <c r="K136">
        <v>-0.28660000000000002</v>
      </c>
      <c r="L136">
        <v>0.52780000000000005</v>
      </c>
      <c r="M136">
        <v>279.32929999999999</v>
      </c>
      <c r="N136">
        <v>-24.1463</v>
      </c>
      <c r="O136">
        <v>113.7805</v>
      </c>
      <c r="P136">
        <v>61.160200000000003</v>
      </c>
      <c r="Q136">
        <v>29.140999999999998</v>
      </c>
      <c r="R136">
        <v>28.001999999999999</v>
      </c>
    </row>
    <row r="137" spans="1:18" x14ac:dyDescent="0.15">
      <c r="A137" s="2">
        <v>42821</v>
      </c>
      <c r="B137" s="1">
        <v>0.46017361111111116</v>
      </c>
      <c r="C137">
        <v>3416.6695599999998</v>
      </c>
      <c r="D137" t="s">
        <v>17</v>
      </c>
      <c r="E137">
        <v>13505.341200000001</v>
      </c>
      <c r="F137" t="s">
        <v>18</v>
      </c>
      <c r="G137">
        <v>16.829999999999998</v>
      </c>
      <c r="H137">
        <v>1004.82</v>
      </c>
      <c r="I137">
        <v>19.12</v>
      </c>
      <c r="J137">
        <v>0.84960000000000002</v>
      </c>
      <c r="K137">
        <v>-0.38719999999999999</v>
      </c>
      <c r="L137">
        <v>0.3755</v>
      </c>
      <c r="M137">
        <v>183.53659999999999</v>
      </c>
      <c r="N137">
        <v>-99.634100000000004</v>
      </c>
      <c r="O137">
        <v>133.53659999999999</v>
      </c>
      <c r="P137">
        <v>41.732799999999997</v>
      </c>
      <c r="Q137">
        <v>34.897300000000001</v>
      </c>
      <c r="R137">
        <v>54.621099999999998</v>
      </c>
    </row>
    <row r="138" spans="1:18" x14ac:dyDescent="0.15">
      <c r="A138" s="2">
        <v>42821</v>
      </c>
      <c r="B138" s="1">
        <v>0.4601851851851852</v>
      </c>
      <c r="C138">
        <v>3416.66734</v>
      </c>
      <c r="D138" t="s">
        <v>17</v>
      </c>
      <c r="E138">
        <v>13505.34287</v>
      </c>
      <c r="F138" t="s">
        <v>18</v>
      </c>
      <c r="G138">
        <v>16.829999999999998</v>
      </c>
      <c r="H138">
        <v>1005.03</v>
      </c>
      <c r="I138">
        <v>19.11</v>
      </c>
      <c r="J138">
        <v>0.83540000000000003</v>
      </c>
      <c r="K138">
        <v>-0.40139999999999998</v>
      </c>
      <c r="L138">
        <v>0.55620000000000003</v>
      </c>
      <c r="M138">
        <v>266.3415</v>
      </c>
      <c r="N138">
        <v>-103.7195</v>
      </c>
      <c r="O138">
        <v>102.7439</v>
      </c>
      <c r="P138">
        <v>7.9147999999999996</v>
      </c>
      <c r="Q138">
        <v>19.787099999999999</v>
      </c>
      <c r="R138">
        <v>48.052700000000002</v>
      </c>
    </row>
    <row r="139" spans="1:18" x14ac:dyDescent="0.15">
      <c r="A139" s="2">
        <v>42821</v>
      </c>
      <c r="B139" s="1">
        <v>0.4601851851851852</v>
      </c>
      <c r="C139">
        <v>3416.66734</v>
      </c>
      <c r="D139" t="s">
        <v>17</v>
      </c>
      <c r="E139">
        <v>13505.34287</v>
      </c>
      <c r="F139" t="s">
        <v>18</v>
      </c>
      <c r="G139">
        <v>16.829999999999998</v>
      </c>
      <c r="H139">
        <v>1005.37</v>
      </c>
      <c r="I139">
        <v>19.12</v>
      </c>
      <c r="J139">
        <v>-0.54790000000000005</v>
      </c>
      <c r="K139">
        <v>0.21</v>
      </c>
      <c r="L139">
        <v>1.1411</v>
      </c>
      <c r="M139">
        <v>-1033.9634000000001</v>
      </c>
      <c r="N139">
        <v>269.87810000000002</v>
      </c>
      <c r="O139">
        <v>721.89030000000002</v>
      </c>
      <c r="P139">
        <v>46.949399999999997</v>
      </c>
      <c r="Q139">
        <v>9.5337999999999994</v>
      </c>
      <c r="R139">
        <v>25.063500000000001</v>
      </c>
    </row>
    <row r="140" spans="1:18" x14ac:dyDescent="0.15">
      <c r="A140" s="2">
        <v>42821</v>
      </c>
      <c r="B140" s="1">
        <v>0.4601851851851852</v>
      </c>
      <c r="C140">
        <v>3416.66734</v>
      </c>
      <c r="D140" t="s">
        <v>17</v>
      </c>
      <c r="E140">
        <v>13505.34287</v>
      </c>
      <c r="F140" t="s">
        <v>18</v>
      </c>
      <c r="G140">
        <v>16.829999999999998</v>
      </c>
      <c r="H140">
        <v>1005.54</v>
      </c>
      <c r="I140">
        <v>19.12</v>
      </c>
      <c r="J140">
        <v>-0.16800000000000001</v>
      </c>
      <c r="K140">
        <v>-0.2515</v>
      </c>
      <c r="L140">
        <v>-0.3745</v>
      </c>
      <c r="M140">
        <v>-606.76829999999995</v>
      </c>
      <c r="N140">
        <v>-1.0366</v>
      </c>
      <c r="O140">
        <v>-24.939</v>
      </c>
      <c r="P140">
        <v>-22.305499999999999</v>
      </c>
      <c r="Q140">
        <v>38.854700000000001</v>
      </c>
      <c r="R140">
        <v>12.791</v>
      </c>
    </row>
    <row r="141" spans="1:18" x14ac:dyDescent="0.15">
      <c r="A141" s="2">
        <v>42821</v>
      </c>
      <c r="B141" s="1">
        <v>0.4601851851851852</v>
      </c>
      <c r="C141">
        <v>3416.66734</v>
      </c>
      <c r="D141" t="s">
        <v>17</v>
      </c>
      <c r="E141">
        <v>13505.34287</v>
      </c>
      <c r="F141" t="s">
        <v>18</v>
      </c>
      <c r="G141">
        <v>16.829999999999998</v>
      </c>
      <c r="H141">
        <v>1005.68</v>
      </c>
      <c r="I141">
        <v>19.11</v>
      </c>
      <c r="J141">
        <v>-0.56789999999999996</v>
      </c>
      <c r="K141">
        <v>-0.36080000000000001</v>
      </c>
      <c r="L141">
        <v>0.68510000000000004</v>
      </c>
      <c r="M141">
        <v>-380.30489999999998</v>
      </c>
      <c r="N141">
        <v>-165.91460000000001</v>
      </c>
      <c r="O141">
        <v>-124.1463</v>
      </c>
      <c r="P141">
        <v>2.6981999999999999</v>
      </c>
      <c r="Q141">
        <v>38.674799999999998</v>
      </c>
      <c r="R141">
        <v>56.1768</v>
      </c>
    </row>
    <row r="142" spans="1:18" x14ac:dyDescent="0.15">
      <c r="A142" s="2">
        <v>42821</v>
      </c>
      <c r="B142" s="1">
        <v>0.46019675925925929</v>
      </c>
      <c r="C142">
        <v>3416.6650100000002</v>
      </c>
      <c r="D142" t="s">
        <v>17</v>
      </c>
      <c r="E142">
        <v>13505.342989999999</v>
      </c>
      <c r="F142" t="s">
        <v>18</v>
      </c>
      <c r="G142">
        <v>16.829999999999998</v>
      </c>
      <c r="H142">
        <v>1005.72</v>
      </c>
      <c r="I142">
        <v>19.11</v>
      </c>
      <c r="J142">
        <v>-0.18160000000000001</v>
      </c>
      <c r="K142">
        <v>-0.78269999999999995</v>
      </c>
      <c r="L142">
        <v>0.96289999999999998</v>
      </c>
      <c r="M142">
        <v>147.68289999999999</v>
      </c>
      <c r="N142">
        <v>-11.9512</v>
      </c>
      <c r="O142">
        <v>-0.73170000000000002</v>
      </c>
      <c r="P142">
        <v>52.165999999999997</v>
      </c>
      <c r="Q142">
        <v>23.024999999999999</v>
      </c>
      <c r="R142">
        <v>37.681600000000003</v>
      </c>
    </row>
    <row r="143" spans="1:18" x14ac:dyDescent="0.15">
      <c r="A143" s="2">
        <v>42821</v>
      </c>
      <c r="B143" s="1">
        <v>0.46019675925925929</v>
      </c>
      <c r="C143">
        <v>3416.6650100000002</v>
      </c>
      <c r="D143" t="s">
        <v>17</v>
      </c>
      <c r="E143">
        <v>13505.342989999999</v>
      </c>
      <c r="F143" t="s">
        <v>18</v>
      </c>
      <c r="G143">
        <v>16.829999999999998</v>
      </c>
      <c r="H143">
        <v>1005.75</v>
      </c>
      <c r="I143">
        <v>19.11</v>
      </c>
      <c r="J143">
        <v>-0.1313</v>
      </c>
      <c r="K143">
        <v>-0.64600000000000002</v>
      </c>
      <c r="L143">
        <v>0.77100000000000002</v>
      </c>
      <c r="M143">
        <v>3.8414999999999999</v>
      </c>
      <c r="N143">
        <v>-0.3659</v>
      </c>
      <c r="O143">
        <v>-0.48780000000000001</v>
      </c>
      <c r="P143">
        <v>46.05</v>
      </c>
      <c r="Q143">
        <v>22.665199999999999</v>
      </c>
      <c r="R143">
        <v>43.212899999999998</v>
      </c>
    </row>
    <row r="144" spans="1:18" x14ac:dyDescent="0.15">
      <c r="A144" s="2">
        <v>42821</v>
      </c>
      <c r="B144" s="1">
        <v>0.46019675925925929</v>
      </c>
      <c r="C144">
        <v>3416.6650100000002</v>
      </c>
      <c r="D144" t="s">
        <v>17</v>
      </c>
      <c r="E144">
        <v>13505.342989999999</v>
      </c>
      <c r="F144" t="s">
        <v>18</v>
      </c>
      <c r="G144">
        <v>16.829999999999998</v>
      </c>
      <c r="H144">
        <v>1005.76</v>
      </c>
      <c r="I144">
        <v>19.100000000000001</v>
      </c>
      <c r="J144">
        <v>-0.13869999999999999</v>
      </c>
      <c r="K144">
        <v>-0.66890000000000005</v>
      </c>
      <c r="L144">
        <v>0.74019999999999997</v>
      </c>
      <c r="M144">
        <v>0.60980000000000001</v>
      </c>
      <c r="N144">
        <v>-0.18290000000000001</v>
      </c>
      <c r="O144">
        <v>-0.48780000000000001</v>
      </c>
      <c r="P144">
        <v>47.489100000000001</v>
      </c>
      <c r="Q144">
        <v>23.384799999999998</v>
      </c>
      <c r="R144">
        <v>45.287100000000002</v>
      </c>
    </row>
    <row r="145" spans="1:18" x14ac:dyDescent="0.15">
      <c r="A145" s="2">
        <v>42821</v>
      </c>
      <c r="B145" s="1">
        <v>0.46019675925925929</v>
      </c>
      <c r="C145">
        <v>3416.6650100000002</v>
      </c>
      <c r="D145" t="s">
        <v>17</v>
      </c>
      <c r="E145">
        <v>13505.342989999999</v>
      </c>
      <c r="F145" t="s">
        <v>18</v>
      </c>
      <c r="G145">
        <v>16.829999999999998</v>
      </c>
      <c r="H145">
        <v>1005.77</v>
      </c>
      <c r="I145">
        <v>19.12</v>
      </c>
      <c r="J145">
        <v>-0.1323</v>
      </c>
      <c r="K145">
        <v>-0.68120000000000003</v>
      </c>
      <c r="L145">
        <v>0.73829999999999996</v>
      </c>
      <c r="M145">
        <v>6.0999999999999999E-2</v>
      </c>
      <c r="N145">
        <v>-0.122</v>
      </c>
      <c r="O145">
        <v>-0.54879999999999995</v>
      </c>
      <c r="P145">
        <v>46.05</v>
      </c>
      <c r="Q145">
        <v>24.464099999999998</v>
      </c>
      <c r="R145">
        <v>44.25</v>
      </c>
    </row>
    <row r="146" spans="1:18" x14ac:dyDescent="0.15">
      <c r="A146" s="2">
        <v>42821</v>
      </c>
      <c r="B146" s="1">
        <v>0.46020833333333333</v>
      </c>
      <c r="C146">
        <v>3416.6625100000001</v>
      </c>
      <c r="D146" t="s">
        <v>17</v>
      </c>
      <c r="E146">
        <v>13505.341200000001</v>
      </c>
      <c r="F146" t="s">
        <v>18</v>
      </c>
      <c r="G146">
        <v>16.829999999999998</v>
      </c>
      <c r="H146">
        <v>1005.77</v>
      </c>
      <c r="I146">
        <v>19.100000000000001</v>
      </c>
      <c r="J146">
        <v>-0.13089999999999999</v>
      </c>
      <c r="K146">
        <v>-0.6724</v>
      </c>
      <c r="L146">
        <v>0.74119999999999997</v>
      </c>
      <c r="M146">
        <v>0</v>
      </c>
      <c r="N146">
        <v>-0.122</v>
      </c>
      <c r="O146">
        <v>-0.60980000000000001</v>
      </c>
      <c r="P146">
        <v>46.05</v>
      </c>
      <c r="Q146">
        <v>23.384799999999998</v>
      </c>
      <c r="R146">
        <v>43.904299999999999</v>
      </c>
    </row>
    <row r="147" spans="1:18" x14ac:dyDescent="0.15">
      <c r="A147" s="2">
        <v>42821</v>
      </c>
      <c r="B147" s="1">
        <v>0.46020833333333333</v>
      </c>
      <c r="C147">
        <v>3416.6625100000001</v>
      </c>
      <c r="D147" t="s">
        <v>17</v>
      </c>
      <c r="E147">
        <v>13505.341200000001</v>
      </c>
      <c r="F147" t="s">
        <v>18</v>
      </c>
      <c r="G147">
        <v>16.829999999999998</v>
      </c>
      <c r="H147">
        <v>1005.78</v>
      </c>
      <c r="I147">
        <v>19.100000000000001</v>
      </c>
      <c r="J147">
        <v>-0.1353</v>
      </c>
      <c r="K147">
        <v>-0.67290000000000005</v>
      </c>
      <c r="L147">
        <v>0.73240000000000005</v>
      </c>
      <c r="M147">
        <v>0</v>
      </c>
      <c r="N147">
        <v>-0.122</v>
      </c>
      <c r="O147">
        <v>-0.54879999999999995</v>
      </c>
      <c r="P147">
        <v>47.129300000000001</v>
      </c>
      <c r="Q147">
        <v>22.305499999999999</v>
      </c>
      <c r="R147">
        <v>43.212899999999998</v>
      </c>
    </row>
    <row r="148" spans="1:18" x14ac:dyDescent="0.15">
      <c r="A148" s="2">
        <v>42821</v>
      </c>
      <c r="B148" s="1">
        <v>0.46020833333333333</v>
      </c>
      <c r="C148">
        <v>3416.6625100000001</v>
      </c>
      <c r="D148" t="s">
        <v>17</v>
      </c>
      <c r="E148">
        <v>13505.341200000001</v>
      </c>
      <c r="F148" t="s">
        <v>18</v>
      </c>
      <c r="G148">
        <v>16.829999999999998</v>
      </c>
      <c r="H148">
        <v>1005.77</v>
      </c>
      <c r="I148">
        <v>19.09</v>
      </c>
      <c r="J148">
        <v>-0.12790000000000001</v>
      </c>
      <c r="K148">
        <v>-0.67430000000000001</v>
      </c>
      <c r="L148">
        <v>0.74070000000000003</v>
      </c>
      <c r="M148">
        <v>0</v>
      </c>
      <c r="N148">
        <v>-0.122</v>
      </c>
      <c r="O148">
        <v>-0.48780000000000001</v>
      </c>
      <c r="P148">
        <v>45.330500000000001</v>
      </c>
      <c r="Q148">
        <v>24.464099999999998</v>
      </c>
      <c r="R148">
        <v>43.904299999999999</v>
      </c>
    </row>
    <row r="149" spans="1:18" x14ac:dyDescent="0.15">
      <c r="A149" s="2">
        <v>42821</v>
      </c>
      <c r="B149" s="1">
        <v>0.46020833333333333</v>
      </c>
      <c r="C149">
        <v>3416.6625100000001</v>
      </c>
      <c r="D149" t="s">
        <v>17</v>
      </c>
      <c r="E149">
        <v>13505.341200000001</v>
      </c>
      <c r="F149" t="s">
        <v>18</v>
      </c>
      <c r="G149">
        <v>16.829999999999998</v>
      </c>
      <c r="H149">
        <v>1005.77</v>
      </c>
      <c r="I149">
        <v>19.09</v>
      </c>
      <c r="J149">
        <v>-0.1343</v>
      </c>
      <c r="K149">
        <v>-0.67679999999999996</v>
      </c>
      <c r="L149">
        <v>0.73929999999999996</v>
      </c>
      <c r="M149">
        <v>0</v>
      </c>
      <c r="N149">
        <v>-0.122</v>
      </c>
      <c r="O149">
        <v>-0.54879999999999995</v>
      </c>
      <c r="P149">
        <v>45.870100000000001</v>
      </c>
      <c r="Q149">
        <v>22.845099999999999</v>
      </c>
      <c r="R149">
        <v>44.077100000000002</v>
      </c>
    </row>
    <row r="150" spans="1:18" x14ac:dyDescent="0.15">
      <c r="A150" s="2">
        <v>42821</v>
      </c>
      <c r="B150" s="1">
        <v>0.46021990740740742</v>
      </c>
      <c r="C150">
        <v>3416.6605300000001</v>
      </c>
      <c r="D150" t="s">
        <v>17</v>
      </c>
      <c r="E150">
        <v>13505.33986</v>
      </c>
      <c r="F150" t="s">
        <v>18</v>
      </c>
      <c r="G150">
        <v>16.82</v>
      </c>
      <c r="H150">
        <v>1005.77</v>
      </c>
      <c r="I150">
        <v>19.09</v>
      </c>
      <c r="J150">
        <v>-0.1333</v>
      </c>
      <c r="K150">
        <v>-0.6704</v>
      </c>
      <c r="L150">
        <v>0.73680000000000001</v>
      </c>
      <c r="M150">
        <v>0</v>
      </c>
      <c r="N150">
        <v>0</v>
      </c>
      <c r="O150">
        <v>-0.54879999999999995</v>
      </c>
      <c r="P150">
        <v>45.870100000000001</v>
      </c>
      <c r="Q150">
        <v>24.284199999999998</v>
      </c>
      <c r="R150">
        <v>43.731400000000001</v>
      </c>
    </row>
    <row r="151" spans="1:18" x14ac:dyDescent="0.15">
      <c r="A151" s="2">
        <v>42821</v>
      </c>
      <c r="B151" s="1">
        <v>0.46021990740740742</v>
      </c>
      <c r="C151">
        <v>3416.6605300000001</v>
      </c>
      <c r="D151" t="s">
        <v>17</v>
      </c>
      <c r="E151">
        <v>13505.33986</v>
      </c>
      <c r="F151" t="s">
        <v>18</v>
      </c>
      <c r="G151">
        <v>16.82</v>
      </c>
      <c r="H151">
        <v>1005.77</v>
      </c>
      <c r="I151">
        <v>19.09</v>
      </c>
      <c r="J151">
        <v>-0.13089999999999999</v>
      </c>
      <c r="K151">
        <v>-0.67190000000000005</v>
      </c>
      <c r="L151">
        <v>0.73929999999999996</v>
      </c>
      <c r="M151">
        <v>6.0999999999999999E-2</v>
      </c>
      <c r="N151">
        <v>-0.122</v>
      </c>
      <c r="O151">
        <v>-0.54879999999999995</v>
      </c>
      <c r="P151">
        <v>47.668900000000001</v>
      </c>
      <c r="Q151">
        <v>22.845099999999999</v>
      </c>
      <c r="R151">
        <v>45.1143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ワークシート</vt:lpstr>
      </vt:variant>
      <vt:variant>
        <vt:i4>3</vt:i4>
      </vt:variant>
      <vt:variant>
        <vt:lpstr>グラフ</vt:lpstr>
      </vt:variant>
      <vt:variant>
        <vt:i4>1</vt:i4>
      </vt:variant>
      <vt:variant>
        <vt:lpstr>名前付き一覧</vt:lpstr>
      </vt:variant>
      <vt:variant>
        <vt:i4>6</vt:i4>
      </vt:variant>
    </vt:vector>
  </HeadingPairs>
  <TitlesOfParts>
    <vt:vector size="10" baseType="lpstr">
      <vt:lpstr>test</vt:lpstr>
      <vt:lpstr>単位系</vt:lpstr>
      <vt:lpstr>Raw</vt:lpstr>
      <vt:lpstr>グラフ1</vt:lpstr>
      <vt:lpstr>ドリフトGX</vt:lpstr>
      <vt:lpstr>ドリフトGY</vt:lpstr>
      <vt:lpstr>ドリフトGZ</vt:lpstr>
      <vt:lpstr>加速度補正</vt:lpstr>
      <vt:lpstr>重力減少</vt:lpstr>
      <vt:lpstr>重力現象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開発部Z440A</dc:creator>
  <cp:lastModifiedBy>fuku333</cp:lastModifiedBy>
  <cp:lastPrinted>2017-05-16T14:25:53Z</cp:lastPrinted>
  <dcterms:created xsi:type="dcterms:W3CDTF">2017-04-13T09:31:30Z</dcterms:created>
  <dcterms:modified xsi:type="dcterms:W3CDTF">2017-05-16T14:25:58Z</dcterms:modified>
</cp:coreProperties>
</file>