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hana\Desktop\performance\"/>
    </mc:Choice>
  </mc:AlternateContent>
  <xr:revisionPtr revIDLastSave="0" documentId="13_ncr:1_{73A909BC-68B8-4AE8-A3B5-2B47E7D5A451}" xr6:coauthVersionLast="47" xr6:coauthVersionMax="47" xr10:uidLastSave="{00000000-0000-0000-0000-000000000000}"/>
  <bookViews>
    <workbookView xWindow="-108" yWindow="-108" windowWidth="23256" windowHeight="12456" activeTab="2" xr2:uid="{E953A15B-D181-4ECB-98FB-8B7969661C68}"/>
  </bookViews>
  <sheets>
    <sheet name="Sex Ratio" sheetId="1" r:id="rId1"/>
    <sheet name="Age Catagorization" sheetId="2" r:id="rId2"/>
    <sheet name="Prevalance of Diabetes 2024 USA" sheetId="3" r:id="rId3"/>
    <sheet name="Prevalance of Diabetes 2024 IND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3" i="3" l="1"/>
  <c r="Q65" i="3"/>
  <c r="O5" i="4"/>
  <c r="O69" i="4"/>
  <c r="O66" i="4"/>
  <c r="O62" i="4"/>
  <c r="P62" i="4"/>
  <c r="O70" i="4"/>
  <c r="E62" i="4"/>
  <c r="D62" i="4"/>
  <c r="O67" i="4"/>
  <c r="N6" i="4"/>
  <c r="N7" i="4"/>
  <c r="N8" i="4"/>
  <c r="N9" i="4"/>
  <c r="N10" i="4"/>
  <c r="N11" i="4"/>
  <c r="N12" i="4"/>
  <c r="N13" i="4"/>
  <c r="N14" i="4"/>
  <c r="N15" i="4"/>
  <c r="N16" i="4"/>
  <c r="N17" i="4"/>
  <c r="N18" i="4"/>
  <c r="N19" i="4"/>
  <c r="N20" i="4"/>
  <c r="N21" i="4"/>
  <c r="N22" i="4"/>
  <c r="N23" i="4"/>
  <c r="N24" i="4"/>
  <c r="N25" i="4"/>
  <c r="N26" i="4"/>
  <c r="N27" i="4"/>
  <c r="N28" i="4"/>
  <c r="N29" i="4"/>
  <c r="N30" i="4"/>
  <c r="N31" i="4"/>
  <c r="N32" i="4"/>
  <c r="N33" i="4"/>
  <c r="N34" i="4"/>
  <c r="N35" i="4"/>
  <c r="N36" i="4"/>
  <c r="N37" i="4"/>
  <c r="N38" i="4"/>
  <c r="N39" i="4"/>
  <c r="N40" i="4"/>
  <c r="N41" i="4"/>
  <c r="N42" i="4"/>
  <c r="N43" i="4"/>
  <c r="N44" i="4"/>
  <c r="N45" i="4"/>
  <c r="N46" i="4"/>
  <c r="N47" i="4"/>
  <c r="N48" i="4"/>
  <c r="N49" i="4"/>
  <c r="N50" i="4"/>
  <c r="N51" i="4"/>
  <c r="N52" i="4"/>
  <c r="N53" i="4"/>
  <c r="N54" i="4"/>
  <c r="N55" i="4"/>
  <c r="N56" i="4"/>
  <c r="N57" i="4"/>
  <c r="N58" i="4"/>
  <c r="N59" i="4"/>
  <c r="N60" i="4"/>
  <c r="N61" i="4"/>
  <c r="N5" i="4"/>
  <c r="M6" i="4"/>
  <c r="M7" i="4"/>
  <c r="M8" i="4"/>
  <c r="M9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33" i="4"/>
  <c r="M34" i="4"/>
  <c r="M35" i="4"/>
  <c r="M36" i="4"/>
  <c r="M37" i="4"/>
  <c r="M38" i="4"/>
  <c r="M39" i="4"/>
  <c r="M40" i="4"/>
  <c r="M41" i="4"/>
  <c r="M42" i="4"/>
  <c r="M43" i="4"/>
  <c r="M44" i="4"/>
  <c r="M45" i="4"/>
  <c r="M46" i="4"/>
  <c r="M47" i="4"/>
  <c r="M48" i="4"/>
  <c r="M49" i="4"/>
  <c r="M50" i="4"/>
  <c r="M51" i="4"/>
  <c r="M52" i="4"/>
  <c r="M53" i="4"/>
  <c r="M54" i="4"/>
  <c r="M55" i="4"/>
  <c r="M56" i="4"/>
  <c r="M57" i="4"/>
  <c r="M58" i="4"/>
  <c r="M59" i="4"/>
  <c r="M60" i="4"/>
  <c r="M61" i="4"/>
  <c r="M5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32" i="4"/>
  <c r="L33" i="4"/>
  <c r="L34" i="4"/>
  <c r="L35" i="4"/>
  <c r="L36" i="4"/>
  <c r="L37" i="4"/>
  <c r="L38" i="4"/>
  <c r="L39" i="4"/>
  <c r="L40" i="4"/>
  <c r="L41" i="4"/>
  <c r="L42" i="4"/>
  <c r="L43" i="4"/>
  <c r="L44" i="4"/>
  <c r="L45" i="4"/>
  <c r="L46" i="4"/>
  <c r="L47" i="4"/>
  <c r="L48" i="4"/>
  <c r="L49" i="4"/>
  <c r="L50" i="4"/>
  <c r="L51" i="4"/>
  <c r="L52" i="4"/>
  <c r="L53" i="4"/>
  <c r="L54" i="4"/>
  <c r="L55" i="4"/>
  <c r="L56" i="4"/>
  <c r="L57" i="4"/>
  <c r="L58" i="4"/>
  <c r="L59" i="4"/>
  <c r="L60" i="4"/>
  <c r="L61" i="4"/>
  <c r="L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K49" i="4"/>
  <c r="K50" i="4"/>
  <c r="K51" i="4"/>
  <c r="K52" i="4"/>
  <c r="K53" i="4"/>
  <c r="K54" i="4"/>
  <c r="K55" i="4"/>
  <c r="K56" i="4"/>
  <c r="K57" i="4"/>
  <c r="K58" i="4"/>
  <c r="K59" i="4"/>
  <c r="K60" i="4"/>
  <c r="K61" i="4"/>
  <c r="K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5" i="4"/>
  <c r="D5" i="3"/>
  <c r="L13" i="2"/>
  <c r="I13" i="2"/>
  <c r="L8" i="2"/>
  <c r="L9" i="2"/>
  <c r="L10" i="2"/>
  <c r="L11" i="2"/>
  <c r="L12" i="2"/>
  <c r="L7" i="2"/>
  <c r="I8" i="2"/>
  <c r="I9" i="2"/>
  <c r="I10" i="2"/>
  <c r="I11" i="2"/>
  <c r="I12" i="2"/>
  <c r="I7" i="2"/>
  <c r="G7" i="2"/>
  <c r="D3" i="1"/>
  <c r="H12" i="2"/>
  <c r="H9" i="2"/>
  <c r="G9" i="2"/>
  <c r="P3" i="1"/>
  <c r="O5" i="3"/>
  <c r="C61" i="4"/>
  <c r="B61" i="4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O6" i="3"/>
  <c r="O7" i="3"/>
  <c r="O8" i="3"/>
  <c r="O9" i="3"/>
  <c r="O10" i="3"/>
  <c r="O11" i="3"/>
  <c r="O12" i="3"/>
  <c r="O13" i="3"/>
  <c r="O14" i="3"/>
  <c r="O15" i="3"/>
  <c r="O16" i="3"/>
  <c r="O17" i="3"/>
  <c r="O18" i="3"/>
  <c r="O19" i="3"/>
  <c r="O20" i="3"/>
  <c r="O21" i="3"/>
  <c r="O22" i="3"/>
  <c r="O23" i="3"/>
  <c r="O24" i="3"/>
  <c r="O25" i="3"/>
  <c r="O26" i="3"/>
  <c r="O27" i="3"/>
  <c r="O28" i="3"/>
  <c r="O29" i="3"/>
  <c r="O30" i="3"/>
  <c r="O31" i="3"/>
  <c r="O32" i="3"/>
  <c r="O33" i="3"/>
  <c r="O34" i="3"/>
  <c r="O35" i="3"/>
  <c r="O36" i="3"/>
  <c r="O37" i="3"/>
  <c r="O38" i="3"/>
  <c r="O39" i="3"/>
  <c r="O40" i="3"/>
  <c r="O41" i="3"/>
  <c r="O42" i="3"/>
  <c r="O43" i="3"/>
  <c r="O44" i="3"/>
  <c r="O45" i="3"/>
  <c r="O46" i="3"/>
  <c r="O47" i="3"/>
  <c r="O48" i="3"/>
  <c r="O49" i="3"/>
  <c r="O50" i="3"/>
  <c r="O51" i="3"/>
  <c r="O52" i="3"/>
  <c r="O53" i="3"/>
  <c r="O54" i="3"/>
  <c r="O55" i="3"/>
  <c r="O56" i="3"/>
  <c r="O57" i="3"/>
  <c r="O58" i="3"/>
  <c r="O59" i="3"/>
  <c r="O60" i="3"/>
  <c r="C61" i="3" l="1"/>
  <c r="P61" i="3" s="1"/>
  <c r="B61" i="3" a="1"/>
  <c r="B61" i="3" s="1"/>
  <c r="O61" i="3" s="1"/>
  <c r="E6" i="3"/>
  <c r="E7" i="3"/>
  <c r="E8" i="3"/>
  <c r="N8" i="3" s="1"/>
  <c r="E9" i="3"/>
  <c r="E10" i="3"/>
  <c r="N10" i="3" s="1"/>
  <c r="E11" i="3"/>
  <c r="E12" i="3"/>
  <c r="N12" i="3" s="1"/>
  <c r="E13" i="3"/>
  <c r="E14" i="3"/>
  <c r="E15" i="3"/>
  <c r="E16" i="3"/>
  <c r="N16" i="3" s="1"/>
  <c r="E17" i="3"/>
  <c r="E18" i="3"/>
  <c r="N18" i="3" s="1"/>
  <c r="E19" i="3"/>
  <c r="E20" i="3"/>
  <c r="N20" i="3" s="1"/>
  <c r="E21" i="3"/>
  <c r="E22" i="3"/>
  <c r="E23" i="3"/>
  <c r="E24" i="3"/>
  <c r="N24" i="3" s="1"/>
  <c r="E25" i="3"/>
  <c r="E26" i="3"/>
  <c r="N26" i="3" s="1"/>
  <c r="E27" i="3"/>
  <c r="E28" i="3"/>
  <c r="N28" i="3" s="1"/>
  <c r="E29" i="3"/>
  <c r="E30" i="3"/>
  <c r="E31" i="3"/>
  <c r="E32" i="3"/>
  <c r="N32" i="3" s="1"/>
  <c r="E33" i="3"/>
  <c r="E34" i="3"/>
  <c r="N34" i="3" s="1"/>
  <c r="E35" i="3"/>
  <c r="E36" i="3"/>
  <c r="N36" i="3" s="1"/>
  <c r="E37" i="3"/>
  <c r="E38" i="3"/>
  <c r="E39" i="3"/>
  <c r="E40" i="3"/>
  <c r="N40" i="3" s="1"/>
  <c r="E41" i="3"/>
  <c r="E42" i="3"/>
  <c r="N42" i="3" s="1"/>
  <c r="E43" i="3"/>
  <c r="E44" i="3"/>
  <c r="N44" i="3" s="1"/>
  <c r="E45" i="3"/>
  <c r="E46" i="3"/>
  <c r="E47" i="3"/>
  <c r="E48" i="3"/>
  <c r="N48" i="3" s="1"/>
  <c r="E49" i="3"/>
  <c r="E50" i="3"/>
  <c r="N50" i="3" s="1"/>
  <c r="E51" i="3"/>
  <c r="E52" i="3"/>
  <c r="N52" i="3" s="1"/>
  <c r="E53" i="3"/>
  <c r="E54" i="3"/>
  <c r="E55" i="3"/>
  <c r="E56" i="3"/>
  <c r="N56" i="3" s="1"/>
  <c r="E57" i="3"/>
  <c r="E58" i="3"/>
  <c r="N58" i="3" s="1"/>
  <c r="E59" i="3"/>
  <c r="E60" i="3"/>
  <c r="N60" i="3" s="1"/>
  <c r="E5" i="3"/>
  <c r="D6" i="3"/>
  <c r="D7" i="3"/>
  <c r="D8" i="3"/>
  <c r="M8" i="3" s="1"/>
  <c r="D9" i="3"/>
  <c r="D10" i="3"/>
  <c r="M10" i="3" s="1"/>
  <c r="D11" i="3"/>
  <c r="D12" i="3"/>
  <c r="M12" i="3" s="1"/>
  <c r="D13" i="3"/>
  <c r="D14" i="3"/>
  <c r="D15" i="3"/>
  <c r="D16" i="3"/>
  <c r="M16" i="3" s="1"/>
  <c r="D17" i="3"/>
  <c r="D18" i="3"/>
  <c r="M18" i="3" s="1"/>
  <c r="D19" i="3"/>
  <c r="D20" i="3"/>
  <c r="M20" i="3" s="1"/>
  <c r="D21" i="3"/>
  <c r="D22" i="3"/>
  <c r="D23" i="3"/>
  <c r="D24" i="3"/>
  <c r="M24" i="3" s="1"/>
  <c r="D25" i="3"/>
  <c r="D26" i="3"/>
  <c r="M26" i="3" s="1"/>
  <c r="D27" i="3"/>
  <c r="D28" i="3"/>
  <c r="M28" i="3" s="1"/>
  <c r="D29" i="3"/>
  <c r="D30" i="3"/>
  <c r="D31" i="3"/>
  <c r="D32" i="3"/>
  <c r="M32" i="3" s="1"/>
  <c r="D33" i="3"/>
  <c r="D34" i="3"/>
  <c r="M34" i="3" s="1"/>
  <c r="D35" i="3"/>
  <c r="D36" i="3"/>
  <c r="M36" i="3" s="1"/>
  <c r="D37" i="3"/>
  <c r="D38" i="3"/>
  <c r="D39" i="3"/>
  <c r="D40" i="3"/>
  <c r="M40" i="3" s="1"/>
  <c r="D41" i="3"/>
  <c r="D42" i="3"/>
  <c r="M42" i="3" s="1"/>
  <c r="D43" i="3"/>
  <c r="D44" i="3"/>
  <c r="M44" i="3" s="1"/>
  <c r="D45" i="3"/>
  <c r="D46" i="3"/>
  <c r="D47" i="3"/>
  <c r="D48" i="3"/>
  <c r="M48" i="3" s="1"/>
  <c r="D49" i="3"/>
  <c r="D50" i="3"/>
  <c r="M50" i="3" s="1"/>
  <c r="D51" i="3"/>
  <c r="D52" i="3"/>
  <c r="M52" i="3" s="1"/>
  <c r="D53" i="3"/>
  <c r="D54" i="3"/>
  <c r="D55" i="3"/>
  <c r="D56" i="3"/>
  <c r="M56" i="3" s="1"/>
  <c r="D57" i="3"/>
  <c r="D58" i="3"/>
  <c r="D59" i="3"/>
  <c r="D60" i="3"/>
  <c r="M60" i="3" s="1"/>
  <c r="K12" i="2"/>
  <c r="K11" i="2"/>
  <c r="K10" i="2"/>
  <c r="K9" i="2"/>
  <c r="K8" i="2"/>
  <c r="K7" i="2"/>
  <c r="J12" i="2"/>
  <c r="J11" i="2"/>
  <c r="J10" i="2"/>
  <c r="J9" i="2"/>
  <c r="J8" i="2"/>
  <c r="J7" i="2"/>
  <c r="H11" i="2"/>
  <c r="H10" i="2"/>
  <c r="H8" i="2"/>
  <c r="H7" i="2"/>
  <c r="G12" i="2"/>
  <c r="G11" i="2"/>
  <c r="G10" i="2"/>
  <c r="G8" i="2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M54" i="3" l="1"/>
  <c r="Q54" i="3" s="1"/>
  <c r="M59" i="3"/>
  <c r="Q59" i="3" s="1"/>
  <c r="M55" i="3"/>
  <c r="Q55" i="3" s="1"/>
  <c r="M51" i="3"/>
  <c r="Q51" i="3" s="1"/>
  <c r="M47" i="3"/>
  <c r="Q47" i="3" s="1"/>
  <c r="M43" i="3"/>
  <c r="Q43" i="3" s="1"/>
  <c r="M39" i="3"/>
  <c r="Q39" i="3" s="1"/>
  <c r="M35" i="3"/>
  <c r="Q35" i="3" s="1"/>
  <c r="M31" i="3"/>
  <c r="Q31" i="3" s="1"/>
  <c r="M27" i="3"/>
  <c r="Q27" i="3" s="1"/>
  <c r="M23" i="3"/>
  <c r="Q23" i="3" s="1"/>
  <c r="M19" i="3"/>
  <c r="Q19" i="3" s="1"/>
  <c r="M15" i="3"/>
  <c r="Q15" i="3" s="1"/>
  <c r="M11" i="3"/>
  <c r="Q11" i="3" s="1"/>
  <c r="M7" i="3"/>
  <c r="Q7" i="3" s="1"/>
  <c r="N59" i="3"/>
  <c r="R59" i="3" s="1"/>
  <c r="N55" i="3"/>
  <c r="R55" i="3" s="1"/>
  <c r="N51" i="3"/>
  <c r="R51" i="3" s="1"/>
  <c r="N47" i="3"/>
  <c r="R47" i="3" s="1"/>
  <c r="N43" i="3"/>
  <c r="R43" i="3" s="1"/>
  <c r="N39" i="3"/>
  <c r="R39" i="3" s="1"/>
  <c r="N35" i="3"/>
  <c r="R35" i="3" s="1"/>
  <c r="N31" i="3"/>
  <c r="R31" i="3" s="1"/>
  <c r="N27" i="3"/>
  <c r="R27" i="3" s="1"/>
  <c r="N23" i="3"/>
  <c r="R23" i="3" s="1"/>
  <c r="N19" i="3"/>
  <c r="R19" i="3" s="1"/>
  <c r="N15" i="3"/>
  <c r="R15" i="3" s="1"/>
  <c r="N11" i="3"/>
  <c r="R11" i="3" s="1"/>
  <c r="N7" i="3"/>
  <c r="R7" i="3" s="1"/>
  <c r="M58" i="3"/>
  <c r="Q58" i="3" s="1"/>
  <c r="M46" i="3"/>
  <c r="Q46" i="3" s="1"/>
  <c r="M38" i="3"/>
  <c r="Q38" i="3" s="1"/>
  <c r="M30" i="3"/>
  <c r="Q30" i="3" s="1"/>
  <c r="M22" i="3"/>
  <c r="Q22" i="3" s="1"/>
  <c r="M14" i="3"/>
  <c r="Q14" i="3" s="1"/>
  <c r="M6" i="3"/>
  <c r="Q6" i="3" s="1"/>
  <c r="N54" i="3"/>
  <c r="R54" i="3" s="1"/>
  <c r="N46" i="3"/>
  <c r="R46" i="3" s="1"/>
  <c r="N38" i="3"/>
  <c r="R38" i="3" s="1"/>
  <c r="N30" i="3"/>
  <c r="R30" i="3" s="1"/>
  <c r="N22" i="3"/>
  <c r="R22" i="3" s="1"/>
  <c r="N14" i="3"/>
  <c r="R14" i="3" s="1"/>
  <c r="N6" i="3"/>
  <c r="R6" i="3" s="1"/>
  <c r="E61" i="3"/>
  <c r="E62" i="3" s="1"/>
  <c r="Q50" i="3"/>
  <c r="Q42" i="3"/>
  <c r="Q34" i="3"/>
  <c r="Q26" i="3"/>
  <c r="Q18" i="3"/>
  <c r="Q10" i="3"/>
  <c r="R58" i="3"/>
  <c r="R50" i="3"/>
  <c r="R42" i="3"/>
  <c r="R34" i="3"/>
  <c r="R26" i="3"/>
  <c r="R18" i="3"/>
  <c r="R10" i="3"/>
  <c r="D61" i="3"/>
  <c r="Q60" i="3"/>
  <c r="Q56" i="3"/>
  <c r="Q52" i="3"/>
  <c r="Q48" i="3"/>
  <c r="Q44" i="3"/>
  <c r="Q40" i="3"/>
  <c r="Q36" i="3"/>
  <c r="Q32" i="3"/>
  <c r="Q28" i="3"/>
  <c r="Q24" i="3"/>
  <c r="Q20" i="3"/>
  <c r="Q16" i="3"/>
  <c r="Q12" i="3"/>
  <c r="Q8" i="3"/>
  <c r="R60" i="3"/>
  <c r="R56" i="3"/>
  <c r="R52" i="3"/>
  <c r="R48" i="3"/>
  <c r="R44" i="3"/>
  <c r="R40" i="3"/>
  <c r="R36" i="3"/>
  <c r="R32" i="3"/>
  <c r="R28" i="3"/>
  <c r="R24" i="3"/>
  <c r="R20" i="3"/>
  <c r="R16" i="3"/>
  <c r="R12" i="3"/>
  <c r="R8" i="3"/>
  <c r="M57" i="3"/>
  <c r="Q57" i="3" s="1"/>
  <c r="M53" i="3"/>
  <c r="Q53" i="3" s="1"/>
  <c r="M49" i="3"/>
  <c r="Q49" i="3" s="1"/>
  <c r="M45" i="3"/>
  <c r="Q45" i="3" s="1"/>
  <c r="M41" i="3"/>
  <c r="Q41" i="3" s="1"/>
  <c r="M37" i="3"/>
  <c r="Q37" i="3" s="1"/>
  <c r="M33" i="3"/>
  <c r="Q33" i="3" s="1"/>
  <c r="M29" i="3"/>
  <c r="Q29" i="3" s="1"/>
  <c r="M25" i="3"/>
  <c r="Q25" i="3" s="1"/>
  <c r="M21" i="3"/>
  <c r="Q21" i="3" s="1"/>
  <c r="M17" i="3"/>
  <c r="Q17" i="3" s="1"/>
  <c r="M13" i="3"/>
  <c r="Q13" i="3" s="1"/>
  <c r="M9" i="3"/>
  <c r="Q9" i="3" s="1"/>
  <c r="N5" i="3"/>
  <c r="N57" i="3"/>
  <c r="R57" i="3" s="1"/>
  <c r="N53" i="3"/>
  <c r="R53" i="3" s="1"/>
  <c r="N49" i="3"/>
  <c r="R49" i="3" s="1"/>
  <c r="N45" i="3"/>
  <c r="R45" i="3" s="1"/>
  <c r="N41" i="3"/>
  <c r="R41" i="3" s="1"/>
  <c r="N37" i="3"/>
  <c r="R37" i="3" s="1"/>
  <c r="N33" i="3"/>
  <c r="R33" i="3" s="1"/>
  <c r="N29" i="3"/>
  <c r="R29" i="3" s="1"/>
  <c r="N25" i="3"/>
  <c r="R25" i="3" s="1"/>
  <c r="N21" i="3"/>
  <c r="R21" i="3" s="1"/>
  <c r="N17" i="3"/>
  <c r="R17" i="3" s="1"/>
  <c r="N13" i="3"/>
  <c r="R13" i="3" s="1"/>
  <c r="N9" i="3"/>
  <c r="R9" i="3" s="1"/>
  <c r="M5" i="3"/>
  <c r="K13" i="2"/>
  <c r="G13" i="2"/>
  <c r="P60" i="4"/>
  <c r="P44" i="4"/>
  <c r="P56" i="4"/>
  <c r="P40" i="4"/>
  <c r="P52" i="4"/>
  <c r="P36" i="4"/>
  <c r="P48" i="4"/>
  <c r="P32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P28" i="4"/>
  <c r="P24" i="4"/>
  <c r="P20" i="4"/>
  <c r="P16" i="4"/>
  <c r="P12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P59" i="4"/>
  <c r="P55" i="4"/>
  <c r="P51" i="4"/>
  <c r="P47" i="4"/>
  <c r="P43" i="4"/>
  <c r="P39" i="4"/>
  <c r="P35" i="4"/>
  <c r="P31" i="4"/>
  <c r="P27" i="4"/>
  <c r="P23" i="4"/>
  <c r="P19" i="4"/>
  <c r="P15" i="4"/>
  <c r="P11" i="4"/>
  <c r="P7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P5" i="4"/>
  <c r="P58" i="4"/>
  <c r="P54" i="4"/>
  <c r="P50" i="4"/>
  <c r="P46" i="4"/>
  <c r="P42" i="4"/>
  <c r="P38" i="4"/>
  <c r="P34" i="4"/>
  <c r="P30" i="4"/>
  <c r="P26" i="4"/>
  <c r="P22" i="4"/>
  <c r="P18" i="4"/>
  <c r="P14" i="4"/>
  <c r="P10" i="4"/>
  <c r="P6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P57" i="4"/>
  <c r="P53" i="4"/>
  <c r="P49" i="4"/>
  <c r="P45" i="4"/>
  <c r="P41" i="4"/>
  <c r="P37" i="4"/>
  <c r="P33" i="4"/>
  <c r="P29" i="4"/>
  <c r="P25" i="4"/>
  <c r="P21" i="4"/>
  <c r="P17" i="4"/>
  <c r="P13" i="4"/>
  <c r="P9" i="4"/>
  <c r="J13" i="2"/>
  <c r="H13" i="2"/>
  <c r="N61" i="3" l="1"/>
  <c r="R61" i="3" s="1"/>
  <c r="R5" i="3"/>
  <c r="M61" i="3"/>
  <c r="Q61" i="3" s="1"/>
  <c r="D62" i="3"/>
  <c r="Q5" i="3"/>
  <c r="P8" i="4"/>
  <c r="P61" i="4" s="1"/>
  <c r="O61" i="4"/>
  <c r="Q62" i="3" l="1"/>
  <c r="H12" i="3"/>
  <c r="R62" i="3"/>
  <c r="I12" i="3"/>
  <c r="Q68" i="3"/>
  <c r="H14" i="3" l="1"/>
  <c r="I13" i="3"/>
  <c r="Q69" i="3"/>
  <c r="I14" i="3"/>
  <c r="Q66" i="3"/>
</calcChain>
</file>

<file path=xl/sharedStrings.xml><?xml version="1.0" encoding="utf-8"?>
<sst xmlns="http://schemas.openxmlformats.org/spreadsheetml/2006/main" count="95" uniqueCount="64">
  <si>
    <t>Age</t>
  </si>
  <si>
    <t>Male (M)</t>
  </si>
  <si>
    <t>Female (F)</t>
  </si>
  <si>
    <t>Sex Ratio (SR)</t>
  </si>
  <si>
    <t>USA</t>
  </si>
  <si>
    <t>Male</t>
  </si>
  <si>
    <t>Female</t>
  </si>
  <si>
    <t xml:space="preserve">Male </t>
  </si>
  <si>
    <t>0-14</t>
  </si>
  <si>
    <t>15-29</t>
  </si>
  <si>
    <t>30-49</t>
  </si>
  <si>
    <t>50-64</t>
  </si>
  <si>
    <t>65-84</t>
  </si>
  <si>
    <t>85+</t>
  </si>
  <si>
    <t>Total</t>
  </si>
  <si>
    <t>Diabetic Males (diab_m)*0.159</t>
  </si>
  <si>
    <t>Diabetic Females (diab_f)*0.086</t>
  </si>
  <si>
    <t>Males (M)</t>
  </si>
  <si>
    <t>Females (F)</t>
  </si>
  <si>
    <t>diab_m*0.009</t>
  </si>
  <si>
    <t>diab_f*0.0045</t>
  </si>
  <si>
    <t>Mortality Rate among diabetic</t>
  </si>
  <si>
    <t>Incidence Rate among diabetic</t>
  </si>
  <si>
    <t>Mortality Rate among Diabetic</t>
  </si>
  <si>
    <t>Incidence rate among diabetic</t>
  </si>
  <si>
    <t xml:space="preserve">Prevalence </t>
  </si>
  <si>
    <t>M*0.012</t>
  </si>
  <si>
    <t>F*0.007</t>
  </si>
  <si>
    <t>Prevalence</t>
  </si>
  <si>
    <t xml:space="preserve">Difference Males </t>
  </si>
  <si>
    <t xml:space="preserve">Difference in Female </t>
  </si>
  <si>
    <t xml:space="preserve">Variation in Females </t>
  </si>
  <si>
    <t>Variation in Males</t>
  </si>
  <si>
    <t>USA  Population 2023</t>
  </si>
  <si>
    <t>India  2023</t>
  </si>
  <si>
    <t>INDIA</t>
  </si>
  <si>
    <t>INDIA 2023</t>
  </si>
  <si>
    <t>USA Population 2023</t>
  </si>
  <si>
    <t>Sex Ratio</t>
  </si>
  <si>
    <t>Diabetic  Total Cases 2024</t>
  </si>
  <si>
    <t>Total diabetic  Cases 2024</t>
  </si>
  <si>
    <t>Prevalence of Diabetes in USA 2024</t>
  </si>
  <si>
    <t>Prevalence of Diabetes in INDIA  2024</t>
  </si>
  <si>
    <t>Differences vs variation in  Prevalence   2024</t>
  </si>
  <si>
    <t>Differences vs variation in  Prevalence  2024</t>
  </si>
  <si>
    <t>Diabetic Males (diab_m)*0.092</t>
  </si>
  <si>
    <t>Diabetic Females (diab_f)*0.071</t>
  </si>
  <si>
    <t>diab_m*0.013</t>
  </si>
  <si>
    <t>diab_f*0.007</t>
  </si>
  <si>
    <t>M*0.007</t>
  </si>
  <si>
    <t>F*0.005</t>
  </si>
  <si>
    <t>India</t>
  </si>
  <si>
    <t xml:space="preserve"> Males</t>
  </si>
  <si>
    <t>Females</t>
  </si>
  <si>
    <t>Males</t>
  </si>
  <si>
    <t>incidence (x1000)</t>
  </si>
  <si>
    <t>mortality (x1000)</t>
  </si>
  <si>
    <t>difference</t>
  </si>
  <si>
    <t>% variation</t>
  </si>
  <si>
    <t>prevalence 2023 (x100)</t>
  </si>
  <si>
    <t>prevalence 2024*(100)</t>
  </si>
  <si>
    <t xml:space="preserve"> Table 2  Prevalence of Diabetes </t>
  </si>
  <si>
    <t xml:space="preserve">Prevalence Of Diabetes 2023 </t>
  </si>
  <si>
    <t>Prevalence of Diabetes in India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</si>
</sst>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#\ ###\ ###\ ##0;\-#\ ###\ ###\ ##0;0"/>
    <numFmt numFmtId="166" formatCode="0.000%"/>
  </numFmts>
  <fonts count="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sz val="9"/>
      <color theme="1"/>
      <name val="Arial"/>
      <family val="2"/>
    </font>
    <font>
      <b/>
      <sz val="12"/>
      <color theme="1"/>
      <name val="Aptos Narrow"/>
      <family val="2"/>
      <scheme val="minor"/>
    </font>
    <font>
      <b/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9">
    <xf numFmtId="0" fontId="0" fillId="0" borderId="0" xfId="0"/>
    <xf numFmtId="9" fontId="0" fillId="0" borderId="0" xfId="1" applyFont="1"/>
    <xf numFmtId="0" fontId="2" fillId="0" borderId="0" xfId="0" applyFont="1"/>
    <xf numFmtId="0" fontId="2" fillId="0" borderId="0" xfId="0" applyFont="1" applyAlignment="1">
      <alignment horizontal="center"/>
    </xf>
    <xf numFmtId="1" fontId="0" fillId="0" borderId="0" xfId="0" applyNumberFormat="1"/>
    <xf numFmtId="1" fontId="0" fillId="0" borderId="1" xfId="0" applyNumberFormat="1" applyBorder="1"/>
    <xf numFmtId="1" fontId="2" fillId="0" borderId="1" xfId="0" applyNumberFormat="1" applyFont="1" applyBorder="1" applyAlignment="1">
      <alignment horizontal="center"/>
    </xf>
    <xf numFmtId="1" fontId="2" fillId="0" borderId="1" xfId="0" applyNumberFormat="1" applyFont="1" applyBorder="1"/>
    <xf numFmtId="1" fontId="2" fillId="0" borderId="0" xfId="0" applyNumberFormat="1" applyFont="1" applyAlignment="1">
      <alignment horizontal="center"/>
    </xf>
    <xf numFmtId="1" fontId="2" fillId="0" borderId="0" xfId="0" applyNumberFormat="1" applyFont="1"/>
    <xf numFmtId="0" fontId="4" fillId="0" borderId="0" xfId="0" applyFont="1"/>
    <xf numFmtId="164" fontId="0" fillId="0" borderId="0" xfId="1" applyNumberFormat="1" applyFont="1"/>
    <xf numFmtId="165" fontId="5" fillId="0" borderId="0" xfId="0" applyNumberFormat="1" applyFont="1" applyAlignment="1">
      <alignment horizontal="right"/>
    </xf>
    <xf numFmtId="164" fontId="0" fillId="0" borderId="1" xfId="1" applyNumberFormat="1" applyFont="1" applyBorder="1"/>
    <xf numFmtId="164" fontId="0" fillId="0" borderId="0" xfId="0" applyNumberFormat="1"/>
    <xf numFmtId="165" fontId="0" fillId="0" borderId="0" xfId="0" applyNumberFormat="1"/>
    <xf numFmtId="0" fontId="2" fillId="0" borderId="3" xfId="0" applyFont="1" applyBorder="1"/>
    <xf numFmtId="1" fontId="0" fillId="0" borderId="0" xfId="0" applyNumberFormat="1" applyAlignment="1">
      <alignment horizontal="center"/>
    </xf>
    <xf numFmtId="0" fontId="2" fillId="0" borderId="4" xfId="0" applyFont="1" applyBorder="1"/>
    <xf numFmtId="1" fontId="2" fillId="0" borderId="4" xfId="0" applyNumberFormat="1" applyFont="1" applyBorder="1"/>
    <xf numFmtId="0" fontId="0" fillId="2" borderId="1" xfId="0" applyFill="1" applyBorder="1"/>
    <xf numFmtId="164" fontId="0" fillId="2" borderId="1" xfId="0" applyNumberFormat="1" applyFill="1" applyBorder="1"/>
    <xf numFmtId="1" fontId="4" fillId="0" borderId="0" xfId="0" applyNumberFormat="1" applyFont="1"/>
    <xf numFmtId="10" fontId="0" fillId="2" borderId="1" xfId="0" applyNumberFormat="1" applyFill="1" applyBorder="1"/>
    <xf numFmtId="0" fontId="0" fillId="3" borderId="1" xfId="0" applyFill="1" applyBorder="1"/>
    <xf numFmtId="0" fontId="0" fillId="0" borderId="0" xfId="0" applyAlignment="1">
      <alignment horizontal="center"/>
    </xf>
    <xf numFmtId="9" fontId="0" fillId="0" borderId="1" xfId="1" applyFont="1" applyBorder="1"/>
    <xf numFmtId="164" fontId="2" fillId="0" borderId="1" xfId="1" applyNumberFormat="1" applyFont="1" applyBorder="1"/>
    <xf numFmtId="10" fontId="0" fillId="0" borderId="0" xfId="1" applyNumberFormat="1" applyFont="1"/>
    <xf numFmtId="166" fontId="0" fillId="0" borderId="0" xfId="1" applyNumberFormat="1" applyFont="1"/>
    <xf numFmtId="0" fontId="8" fillId="0" borderId="0" xfId="0" applyFont="1"/>
    <xf numFmtId="0" fontId="2" fillId="0" borderId="0" xfId="0" applyFont="1" applyAlignment="1">
      <alignment horizontal="center"/>
    </xf>
    <xf numFmtId="1" fontId="2" fillId="0" borderId="1" xfId="0" applyNumberFormat="1" applyFont="1" applyBorder="1" applyAlignment="1">
      <alignment horizontal="center"/>
    </xf>
    <xf numFmtId="1" fontId="2" fillId="0" borderId="2" xfId="0" applyNumberFormat="1" applyFont="1" applyBorder="1" applyAlignment="1">
      <alignment horizontal="center"/>
    </xf>
    <xf numFmtId="1" fontId="2" fillId="0" borderId="5" xfId="0" applyNumberFormat="1" applyFont="1" applyBorder="1" applyAlignment="1">
      <alignment horizontal="center"/>
    </xf>
    <xf numFmtId="1" fontId="2" fillId="0" borderId="6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2" fillId="0" borderId="7" xfId="0" applyFont="1" applyBorder="1" applyAlignment="1">
      <alignment horizontal="center"/>
    </xf>
    <xf numFmtId="164" fontId="0" fillId="0" borderId="0" xfId="1" applyNumberFormat="1" applyFont="1" applyAlignment="1">
      <alignment horizontal="center"/>
    </xf>
    <xf numFmtId="0" fontId="0" fillId="0" borderId="1" xfId="0" applyBorder="1"/>
    <xf numFmtId="0" fontId="2" fillId="0" borderId="1" xfId="0" applyFont="1" applyBorder="1"/>
    <xf numFmtId="164" fontId="0" fillId="0" borderId="1" xfId="0" applyNumberFormat="1" applyBorder="1"/>
    <xf numFmtId="0" fontId="2" fillId="0" borderId="2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1" fontId="0" fillId="0" borderId="0" xfId="0" applyNumberFormat="1" applyBorder="1"/>
    <xf numFmtId="1" fontId="2" fillId="0" borderId="0" xfId="0" applyNumberFormat="1" applyFont="1" applyBorder="1"/>
    <xf numFmtId="1" fontId="2" fillId="0" borderId="0" xfId="0" applyNumberFormat="1" applyFont="1" applyBorder="1" applyAlignment="1">
      <alignment horizontal="left"/>
    </xf>
    <xf numFmtId="1" fontId="2" fillId="0" borderId="0" xfId="0" applyNumberFormat="1" applyFont="1" applyBorder="1" applyAlignment="1">
      <alignment horizontal="center"/>
    </xf>
    <xf numFmtId="164" fontId="0" fillId="0" borderId="0" xfId="1" applyNumberFormat="1" applyFont="1" applyBorder="1"/>
    <xf numFmtId="9" fontId="0" fillId="0" borderId="0" xfId="1" applyFont="1" applyBorder="1"/>
    <xf numFmtId="0" fontId="0" fillId="0" borderId="0" xfId="0" applyBorder="1"/>
    <xf numFmtId="0" fontId="2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/>
    </xf>
    <xf numFmtId="0" fontId="8" fillId="0" borderId="0" xfId="0" applyFont="1" applyBorder="1"/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164" fontId="0" fillId="0" borderId="0" xfId="0" applyNumberForma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1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 i="1"/>
              <a:t>Sex Ratio USA</a:t>
            </a:r>
            <a:r>
              <a:rPr lang="en-US" b="1" i="1" baseline="0"/>
              <a:t> Population 2023</a:t>
            </a:r>
            <a:endParaRPr lang="en-US" b="1" i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1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'Sex Ratio'!$B$2</c:f>
              <c:strCache>
                <c:ptCount val="1"/>
                <c:pt idx="0">
                  <c:v>Male (M)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'Sex Ratio'!$A$3:$A$103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cat>
          <c:val>
            <c:numRef>
              <c:f>'Sex Ratio'!$B$3:$B$103</c:f>
              <c:numCache>
                <c:formatCode>General</c:formatCode>
                <c:ptCount val="101"/>
                <c:pt idx="0">
                  <c:v>1870788.75</c:v>
                </c:pt>
                <c:pt idx="1">
                  <c:v>1862105.66</c:v>
                </c:pt>
                <c:pt idx="2">
                  <c:v>1876184.26</c:v>
                </c:pt>
                <c:pt idx="3">
                  <c:v>1925140.75</c:v>
                </c:pt>
                <c:pt idx="4">
                  <c:v>1963323.3</c:v>
                </c:pt>
                <c:pt idx="5">
                  <c:v>2007660.83</c:v>
                </c:pt>
                <c:pt idx="6">
                  <c:v>2053483.29</c:v>
                </c:pt>
                <c:pt idx="7">
                  <c:v>2087000.53</c:v>
                </c:pt>
                <c:pt idx="8">
                  <c:v>2094914.31</c:v>
                </c:pt>
                <c:pt idx="9">
                  <c:v>2088766.08</c:v>
                </c:pt>
                <c:pt idx="10">
                  <c:v>2086271.62</c:v>
                </c:pt>
                <c:pt idx="11">
                  <c:v>2103367.0299999998</c:v>
                </c:pt>
                <c:pt idx="12">
                  <c:v>2137517.83</c:v>
                </c:pt>
                <c:pt idx="13">
                  <c:v>2179946.2799999998</c:v>
                </c:pt>
                <c:pt idx="14">
                  <c:v>2244296.9</c:v>
                </c:pt>
                <c:pt idx="15">
                  <c:v>2284835.52</c:v>
                </c:pt>
                <c:pt idx="16">
                  <c:v>2262773.62</c:v>
                </c:pt>
                <c:pt idx="17">
                  <c:v>2232196.4</c:v>
                </c:pt>
                <c:pt idx="18">
                  <c:v>2228206.1800000002</c:v>
                </c:pt>
                <c:pt idx="19">
                  <c:v>2224116.5</c:v>
                </c:pt>
                <c:pt idx="20">
                  <c:v>2206964.0499999998</c:v>
                </c:pt>
                <c:pt idx="21">
                  <c:v>2219648.96</c:v>
                </c:pt>
                <c:pt idx="22">
                  <c:v>2239034.73</c:v>
                </c:pt>
                <c:pt idx="23">
                  <c:v>2220383.7599999998</c:v>
                </c:pt>
                <c:pt idx="24">
                  <c:v>2198351.56</c:v>
                </c:pt>
                <c:pt idx="25">
                  <c:v>2195605.91</c:v>
                </c:pt>
                <c:pt idx="26">
                  <c:v>2203815.62</c:v>
                </c:pt>
                <c:pt idx="27">
                  <c:v>2229688.77</c:v>
                </c:pt>
                <c:pt idx="28">
                  <c:v>2271251.9300000002</c:v>
                </c:pt>
                <c:pt idx="29">
                  <c:v>2312817.83</c:v>
                </c:pt>
                <c:pt idx="30">
                  <c:v>2353115.0499999998</c:v>
                </c:pt>
                <c:pt idx="31">
                  <c:v>2390210.6800000002</c:v>
                </c:pt>
                <c:pt idx="32">
                  <c:v>2406485.2000000002</c:v>
                </c:pt>
                <c:pt idx="33">
                  <c:v>2374861.54</c:v>
                </c:pt>
                <c:pt idx="34">
                  <c:v>2320219.0099999998</c:v>
                </c:pt>
                <c:pt idx="35">
                  <c:v>2287626.9</c:v>
                </c:pt>
                <c:pt idx="36">
                  <c:v>2279135.69</c:v>
                </c:pt>
                <c:pt idx="37">
                  <c:v>2278525.83</c:v>
                </c:pt>
                <c:pt idx="38">
                  <c:v>2249368.31</c:v>
                </c:pt>
                <c:pt idx="39">
                  <c:v>2238104.81</c:v>
                </c:pt>
                <c:pt idx="40">
                  <c:v>2248739.5699999998</c:v>
                </c:pt>
                <c:pt idx="41">
                  <c:v>2226932.19</c:v>
                </c:pt>
                <c:pt idx="42">
                  <c:v>2202792.79</c:v>
                </c:pt>
                <c:pt idx="43">
                  <c:v>2147952.23</c:v>
                </c:pt>
                <c:pt idx="44">
                  <c:v>2074223.12</c:v>
                </c:pt>
                <c:pt idx="45">
                  <c:v>2032657.18</c:v>
                </c:pt>
                <c:pt idx="46">
                  <c:v>1981423.14</c:v>
                </c:pt>
                <c:pt idx="47">
                  <c:v>1955441.94</c:v>
                </c:pt>
                <c:pt idx="48">
                  <c:v>1943885.02</c:v>
                </c:pt>
                <c:pt idx="49">
                  <c:v>1934553.21</c:v>
                </c:pt>
                <c:pt idx="50">
                  <c:v>1993710.15</c:v>
                </c:pt>
                <c:pt idx="51">
                  <c:v>2104491.56</c:v>
                </c:pt>
                <c:pt idx="52">
                  <c:v>2148407.13</c:v>
                </c:pt>
                <c:pt idx="53">
                  <c:v>2086792.69</c:v>
                </c:pt>
                <c:pt idx="54">
                  <c:v>2019821.82</c:v>
                </c:pt>
                <c:pt idx="55">
                  <c:v>1993909.31</c:v>
                </c:pt>
                <c:pt idx="56">
                  <c:v>2004583.45</c:v>
                </c:pt>
                <c:pt idx="57">
                  <c:v>2049050.45</c:v>
                </c:pt>
                <c:pt idx="58">
                  <c:v>2103318.87</c:v>
                </c:pt>
                <c:pt idx="59">
                  <c:v>2121342.71</c:v>
                </c:pt>
                <c:pt idx="60">
                  <c:v>2117578.12</c:v>
                </c:pt>
                <c:pt idx="61">
                  <c:v>2111230.69</c:v>
                </c:pt>
                <c:pt idx="62">
                  <c:v>2082251.57</c:v>
                </c:pt>
                <c:pt idx="63">
                  <c:v>2033276.82</c:v>
                </c:pt>
                <c:pt idx="64">
                  <c:v>1993139.74</c:v>
                </c:pt>
                <c:pt idx="65">
                  <c:v>1954948.71</c:v>
                </c:pt>
                <c:pt idx="66">
                  <c:v>1879758.77</c:v>
                </c:pt>
                <c:pt idx="67">
                  <c:v>1801871.68</c:v>
                </c:pt>
                <c:pt idx="68">
                  <c:v>1735677.1</c:v>
                </c:pt>
                <c:pt idx="69">
                  <c:v>1654949.13</c:v>
                </c:pt>
                <c:pt idx="70">
                  <c:v>1577738.13</c:v>
                </c:pt>
                <c:pt idx="71">
                  <c:v>1497059.1</c:v>
                </c:pt>
                <c:pt idx="72">
                  <c:v>1412822.48</c:v>
                </c:pt>
                <c:pt idx="73">
                  <c:v>1349069.6</c:v>
                </c:pt>
                <c:pt idx="74">
                  <c:v>1305534.8799999999</c:v>
                </c:pt>
                <c:pt idx="75">
                  <c:v>1320126.02</c:v>
                </c:pt>
                <c:pt idx="76">
                  <c:v>1137470.1000000001</c:v>
                </c:pt>
                <c:pt idx="77">
                  <c:v>901050.57</c:v>
                </c:pt>
                <c:pt idx="78">
                  <c:v>854053.54</c:v>
                </c:pt>
                <c:pt idx="79">
                  <c:v>829396.23</c:v>
                </c:pt>
                <c:pt idx="80">
                  <c:v>753602.22</c:v>
                </c:pt>
                <c:pt idx="81">
                  <c:v>639637.21</c:v>
                </c:pt>
                <c:pt idx="82">
                  <c:v>560151.06999999995</c:v>
                </c:pt>
                <c:pt idx="83">
                  <c:v>499059.61</c:v>
                </c:pt>
                <c:pt idx="84">
                  <c:v>447198.91</c:v>
                </c:pt>
                <c:pt idx="85">
                  <c:v>390356.44</c:v>
                </c:pt>
                <c:pt idx="86">
                  <c:v>337528.29</c:v>
                </c:pt>
                <c:pt idx="87">
                  <c:v>294424.82</c:v>
                </c:pt>
                <c:pt idx="88">
                  <c:v>247058.16</c:v>
                </c:pt>
                <c:pt idx="89">
                  <c:v>207023.25</c:v>
                </c:pt>
                <c:pt idx="90">
                  <c:v>182501.43</c:v>
                </c:pt>
                <c:pt idx="91">
                  <c:v>147977.74</c:v>
                </c:pt>
                <c:pt idx="92">
                  <c:v>121524.79</c:v>
                </c:pt>
                <c:pt idx="93">
                  <c:v>91598.48</c:v>
                </c:pt>
                <c:pt idx="94">
                  <c:v>70476.69</c:v>
                </c:pt>
                <c:pt idx="95">
                  <c:v>52242.17</c:v>
                </c:pt>
                <c:pt idx="96">
                  <c:v>36543.879999999997</c:v>
                </c:pt>
                <c:pt idx="97">
                  <c:v>24878.94</c:v>
                </c:pt>
                <c:pt idx="98">
                  <c:v>16891.32</c:v>
                </c:pt>
                <c:pt idx="99">
                  <c:v>10732.6</c:v>
                </c:pt>
                <c:pt idx="100">
                  <c:v>31716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F04-4278-96DD-CE6BBF32FCE1}"/>
            </c:ext>
          </c:extLst>
        </c:ser>
        <c:ser>
          <c:idx val="1"/>
          <c:order val="1"/>
          <c:tx>
            <c:strRef>
              <c:f>'Sex Ratio'!$C$2</c:f>
              <c:strCache>
                <c:ptCount val="1"/>
                <c:pt idx="0">
                  <c:v>Female (F)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'Sex Ratio'!$A$3:$A$103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cat>
          <c:val>
            <c:numRef>
              <c:f>'Sex Ratio'!$C$3:$C$103</c:f>
              <c:numCache>
                <c:formatCode>0</c:formatCode>
                <c:ptCount val="101"/>
                <c:pt idx="0">
                  <c:v>1790138.04</c:v>
                </c:pt>
                <c:pt idx="1">
                  <c:v>1780528.07</c:v>
                </c:pt>
                <c:pt idx="2">
                  <c:v>1793237.17</c:v>
                </c:pt>
                <c:pt idx="3">
                  <c:v>1843155.96</c:v>
                </c:pt>
                <c:pt idx="4">
                  <c:v>1879648.25</c:v>
                </c:pt>
                <c:pt idx="5">
                  <c:v>1918061.73</c:v>
                </c:pt>
                <c:pt idx="6">
                  <c:v>1962382.94</c:v>
                </c:pt>
                <c:pt idx="7">
                  <c:v>1998003.02</c:v>
                </c:pt>
                <c:pt idx="8">
                  <c:v>2001417.11</c:v>
                </c:pt>
                <c:pt idx="9">
                  <c:v>1994352.78</c:v>
                </c:pt>
                <c:pt idx="10">
                  <c:v>1992996.85</c:v>
                </c:pt>
                <c:pt idx="11">
                  <c:v>2001373.95</c:v>
                </c:pt>
                <c:pt idx="12">
                  <c:v>2032177.67</c:v>
                </c:pt>
                <c:pt idx="13">
                  <c:v>2076854.91</c:v>
                </c:pt>
                <c:pt idx="14">
                  <c:v>2138539.7599999998</c:v>
                </c:pt>
                <c:pt idx="15">
                  <c:v>2175936.4</c:v>
                </c:pt>
                <c:pt idx="16">
                  <c:v>2157256.0099999998</c:v>
                </c:pt>
                <c:pt idx="17">
                  <c:v>2131419.9500000002</c:v>
                </c:pt>
                <c:pt idx="18">
                  <c:v>2129893.64</c:v>
                </c:pt>
                <c:pt idx="19">
                  <c:v>2128089.04</c:v>
                </c:pt>
                <c:pt idx="20">
                  <c:v>2113582.0800000001</c:v>
                </c:pt>
                <c:pt idx="21">
                  <c:v>2128540.4</c:v>
                </c:pt>
                <c:pt idx="22">
                  <c:v>2149809.38</c:v>
                </c:pt>
                <c:pt idx="23">
                  <c:v>2135916.69</c:v>
                </c:pt>
                <c:pt idx="24">
                  <c:v>2119911.5</c:v>
                </c:pt>
                <c:pt idx="25">
                  <c:v>2123957.02</c:v>
                </c:pt>
                <c:pt idx="26">
                  <c:v>2135487.52</c:v>
                </c:pt>
                <c:pt idx="27">
                  <c:v>2162045.5099999998</c:v>
                </c:pt>
                <c:pt idx="28">
                  <c:v>2204437.54</c:v>
                </c:pt>
                <c:pt idx="29">
                  <c:v>2245434.5099999998</c:v>
                </c:pt>
                <c:pt idx="30">
                  <c:v>2292327.79</c:v>
                </c:pt>
                <c:pt idx="31">
                  <c:v>2340426.85</c:v>
                </c:pt>
                <c:pt idx="32">
                  <c:v>2363861.08</c:v>
                </c:pt>
                <c:pt idx="33">
                  <c:v>2333116.9300000002</c:v>
                </c:pt>
                <c:pt idx="34">
                  <c:v>2277712.16</c:v>
                </c:pt>
                <c:pt idx="35">
                  <c:v>2241640.1800000002</c:v>
                </c:pt>
                <c:pt idx="36">
                  <c:v>2227495.2999999998</c:v>
                </c:pt>
                <c:pt idx="37">
                  <c:v>2228837.98</c:v>
                </c:pt>
                <c:pt idx="38">
                  <c:v>2207142.67</c:v>
                </c:pt>
                <c:pt idx="39">
                  <c:v>2201780.85</c:v>
                </c:pt>
                <c:pt idx="40">
                  <c:v>2216857.6800000002</c:v>
                </c:pt>
                <c:pt idx="41">
                  <c:v>2199489.0699999998</c:v>
                </c:pt>
                <c:pt idx="42">
                  <c:v>2178844.36</c:v>
                </c:pt>
                <c:pt idx="43">
                  <c:v>2132398.54</c:v>
                </c:pt>
                <c:pt idx="44">
                  <c:v>2067441.47</c:v>
                </c:pt>
                <c:pt idx="45">
                  <c:v>2033882.46</c:v>
                </c:pt>
                <c:pt idx="46">
                  <c:v>1988317.28</c:v>
                </c:pt>
                <c:pt idx="47">
                  <c:v>1963931.17</c:v>
                </c:pt>
                <c:pt idx="48">
                  <c:v>1956384.76</c:v>
                </c:pt>
                <c:pt idx="49">
                  <c:v>1951720.87</c:v>
                </c:pt>
                <c:pt idx="50">
                  <c:v>2010101.63</c:v>
                </c:pt>
                <c:pt idx="51">
                  <c:v>2113039.64</c:v>
                </c:pt>
                <c:pt idx="52">
                  <c:v>2154299.2000000002</c:v>
                </c:pt>
                <c:pt idx="53">
                  <c:v>2098653.02</c:v>
                </c:pt>
                <c:pt idx="54">
                  <c:v>2038872.01</c:v>
                </c:pt>
                <c:pt idx="55">
                  <c:v>2024324.79</c:v>
                </c:pt>
                <c:pt idx="56">
                  <c:v>2046578.02</c:v>
                </c:pt>
                <c:pt idx="57">
                  <c:v>2106480.19</c:v>
                </c:pt>
                <c:pt idx="58">
                  <c:v>2176814.6</c:v>
                </c:pt>
                <c:pt idx="59">
                  <c:v>2205161.63</c:v>
                </c:pt>
                <c:pt idx="60">
                  <c:v>2211753.21</c:v>
                </c:pt>
                <c:pt idx="61">
                  <c:v>2215223.7799999998</c:v>
                </c:pt>
                <c:pt idx="62">
                  <c:v>2194830.63</c:v>
                </c:pt>
                <c:pt idx="63">
                  <c:v>2157673.7400000002</c:v>
                </c:pt>
                <c:pt idx="64">
                  <c:v>2132077.7799999998</c:v>
                </c:pt>
                <c:pt idx="65">
                  <c:v>2107185.13</c:v>
                </c:pt>
                <c:pt idx="66">
                  <c:v>2048101.71</c:v>
                </c:pt>
                <c:pt idx="67">
                  <c:v>1984765.44</c:v>
                </c:pt>
                <c:pt idx="68">
                  <c:v>1931198.61</c:v>
                </c:pt>
                <c:pt idx="69">
                  <c:v>1860515.04</c:v>
                </c:pt>
                <c:pt idx="70">
                  <c:v>1788252.08</c:v>
                </c:pt>
                <c:pt idx="71">
                  <c:v>1714826.09</c:v>
                </c:pt>
                <c:pt idx="72">
                  <c:v>1636006.12</c:v>
                </c:pt>
                <c:pt idx="73">
                  <c:v>1573477.51</c:v>
                </c:pt>
                <c:pt idx="74">
                  <c:v>1529743.67</c:v>
                </c:pt>
                <c:pt idx="75">
                  <c:v>1540859.08</c:v>
                </c:pt>
                <c:pt idx="76">
                  <c:v>1344680.07</c:v>
                </c:pt>
                <c:pt idx="77">
                  <c:v>1097303.31</c:v>
                </c:pt>
                <c:pt idx="78">
                  <c:v>1056207.43</c:v>
                </c:pt>
                <c:pt idx="79">
                  <c:v>1040455.91</c:v>
                </c:pt>
                <c:pt idx="80">
                  <c:v>962674.79</c:v>
                </c:pt>
                <c:pt idx="81">
                  <c:v>837288.27</c:v>
                </c:pt>
                <c:pt idx="82">
                  <c:v>752960.72</c:v>
                </c:pt>
                <c:pt idx="83">
                  <c:v>686246.72</c:v>
                </c:pt>
                <c:pt idx="84">
                  <c:v>630680.15</c:v>
                </c:pt>
                <c:pt idx="85">
                  <c:v>567954.78</c:v>
                </c:pt>
                <c:pt idx="86">
                  <c:v>505751.13</c:v>
                </c:pt>
                <c:pt idx="87">
                  <c:v>457070.18</c:v>
                </c:pt>
                <c:pt idx="88">
                  <c:v>398360.31</c:v>
                </c:pt>
                <c:pt idx="89">
                  <c:v>346068.51</c:v>
                </c:pt>
                <c:pt idx="90">
                  <c:v>312827.86</c:v>
                </c:pt>
                <c:pt idx="91">
                  <c:v>268377.03000000003</c:v>
                </c:pt>
                <c:pt idx="92">
                  <c:v>233610.02</c:v>
                </c:pt>
                <c:pt idx="93">
                  <c:v>189589.96</c:v>
                </c:pt>
                <c:pt idx="94">
                  <c:v>156151.03</c:v>
                </c:pt>
                <c:pt idx="95">
                  <c:v>125374.25</c:v>
                </c:pt>
                <c:pt idx="96">
                  <c:v>95307.25</c:v>
                </c:pt>
                <c:pt idx="97">
                  <c:v>71297.87</c:v>
                </c:pt>
                <c:pt idx="98">
                  <c:v>52608.31</c:v>
                </c:pt>
                <c:pt idx="99">
                  <c:v>36147.800000000003</c:v>
                </c:pt>
                <c:pt idx="100" formatCode="General">
                  <c:v>39461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F04-4278-96DD-CE6BBF32FC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19233695"/>
        <c:axId val="1019239455"/>
      </c:barChart>
      <c:lineChart>
        <c:grouping val="standard"/>
        <c:varyColors val="0"/>
        <c:ser>
          <c:idx val="2"/>
          <c:order val="2"/>
          <c:tx>
            <c:strRef>
              <c:f>'Sex Ratio'!$D$2</c:f>
              <c:strCache>
                <c:ptCount val="1"/>
                <c:pt idx="0">
                  <c:v>Sex Ratio (SR)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'Sex Ratio'!$A$3:$A$103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cat>
          <c:val>
            <c:numRef>
              <c:f>'Sex Ratio'!$D$3:$D$103</c:f>
              <c:numCache>
                <c:formatCode>0%</c:formatCode>
                <c:ptCount val="101"/>
                <c:pt idx="0">
                  <c:v>1.0450527882196168</c:v>
                </c:pt>
                <c:pt idx="1">
                  <c:v>1.0458165144231619</c:v>
                </c:pt>
                <c:pt idx="2">
                  <c:v>1.046255504507527</c:v>
                </c:pt>
                <c:pt idx="3">
                  <c:v>1.0444806580556536</c:v>
                </c:pt>
                <c:pt idx="4">
                  <c:v>1.044516334372668</c:v>
                </c:pt>
                <c:pt idx="5">
                  <c:v>1.0467133557792221</c:v>
                </c:pt>
                <c:pt idx="6">
                  <c:v>1.0464233295872416</c:v>
                </c:pt>
                <c:pt idx="7">
                  <c:v>1.0445432309706919</c:v>
                </c:pt>
                <c:pt idx="8">
                  <c:v>1.0467154994992522</c:v>
                </c:pt>
                <c:pt idx="9">
                  <c:v>1.0473403206026568</c:v>
                </c:pt>
                <c:pt idx="10">
                  <c:v>1.0468012631329549</c:v>
                </c:pt>
                <c:pt idx="11">
                  <c:v>1.0509615307024456</c:v>
                </c:pt>
                <c:pt idx="12">
                  <c:v>1.0518360975790075</c:v>
                </c:pt>
                <c:pt idx="13">
                  <c:v>1.0496382147369168</c:v>
                </c:pt>
                <c:pt idx="14">
                  <c:v>1.0494529687865144</c:v>
                </c:pt>
                <c:pt idx="15">
                  <c:v>1.0500470142417766</c:v>
                </c:pt>
                <c:pt idx="16">
                  <c:v>1.0489128826207328</c:v>
                </c:pt>
                <c:pt idx="17">
                  <c:v>1.0472813675221533</c:v>
                </c:pt>
                <c:pt idx="18">
                  <c:v>1.0461584269531881</c:v>
                </c:pt>
                <c:pt idx="19">
                  <c:v>1.045123798015519</c:v>
                </c:pt>
                <c:pt idx="20">
                  <c:v>1.0441818516932164</c:v>
                </c:pt>
                <c:pt idx="21">
                  <c:v>1.0428033031461372</c:v>
                </c:pt>
                <c:pt idx="22">
                  <c:v>1.0415038425406815</c:v>
                </c:pt>
                <c:pt idx="23">
                  <c:v>1.0395460508340331</c:v>
                </c:pt>
                <c:pt idx="24">
                  <c:v>1.0370015729430215</c:v>
                </c:pt>
                <c:pt idx="25">
                  <c:v>1.0337336816730878</c:v>
                </c:pt>
                <c:pt idx="26">
                  <c:v>1.0319964876217118</c:v>
                </c:pt>
                <c:pt idx="27">
                  <c:v>1.0312866957180751</c:v>
                </c:pt>
                <c:pt idx="28">
                  <c:v>1.0303090420062435</c:v>
                </c:pt>
                <c:pt idx="29">
                  <c:v>1.0300090337526702</c:v>
                </c:pt>
                <c:pt idx="30">
                  <c:v>1.0265176997221674</c:v>
                </c:pt>
                <c:pt idx="31">
                  <c:v>1.0212712608385945</c:v>
                </c:pt>
                <c:pt idx="32">
                  <c:v>1.0180315672357532</c:v>
                </c:pt>
                <c:pt idx="33">
                  <c:v>1.0178922065427727</c:v>
                </c:pt>
                <c:pt idx="34">
                  <c:v>1.0186620815160419</c:v>
                </c:pt>
                <c:pt idx="35">
                  <c:v>1.0205147643276093</c:v>
                </c:pt>
                <c:pt idx="36">
                  <c:v>1.023183164516666</c:v>
                </c:pt>
                <c:pt idx="37">
                  <c:v>1.0222931637229191</c:v>
                </c:pt>
                <c:pt idx="38">
                  <c:v>1.0191313595509439</c:v>
                </c:pt>
                <c:pt idx="39">
                  <c:v>1.0164975365282154</c:v>
                </c:pt>
                <c:pt idx="40">
                  <c:v>1.0143815682385167</c:v>
                </c:pt>
                <c:pt idx="41">
                  <c:v>1.0124770431343859</c:v>
                </c:pt>
                <c:pt idx="42">
                  <c:v>1.0109913449715151</c:v>
                </c:pt>
                <c:pt idx="43">
                  <c:v>1.007293988299204</c:v>
                </c:pt>
                <c:pt idx="44">
                  <c:v>1.0032802137803689</c:v>
                </c:pt>
                <c:pt idx="45">
                  <c:v>0.99939756597340434</c:v>
                </c:pt>
                <c:pt idx="46">
                  <c:v>0.99653267611293905</c:v>
                </c:pt>
                <c:pt idx="47">
                  <c:v>0.99567742997836328</c:v>
                </c:pt>
                <c:pt idx="48">
                  <c:v>0.99361079668193697</c:v>
                </c:pt>
                <c:pt idx="49">
                  <c:v>0.9912038343884696</c:v>
                </c:pt>
                <c:pt idx="50">
                  <c:v>0.99184544713791412</c:v>
                </c:pt>
                <c:pt idx="51">
                  <c:v>0.99595460499737709</c:v>
                </c:pt>
                <c:pt idx="52">
                  <c:v>0.9972649713651659</c:v>
                </c:pt>
                <c:pt idx="53">
                  <c:v>0.99434859889320815</c:v>
                </c:pt>
                <c:pt idx="54">
                  <c:v>0.99065650521142823</c:v>
                </c:pt>
                <c:pt idx="55">
                  <c:v>0.98497499998505678</c:v>
                </c:pt>
                <c:pt idx="56">
                  <c:v>0.97948059170497681</c:v>
                </c:pt>
                <c:pt idx="57">
                  <c:v>0.97273663418595924</c:v>
                </c:pt>
                <c:pt idx="58">
                  <c:v>0.9662370281786975</c:v>
                </c:pt>
                <c:pt idx="59">
                  <c:v>0.96198967057122253</c:v>
                </c:pt>
                <c:pt idx="60">
                  <c:v>0.95742061565720538</c:v>
                </c:pt>
                <c:pt idx="61">
                  <c:v>0.95305526649772609</c:v>
                </c:pt>
                <c:pt idx="62">
                  <c:v>0.94870717655329972</c:v>
                </c:pt>
                <c:pt idx="63">
                  <c:v>0.94234674237635196</c:v>
                </c:pt>
                <c:pt idx="64">
                  <c:v>0.93483444117127856</c:v>
                </c:pt>
                <c:pt idx="65">
                  <c:v>0.92775365684172229</c:v>
                </c:pt>
                <c:pt idx="66">
                  <c:v>0.91780538086655861</c:v>
                </c:pt>
                <c:pt idx="67">
                  <c:v>0.9078511967640871</c:v>
                </c:pt>
                <c:pt idx="68">
                  <c:v>0.89875639461028822</c:v>
                </c:pt>
                <c:pt idx="69">
                  <c:v>0.88951128822909153</c:v>
                </c:pt>
                <c:pt idx="70">
                  <c:v>0.88227948824754043</c:v>
                </c:pt>
                <c:pt idx="71">
                  <c:v>0.87300928574045666</c:v>
                </c:pt>
                <c:pt idx="72">
                  <c:v>0.86358019247507456</c:v>
                </c:pt>
                <c:pt idx="73">
                  <c:v>0.85738092309943481</c:v>
                </c:pt>
                <c:pt idx="74">
                  <c:v>0.85343375207429362</c:v>
                </c:pt>
                <c:pt idx="75">
                  <c:v>0.85674675714017923</c:v>
                </c:pt>
                <c:pt idx="76">
                  <c:v>0.84590388849892006</c:v>
                </c:pt>
                <c:pt idx="77">
                  <c:v>0.8211499608070989</c:v>
                </c:pt>
                <c:pt idx="78">
                  <c:v>0.80860398794960198</c:v>
                </c:pt>
                <c:pt idx="79">
                  <c:v>0.79714692571643897</c:v>
                </c:pt>
                <c:pt idx="80">
                  <c:v>0.78282118512732624</c:v>
                </c:pt>
                <c:pt idx="81">
                  <c:v>0.76393905530290063</c:v>
                </c:pt>
                <c:pt idx="82">
                  <c:v>0.74393133017616109</c:v>
                </c:pt>
                <c:pt idx="83">
                  <c:v>0.72723059426790415</c:v>
                </c:pt>
                <c:pt idx="84">
                  <c:v>0.70907402111831164</c:v>
                </c:pt>
                <c:pt idx="85">
                  <c:v>0.68730197147033423</c:v>
                </c:pt>
                <c:pt idx="86">
                  <c:v>0.66738019942733484</c:v>
                </c:pt>
                <c:pt idx="87">
                  <c:v>0.64415670258777336</c:v>
                </c:pt>
                <c:pt idx="88">
                  <c:v>0.62018768887894482</c:v>
                </c:pt>
                <c:pt idx="89">
                  <c:v>0.59821464252844037</c:v>
                </c:pt>
                <c:pt idx="90">
                  <c:v>0.58339250858283531</c:v>
                </c:pt>
                <c:pt idx="91">
                  <c:v>0.55138004917932049</c:v>
                </c:pt>
                <c:pt idx="92">
                  <c:v>0.52020367105828769</c:v>
                </c:pt>
                <c:pt idx="93">
                  <c:v>0.48313992998363414</c:v>
                </c:pt>
                <c:pt idx="94">
                  <c:v>0.4513366962741136</c:v>
                </c:pt>
                <c:pt idx="95">
                  <c:v>0.41668979076644524</c:v>
                </c:pt>
                <c:pt idx="96">
                  <c:v>0.38343232020649004</c:v>
                </c:pt>
                <c:pt idx="97">
                  <c:v>0.34894366409543509</c:v>
                </c:pt>
                <c:pt idx="98">
                  <c:v>0.32107703136633736</c:v>
                </c:pt>
                <c:pt idx="99">
                  <c:v>0.29690880219543098</c:v>
                </c:pt>
                <c:pt idx="100">
                  <c:v>0.80373026532525782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F04-4278-96DD-CE6BBF32FC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19207775"/>
        <c:axId val="1019195775"/>
      </c:lineChart>
      <c:catAx>
        <c:axId val="10192077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9195775"/>
        <c:crosses val="autoZero"/>
        <c:auto val="1"/>
        <c:lblAlgn val="ctr"/>
        <c:lblOffset val="100"/>
        <c:noMultiLvlLbl val="0"/>
      </c:catAx>
      <c:valAx>
        <c:axId val="1019195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9207775"/>
        <c:crosses val="autoZero"/>
        <c:crossBetween val="between"/>
      </c:valAx>
      <c:valAx>
        <c:axId val="1019239455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9233695"/>
        <c:crosses val="max"/>
        <c:crossBetween val="between"/>
      </c:valAx>
      <c:catAx>
        <c:axId val="1019233695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019239455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1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 i="1"/>
              <a:t>Sex</a:t>
            </a:r>
            <a:r>
              <a:rPr lang="en-US" b="1" i="1" baseline="0"/>
              <a:t> Ratio indian Population 2023</a:t>
            </a:r>
            <a:endParaRPr lang="en-US" b="1" i="1"/>
          </a:p>
        </c:rich>
      </c:tx>
      <c:layout>
        <c:manualLayout>
          <c:xMode val="edge"/>
          <c:yMode val="edge"/>
          <c:x val="0.22747900262467188"/>
          <c:y val="6.94444444444444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1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'Sex Ratio'!$N$2</c:f>
              <c:strCache>
                <c:ptCount val="1"/>
                <c:pt idx="0">
                  <c:v>Male (M)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'Sex Ratio'!$M$3:$M$103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cat>
          <c:val>
            <c:numRef>
              <c:f>'Sex Ratio'!$N$3:$N$103</c:f>
              <c:numCache>
                <c:formatCode>#\ ###\ ###\ ##0;\-#\ ###\ ###\ ##0;0</c:formatCode>
                <c:ptCount val="101"/>
                <c:pt idx="0">
                  <c:v>11779435.5</c:v>
                </c:pt>
                <c:pt idx="1">
                  <c:v>11753962</c:v>
                </c:pt>
                <c:pt idx="2">
                  <c:v>11779349</c:v>
                </c:pt>
                <c:pt idx="3">
                  <c:v>11963645</c:v>
                </c:pt>
                <c:pt idx="4">
                  <c:v>12227873.5</c:v>
                </c:pt>
                <c:pt idx="5">
                  <c:v>12294124</c:v>
                </c:pt>
                <c:pt idx="6">
                  <c:v>12422808.5</c:v>
                </c:pt>
                <c:pt idx="7">
                  <c:v>12570010</c:v>
                </c:pt>
                <c:pt idx="8">
                  <c:v>12501142</c:v>
                </c:pt>
                <c:pt idx="9">
                  <c:v>12677922.5</c:v>
                </c:pt>
                <c:pt idx="10">
                  <c:v>12987157</c:v>
                </c:pt>
                <c:pt idx="11">
                  <c:v>13126210.5</c:v>
                </c:pt>
                <c:pt idx="12">
                  <c:v>13207557</c:v>
                </c:pt>
                <c:pt idx="13">
                  <c:v>13291468.5</c:v>
                </c:pt>
                <c:pt idx="14">
                  <c:v>13299364</c:v>
                </c:pt>
                <c:pt idx="15">
                  <c:v>13253201</c:v>
                </c:pt>
                <c:pt idx="16">
                  <c:v>13297526.5</c:v>
                </c:pt>
                <c:pt idx="17">
                  <c:v>13416360</c:v>
                </c:pt>
                <c:pt idx="18">
                  <c:v>13566070.5</c:v>
                </c:pt>
                <c:pt idx="19">
                  <c:v>13666601.5</c:v>
                </c:pt>
                <c:pt idx="20">
                  <c:v>13720599.5</c:v>
                </c:pt>
                <c:pt idx="21">
                  <c:v>13766343.5</c:v>
                </c:pt>
                <c:pt idx="22">
                  <c:v>13693096</c:v>
                </c:pt>
                <c:pt idx="23">
                  <c:v>13488983.5</c:v>
                </c:pt>
                <c:pt idx="24">
                  <c:v>13313559.5</c:v>
                </c:pt>
                <c:pt idx="25">
                  <c:v>13196917.5</c:v>
                </c:pt>
                <c:pt idx="26">
                  <c:v>13081037.5</c:v>
                </c:pt>
                <c:pt idx="27">
                  <c:v>12970845.5</c:v>
                </c:pt>
                <c:pt idx="28">
                  <c:v>12839150.5</c:v>
                </c:pt>
                <c:pt idx="29">
                  <c:v>12675261</c:v>
                </c:pt>
                <c:pt idx="30">
                  <c:v>12532107</c:v>
                </c:pt>
                <c:pt idx="31">
                  <c:v>12409458</c:v>
                </c:pt>
                <c:pt idx="32">
                  <c:v>12256544.5</c:v>
                </c:pt>
                <c:pt idx="33">
                  <c:v>12112667</c:v>
                </c:pt>
                <c:pt idx="34">
                  <c:v>11985309.5</c:v>
                </c:pt>
                <c:pt idx="35">
                  <c:v>11825940</c:v>
                </c:pt>
                <c:pt idx="36">
                  <c:v>11677031.5</c:v>
                </c:pt>
                <c:pt idx="37">
                  <c:v>11461907</c:v>
                </c:pt>
                <c:pt idx="38">
                  <c:v>11200285</c:v>
                </c:pt>
                <c:pt idx="39">
                  <c:v>10939536</c:v>
                </c:pt>
                <c:pt idx="40">
                  <c:v>10643359</c:v>
                </c:pt>
                <c:pt idx="41">
                  <c:v>10373322</c:v>
                </c:pt>
                <c:pt idx="42">
                  <c:v>10102855.5</c:v>
                </c:pt>
                <c:pt idx="43">
                  <c:v>9768936</c:v>
                </c:pt>
                <c:pt idx="44">
                  <c:v>9419753.5</c:v>
                </c:pt>
                <c:pt idx="45">
                  <c:v>9143852.5</c:v>
                </c:pt>
                <c:pt idx="46">
                  <c:v>8936624.5</c:v>
                </c:pt>
                <c:pt idx="47">
                  <c:v>8692569</c:v>
                </c:pt>
                <c:pt idx="48">
                  <c:v>8445191</c:v>
                </c:pt>
                <c:pt idx="49">
                  <c:v>8223351.0000000009</c:v>
                </c:pt>
                <c:pt idx="50">
                  <c:v>7959330.5</c:v>
                </c:pt>
                <c:pt idx="51">
                  <c:v>7704046</c:v>
                </c:pt>
                <c:pt idx="52">
                  <c:v>7446268</c:v>
                </c:pt>
                <c:pt idx="53">
                  <c:v>7193850</c:v>
                </c:pt>
                <c:pt idx="54">
                  <c:v>6977641</c:v>
                </c:pt>
                <c:pt idx="55">
                  <c:v>6751250.5</c:v>
                </c:pt>
                <c:pt idx="56">
                  <c:v>6503998</c:v>
                </c:pt>
                <c:pt idx="57">
                  <c:v>6271395</c:v>
                </c:pt>
                <c:pt idx="58">
                  <c:v>6067209</c:v>
                </c:pt>
                <c:pt idx="59">
                  <c:v>5863667</c:v>
                </c:pt>
                <c:pt idx="60">
                  <c:v>5642260</c:v>
                </c:pt>
                <c:pt idx="61">
                  <c:v>5413626</c:v>
                </c:pt>
                <c:pt idx="62">
                  <c:v>5180559</c:v>
                </c:pt>
                <c:pt idx="63">
                  <c:v>4940993.5</c:v>
                </c:pt>
                <c:pt idx="64">
                  <c:v>4707331</c:v>
                </c:pt>
                <c:pt idx="65">
                  <c:v>4487370</c:v>
                </c:pt>
                <c:pt idx="66">
                  <c:v>4258167</c:v>
                </c:pt>
                <c:pt idx="67">
                  <c:v>4015421.5</c:v>
                </c:pt>
                <c:pt idx="68">
                  <c:v>3767262.5</c:v>
                </c:pt>
                <c:pt idx="69">
                  <c:v>3506166.5</c:v>
                </c:pt>
                <c:pt idx="70">
                  <c:v>3234732</c:v>
                </c:pt>
                <c:pt idx="71">
                  <c:v>2966189.5</c:v>
                </c:pt>
                <c:pt idx="72">
                  <c:v>2707992.5</c:v>
                </c:pt>
                <c:pt idx="73">
                  <c:v>2457923</c:v>
                </c:pt>
                <c:pt idx="74">
                  <c:v>2116712</c:v>
                </c:pt>
                <c:pt idx="75">
                  <c:v>1806751</c:v>
                </c:pt>
                <c:pt idx="76">
                  <c:v>1626124</c:v>
                </c:pt>
                <c:pt idx="77">
                  <c:v>1462376.5</c:v>
                </c:pt>
                <c:pt idx="78">
                  <c:v>1303331</c:v>
                </c:pt>
                <c:pt idx="79">
                  <c:v>1154237.5</c:v>
                </c:pt>
                <c:pt idx="80">
                  <c:v>1016667</c:v>
                </c:pt>
                <c:pt idx="81">
                  <c:v>891521.5</c:v>
                </c:pt>
                <c:pt idx="82">
                  <c:v>778700.5</c:v>
                </c:pt>
                <c:pt idx="83">
                  <c:v>677757</c:v>
                </c:pt>
                <c:pt idx="84">
                  <c:v>587367.5</c:v>
                </c:pt>
                <c:pt idx="85">
                  <c:v>503072.5</c:v>
                </c:pt>
                <c:pt idx="86">
                  <c:v>422210.5</c:v>
                </c:pt>
                <c:pt idx="87">
                  <c:v>347480</c:v>
                </c:pt>
                <c:pt idx="88">
                  <c:v>282505.5</c:v>
                </c:pt>
                <c:pt idx="89">
                  <c:v>226628.5</c:v>
                </c:pt>
                <c:pt idx="90">
                  <c:v>178556.5</c:v>
                </c:pt>
                <c:pt idx="91">
                  <c:v>138286.5</c:v>
                </c:pt>
                <c:pt idx="92">
                  <c:v>105141</c:v>
                </c:pt>
                <c:pt idx="93">
                  <c:v>78374.5</c:v>
                </c:pt>
                <c:pt idx="94">
                  <c:v>57251.5</c:v>
                </c:pt>
                <c:pt idx="95">
                  <c:v>40824</c:v>
                </c:pt>
                <c:pt idx="96">
                  <c:v>28273</c:v>
                </c:pt>
                <c:pt idx="97">
                  <c:v>19011</c:v>
                </c:pt>
                <c:pt idx="98">
                  <c:v>12411.5</c:v>
                </c:pt>
                <c:pt idx="99">
                  <c:v>7844.5</c:v>
                </c:pt>
                <c:pt idx="100">
                  <c:v>11016.5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CA9-492D-A732-32911E2E9444}"/>
            </c:ext>
          </c:extLst>
        </c:ser>
        <c:ser>
          <c:idx val="1"/>
          <c:order val="1"/>
          <c:tx>
            <c:strRef>
              <c:f>'Sex Ratio'!$O$2</c:f>
              <c:strCache>
                <c:ptCount val="1"/>
                <c:pt idx="0">
                  <c:v>Female (F)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'Sex Ratio'!$M$3:$M$103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cat>
          <c:val>
            <c:numRef>
              <c:f>'Sex Ratio'!$O$3:$O$103</c:f>
              <c:numCache>
                <c:formatCode>#\ ###\ ###\ ##0;\-#\ ###\ ###\ ##0;0</c:formatCode>
                <c:ptCount val="101"/>
                <c:pt idx="0">
                  <c:v>10979586.5</c:v>
                </c:pt>
                <c:pt idx="1">
                  <c:v>10922141.5</c:v>
                </c:pt>
                <c:pt idx="2">
                  <c:v>10917660.5</c:v>
                </c:pt>
                <c:pt idx="3">
                  <c:v>11061228</c:v>
                </c:pt>
                <c:pt idx="4">
                  <c:v>11279775</c:v>
                </c:pt>
                <c:pt idx="5">
                  <c:v>11315405.5</c:v>
                </c:pt>
                <c:pt idx="6">
                  <c:v>11407498.5</c:v>
                </c:pt>
                <c:pt idx="7">
                  <c:v>11518944.5</c:v>
                </c:pt>
                <c:pt idx="8">
                  <c:v>11439275.5</c:v>
                </c:pt>
                <c:pt idx="9">
                  <c:v>11593626.5</c:v>
                </c:pt>
                <c:pt idx="10">
                  <c:v>11863442</c:v>
                </c:pt>
                <c:pt idx="11">
                  <c:v>11964550</c:v>
                </c:pt>
                <c:pt idx="12">
                  <c:v>12013862</c:v>
                </c:pt>
                <c:pt idx="13">
                  <c:v>12083891.5</c:v>
                </c:pt>
                <c:pt idx="14">
                  <c:v>12095077</c:v>
                </c:pt>
                <c:pt idx="15">
                  <c:v>12053237</c:v>
                </c:pt>
                <c:pt idx="16">
                  <c:v>12090462</c:v>
                </c:pt>
                <c:pt idx="17">
                  <c:v>12188345.5</c:v>
                </c:pt>
                <c:pt idx="18">
                  <c:v>12312947</c:v>
                </c:pt>
                <c:pt idx="19">
                  <c:v>12403760</c:v>
                </c:pt>
                <c:pt idx="20">
                  <c:v>12465299.5</c:v>
                </c:pt>
                <c:pt idx="21">
                  <c:v>12501518</c:v>
                </c:pt>
                <c:pt idx="22">
                  <c:v>12408221</c:v>
                </c:pt>
                <c:pt idx="23">
                  <c:v>12213670</c:v>
                </c:pt>
                <c:pt idx="24">
                  <c:v>12056443</c:v>
                </c:pt>
                <c:pt idx="25">
                  <c:v>11954038.5</c:v>
                </c:pt>
                <c:pt idx="26">
                  <c:v>11861866</c:v>
                </c:pt>
                <c:pt idx="27">
                  <c:v>11774368</c:v>
                </c:pt>
                <c:pt idx="28">
                  <c:v>11684266.5</c:v>
                </c:pt>
                <c:pt idx="29">
                  <c:v>11581640</c:v>
                </c:pt>
                <c:pt idx="30">
                  <c:v>11490690.5</c:v>
                </c:pt>
                <c:pt idx="31">
                  <c:v>11408386</c:v>
                </c:pt>
                <c:pt idx="32">
                  <c:v>11299779.5</c:v>
                </c:pt>
                <c:pt idx="33">
                  <c:v>11196857</c:v>
                </c:pt>
                <c:pt idx="34">
                  <c:v>11079500</c:v>
                </c:pt>
                <c:pt idx="35">
                  <c:v>10921629</c:v>
                </c:pt>
                <c:pt idx="36">
                  <c:v>10791849</c:v>
                </c:pt>
                <c:pt idx="37">
                  <c:v>10604483.5</c:v>
                </c:pt>
                <c:pt idx="38">
                  <c:v>10365963.5</c:v>
                </c:pt>
                <c:pt idx="39">
                  <c:v>10131198</c:v>
                </c:pt>
                <c:pt idx="40">
                  <c:v>9867425.5</c:v>
                </c:pt>
                <c:pt idx="41">
                  <c:v>9625289.5</c:v>
                </c:pt>
                <c:pt idx="42">
                  <c:v>9390740.5</c:v>
                </c:pt>
                <c:pt idx="43">
                  <c:v>9113944.5</c:v>
                </c:pt>
                <c:pt idx="44">
                  <c:v>8823557.5</c:v>
                </c:pt>
                <c:pt idx="45">
                  <c:v>8593835.5</c:v>
                </c:pt>
                <c:pt idx="46">
                  <c:v>8427984</c:v>
                </c:pt>
                <c:pt idx="47">
                  <c:v>8233180.5</c:v>
                </c:pt>
                <c:pt idx="48">
                  <c:v>8036936</c:v>
                </c:pt>
                <c:pt idx="49">
                  <c:v>7861523.5</c:v>
                </c:pt>
                <c:pt idx="50">
                  <c:v>7639262</c:v>
                </c:pt>
                <c:pt idx="51">
                  <c:v>7419765.5</c:v>
                </c:pt>
                <c:pt idx="52">
                  <c:v>7196268</c:v>
                </c:pt>
                <c:pt idx="53">
                  <c:v>6974454.5</c:v>
                </c:pt>
                <c:pt idx="54">
                  <c:v>6785411.5</c:v>
                </c:pt>
                <c:pt idx="55">
                  <c:v>6583968</c:v>
                </c:pt>
                <c:pt idx="56">
                  <c:v>6359234</c:v>
                </c:pt>
                <c:pt idx="57">
                  <c:v>6147426</c:v>
                </c:pt>
                <c:pt idx="58">
                  <c:v>5962718</c:v>
                </c:pt>
                <c:pt idx="59">
                  <c:v>5778575</c:v>
                </c:pt>
                <c:pt idx="60">
                  <c:v>5578465</c:v>
                </c:pt>
                <c:pt idx="61">
                  <c:v>5372642.5</c:v>
                </c:pt>
                <c:pt idx="62">
                  <c:v>5163544.5</c:v>
                </c:pt>
                <c:pt idx="63">
                  <c:v>4950009.5</c:v>
                </c:pt>
                <c:pt idx="64">
                  <c:v>4744522</c:v>
                </c:pt>
                <c:pt idx="65">
                  <c:v>4552806.5</c:v>
                </c:pt>
                <c:pt idx="66">
                  <c:v>4350483.5</c:v>
                </c:pt>
                <c:pt idx="67">
                  <c:v>4134368.4999999995</c:v>
                </c:pt>
                <c:pt idx="68">
                  <c:v>3911286.5</c:v>
                </c:pt>
                <c:pt idx="69">
                  <c:v>3671848.5</c:v>
                </c:pt>
                <c:pt idx="70">
                  <c:v>3418702</c:v>
                </c:pt>
                <c:pt idx="71">
                  <c:v>3164062.5</c:v>
                </c:pt>
                <c:pt idx="72">
                  <c:v>2915336.5</c:v>
                </c:pt>
                <c:pt idx="73">
                  <c:v>2669977</c:v>
                </c:pt>
                <c:pt idx="74">
                  <c:v>2334225</c:v>
                </c:pt>
                <c:pt idx="75">
                  <c:v>2050161.9999999998</c:v>
                </c:pt>
                <c:pt idx="76">
                  <c:v>1887638</c:v>
                </c:pt>
                <c:pt idx="77">
                  <c:v>1715912</c:v>
                </c:pt>
                <c:pt idx="78">
                  <c:v>1547317.5</c:v>
                </c:pt>
                <c:pt idx="79">
                  <c:v>1389888.5</c:v>
                </c:pt>
                <c:pt idx="80">
                  <c:v>1245647.5</c:v>
                </c:pt>
                <c:pt idx="81">
                  <c:v>1114536.5</c:v>
                </c:pt>
                <c:pt idx="82">
                  <c:v>995237.5</c:v>
                </c:pt>
                <c:pt idx="83">
                  <c:v>886732.5</c:v>
                </c:pt>
                <c:pt idx="84">
                  <c:v>788246.5</c:v>
                </c:pt>
                <c:pt idx="85">
                  <c:v>691053</c:v>
                </c:pt>
                <c:pt idx="86">
                  <c:v>590687</c:v>
                </c:pt>
                <c:pt idx="87">
                  <c:v>493614.5</c:v>
                </c:pt>
                <c:pt idx="88">
                  <c:v>406768</c:v>
                </c:pt>
                <c:pt idx="89">
                  <c:v>330220</c:v>
                </c:pt>
                <c:pt idx="90">
                  <c:v>262144</c:v>
                </c:pt>
                <c:pt idx="91">
                  <c:v>203651</c:v>
                </c:pt>
                <c:pt idx="92">
                  <c:v>155060</c:v>
                </c:pt>
                <c:pt idx="93">
                  <c:v>115848.5</c:v>
                </c:pt>
                <c:pt idx="94">
                  <c:v>84900.5</c:v>
                </c:pt>
                <c:pt idx="95">
                  <c:v>60797</c:v>
                </c:pt>
                <c:pt idx="96">
                  <c:v>42414</c:v>
                </c:pt>
                <c:pt idx="97">
                  <c:v>28819.5</c:v>
                </c:pt>
                <c:pt idx="98">
                  <c:v>19006</c:v>
                </c:pt>
                <c:pt idx="99">
                  <c:v>12141</c:v>
                </c:pt>
                <c:pt idx="100">
                  <c:v>17727.5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CA9-492D-A732-32911E2E94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83736239"/>
        <c:axId val="983741039"/>
      </c:barChart>
      <c:lineChart>
        <c:grouping val="standard"/>
        <c:varyColors val="0"/>
        <c:ser>
          <c:idx val="2"/>
          <c:order val="2"/>
          <c:tx>
            <c:strRef>
              <c:f>'Sex Ratio'!$P$2</c:f>
              <c:strCache>
                <c:ptCount val="1"/>
                <c:pt idx="0">
                  <c:v>Sex Ratio (SR)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'Sex Ratio'!$M$3:$M$103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cat>
          <c:val>
            <c:numRef>
              <c:f>'Sex Ratio'!$P$3:$P$103</c:f>
              <c:numCache>
                <c:formatCode>0%</c:formatCode>
                <c:ptCount val="101"/>
                <c:pt idx="0">
                  <c:v>1.0728487361523131</c:v>
                </c:pt>
                <c:pt idx="1">
                  <c:v>1.0761591030476945</c:v>
                </c:pt>
                <c:pt idx="2">
                  <c:v>1.0789261124212464</c:v>
                </c:pt>
                <c:pt idx="3">
                  <c:v>1.0815837988331856</c:v>
                </c:pt>
                <c:pt idx="4">
                  <c:v>1.0840529620493315</c:v>
                </c:pt>
                <c:pt idx="5">
                  <c:v>1.0864943372997105</c:v>
                </c:pt>
                <c:pt idx="6">
                  <c:v>1.0890037373224288</c:v>
                </c:pt>
                <c:pt idx="7">
                  <c:v>1.091246684971874</c:v>
                </c:pt>
                <c:pt idx="8">
                  <c:v>1.0928263769851509</c:v>
                </c:pt>
                <c:pt idx="9">
                  <c:v>1.0935251795458478</c:v>
                </c:pt>
                <c:pt idx="10">
                  <c:v>1.0947208238553363</c:v>
                </c:pt>
                <c:pt idx="11">
                  <c:v>1.0970918672244254</c:v>
                </c:pt>
                <c:pt idx="12">
                  <c:v>1.0993598061972079</c:v>
                </c:pt>
                <c:pt idx="13">
                  <c:v>1.0999327906908134</c:v>
                </c:pt>
                <c:pt idx="14">
                  <c:v>1.0995683615738867</c:v>
                </c:pt>
                <c:pt idx="15">
                  <c:v>1.0995553310699857</c:v>
                </c:pt>
                <c:pt idx="16">
                  <c:v>1.0998360939391729</c:v>
                </c:pt>
                <c:pt idx="17">
                  <c:v>1.1007531744156744</c:v>
                </c:pt>
                <c:pt idx="18">
                  <c:v>1.1017728330999881</c:v>
                </c:pt>
                <c:pt idx="19">
                  <c:v>1.1018111846730347</c:v>
                </c:pt>
                <c:pt idx="20">
                  <c:v>1.1007035571026593</c:v>
                </c:pt>
                <c:pt idx="21">
                  <c:v>1.10117375345938</c:v>
                </c:pt>
                <c:pt idx="22">
                  <c:v>1.1035502994345443</c:v>
                </c:pt>
                <c:pt idx="23">
                  <c:v>1.104416895167464</c:v>
                </c:pt>
                <c:pt idx="24">
                  <c:v>1.1042692691368425</c:v>
                </c:pt>
                <c:pt idx="25">
                  <c:v>1.1039714737408617</c:v>
                </c:pt>
                <c:pt idx="26">
                  <c:v>1.1027807513590189</c:v>
                </c:pt>
                <c:pt idx="27">
                  <c:v>1.1016171313823384</c:v>
                </c:pt>
                <c:pt idx="28">
                  <c:v>1.0988409499218457</c:v>
                </c:pt>
                <c:pt idx="29">
                  <c:v>1.094427127764289</c:v>
                </c:pt>
                <c:pt idx="30">
                  <c:v>1.0906313245492079</c:v>
                </c:pt>
                <c:pt idx="31">
                  <c:v>1.0877487840961904</c:v>
                </c:pt>
                <c:pt idx="32">
                  <c:v>1.0846711212373656</c:v>
                </c:pt>
                <c:pt idx="33">
                  <c:v>1.0817917027965973</c:v>
                </c:pt>
                <c:pt idx="34">
                  <c:v>1.0817554492531252</c:v>
                </c:pt>
                <c:pt idx="35">
                  <c:v>1.0828000108774982</c:v>
                </c:pt>
                <c:pt idx="36">
                  <c:v>1.0820232473601141</c:v>
                </c:pt>
                <c:pt idx="37">
                  <c:v>1.0808548101376176</c:v>
                </c:pt>
                <c:pt idx="38">
                  <c:v>1.0804866330081135</c:v>
                </c:pt>
                <c:pt idx="39">
                  <c:v>1.0797870103812006</c:v>
                </c:pt>
                <c:pt idx="40">
                  <c:v>1.0786358609953528</c:v>
                </c:pt>
                <c:pt idx="41">
                  <c:v>1.077715324822178</c:v>
                </c:pt>
                <c:pt idx="42">
                  <c:v>1.0758316130660837</c:v>
                </c:pt>
                <c:pt idx="43">
                  <c:v>1.0718669616651715</c:v>
                </c:pt>
                <c:pt idx="44">
                  <c:v>1.0675686649064167</c:v>
                </c:pt>
                <c:pt idx="45">
                  <c:v>1.064001341426654</c:v>
                </c:pt>
                <c:pt idx="46">
                  <c:v>1.0603513841507055</c:v>
                </c:pt>
                <c:pt idx="47">
                  <c:v>1.0557972098388952</c:v>
                </c:pt>
                <c:pt idx="48">
                  <c:v>1.0507973436643019</c:v>
                </c:pt>
                <c:pt idx="49">
                  <c:v>1.0460251120536626</c:v>
                </c:pt>
                <c:pt idx="50">
                  <c:v>1.0418978299212673</c:v>
                </c:pt>
                <c:pt idx="51">
                  <c:v>1.0383139467143536</c:v>
                </c:pt>
                <c:pt idx="52">
                  <c:v>1.0347402292410455</c:v>
                </c:pt>
                <c:pt idx="53">
                  <c:v>1.0314570121577251</c:v>
                </c:pt>
                <c:pt idx="54">
                  <c:v>1.0283298220012154</c:v>
                </c:pt>
                <c:pt idx="55">
                  <c:v>1.0254075505834779</c:v>
                </c:pt>
                <c:pt idx="56">
                  <c:v>1.0227643769674146</c:v>
                </c:pt>
                <c:pt idx="57">
                  <c:v>1.0201660011848861</c:v>
                </c:pt>
                <c:pt idx="58">
                  <c:v>1.01752405530498</c:v>
                </c:pt>
                <c:pt idx="59">
                  <c:v>1.0147254297123425</c:v>
                </c:pt>
                <c:pt idx="60">
                  <c:v>1.0114359416075929</c:v>
                </c:pt>
                <c:pt idx="61">
                  <c:v>1.0076281829658311</c:v>
                </c:pt>
                <c:pt idx="62">
                  <c:v>1.0032951202415317</c:v>
                </c:pt>
                <c:pt idx="63">
                  <c:v>0.99817858935422243</c:v>
                </c:pt>
                <c:pt idx="64">
                  <c:v>0.99216127567750767</c:v>
                </c:pt>
                <c:pt idx="65">
                  <c:v>0.98562721697045552</c:v>
                </c:pt>
                <c:pt idx="66">
                  <c:v>0.97878017466334488</c:v>
                </c:pt>
                <c:pt idx="67">
                  <c:v>0.97122970533468422</c:v>
                </c:pt>
                <c:pt idx="68">
                  <c:v>0.96317733308465125</c:v>
                </c:pt>
                <c:pt idx="69">
                  <c:v>0.95487776796891266</c:v>
                </c:pt>
                <c:pt idx="70">
                  <c:v>0.94618717864265445</c:v>
                </c:pt>
                <c:pt idx="71">
                  <c:v>0.93746236049382714</c:v>
                </c:pt>
                <c:pt idx="72">
                  <c:v>0.92887819296331653</c:v>
                </c:pt>
                <c:pt idx="73">
                  <c:v>0.9205783420606245</c:v>
                </c:pt>
                <c:pt idx="74">
                  <c:v>0.90681575255170344</c:v>
                </c:pt>
                <c:pt idx="75">
                  <c:v>0.88127230921263788</c:v>
                </c:pt>
                <c:pt idx="76">
                  <c:v>0.86145966546551833</c:v>
                </c:pt>
                <c:pt idx="77">
                  <c:v>0.85224446241998419</c:v>
                </c:pt>
                <c:pt idx="78">
                  <c:v>0.84231646058420462</c:v>
                </c:pt>
                <c:pt idx="79">
                  <c:v>0.83045330614650026</c:v>
                </c:pt>
                <c:pt idx="80">
                  <c:v>0.81617552317168385</c:v>
                </c:pt>
                <c:pt idx="81">
                  <c:v>0.79990336790226246</c:v>
                </c:pt>
                <c:pt idx="82">
                  <c:v>0.78242680767153572</c:v>
                </c:pt>
                <c:pt idx="83">
                  <c:v>0.76433084385651817</c:v>
                </c:pt>
                <c:pt idx="84">
                  <c:v>0.74515713041542209</c:v>
                </c:pt>
                <c:pt idx="85">
                  <c:v>0.72797961950819978</c:v>
                </c:pt>
                <c:pt idx="86">
                  <c:v>0.71477872375725215</c:v>
                </c:pt>
                <c:pt idx="87">
                  <c:v>0.70395014733157146</c:v>
                </c:pt>
                <c:pt idx="88">
                  <c:v>0.69451259686111</c:v>
                </c:pt>
                <c:pt idx="89">
                  <c:v>0.68629549996971717</c:v>
                </c:pt>
                <c:pt idx="90">
                  <c:v>0.68113899230957031</c:v>
                </c:pt>
                <c:pt idx="91">
                  <c:v>0.67903668530967198</c:v>
                </c:pt>
                <c:pt idx="92">
                  <c:v>0.6780665548819812</c:v>
                </c:pt>
                <c:pt idx="93">
                  <c:v>0.67652580741226687</c:v>
                </c:pt>
                <c:pt idx="94">
                  <c:v>0.67433642911408065</c:v>
                </c:pt>
                <c:pt idx="95">
                  <c:v>0.67148050068259946</c:v>
                </c:pt>
                <c:pt idx="96">
                  <c:v>0.66659593530438066</c:v>
                </c:pt>
                <c:pt idx="97">
                  <c:v>0.65965752355176188</c:v>
                </c:pt>
                <c:pt idx="98">
                  <c:v>0.65303062190887085</c:v>
                </c:pt>
                <c:pt idx="99">
                  <c:v>0.64611646487109797</c:v>
                </c:pt>
                <c:pt idx="100">
                  <c:v>0.62143562262022278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CA9-492D-A732-32911E2E94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19207295"/>
        <c:axId val="1019215935"/>
      </c:lineChart>
      <c:catAx>
        <c:axId val="10192072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9215935"/>
        <c:crosses val="autoZero"/>
        <c:auto val="1"/>
        <c:lblAlgn val="ctr"/>
        <c:lblOffset val="100"/>
        <c:noMultiLvlLbl val="0"/>
      </c:catAx>
      <c:valAx>
        <c:axId val="1019215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9207295"/>
        <c:crosses val="autoZero"/>
        <c:crossBetween val="between"/>
      </c:valAx>
      <c:valAx>
        <c:axId val="983741039"/>
        <c:scaling>
          <c:orientation val="minMax"/>
        </c:scaling>
        <c:delete val="0"/>
        <c:axPos val="r"/>
        <c:numFmt formatCode="#\ ###\ ###\ ##0;\-#\ ###\ ###\ ##0;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3736239"/>
        <c:crosses val="max"/>
        <c:crossBetween val="between"/>
      </c:valAx>
      <c:catAx>
        <c:axId val="98373623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83741039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259080</xdr:colOff>
      <xdr:row>0</xdr:row>
      <xdr:rowOff>110490</xdr:rowOff>
    </xdr:from>
    <xdr:to>
      <xdr:col>11</xdr:col>
      <xdr:colOff>563880</xdr:colOff>
      <xdr:row>15</xdr:row>
      <xdr:rowOff>110490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34A6EEA-05F1-9D35-771C-3D559798A2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281940</xdr:colOff>
      <xdr:row>0</xdr:row>
      <xdr:rowOff>0</xdr:rowOff>
    </xdr:from>
    <xdr:to>
      <xdr:col>26</xdr:col>
      <xdr:colOff>586740</xdr:colOff>
      <xdr:row>15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3CF68C6-D0C5-8E86-8C47-FF749189B7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592F3-3538-4995-A04D-3EA7AA550DF7}">
  <dimension ref="A1:P105"/>
  <sheetViews>
    <sheetView topLeftCell="B1" workbookViewId="0">
      <selection activeCell="G21" sqref="G21"/>
    </sheetView>
  </sheetViews>
  <sheetFormatPr defaultRowHeight="14.4" x14ac:dyDescent="0.3"/>
  <cols>
    <col min="3" max="3" width="13.109375" bestFit="1" customWidth="1"/>
    <col min="4" max="4" width="12.5546875" bestFit="1" customWidth="1"/>
    <col min="14" max="14" width="9.21875" bestFit="1" customWidth="1"/>
    <col min="15" max="15" width="11" bestFit="1" customWidth="1"/>
    <col min="16" max="16" width="12.5546875" bestFit="1" customWidth="1"/>
  </cols>
  <sheetData>
    <row r="1" spans="1:16" x14ac:dyDescent="0.3">
      <c r="A1" s="31" t="s">
        <v>33</v>
      </c>
      <c r="B1" s="31"/>
      <c r="C1" s="31"/>
      <c r="M1" s="31" t="s">
        <v>34</v>
      </c>
      <c r="N1" s="31"/>
      <c r="O1" s="31"/>
    </row>
    <row r="2" spans="1:16" x14ac:dyDescent="0.3">
      <c r="A2" s="2" t="s">
        <v>0</v>
      </c>
      <c r="B2" s="2" t="s">
        <v>1</v>
      </c>
      <c r="C2" s="2" t="s">
        <v>2</v>
      </c>
      <c r="D2" s="2" t="s">
        <v>3</v>
      </c>
      <c r="M2" s="2" t="s">
        <v>0</v>
      </c>
      <c r="N2" s="2" t="s">
        <v>1</v>
      </c>
      <c r="O2" s="2" t="s">
        <v>2</v>
      </c>
      <c r="P2" s="2" t="s">
        <v>3</v>
      </c>
    </row>
    <row r="3" spans="1:16" x14ac:dyDescent="0.3">
      <c r="A3">
        <v>0</v>
      </c>
      <c r="B3">
        <v>1870788.75</v>
      </c>
      <c r="C3" s="17">
        <v>1790138.04</v>
      </c>
      <c r="D3" s="1">
        <f>B3/C3</f>
        <v>1.0450527882196168</v>
      </c>
      <c r="M3">
        <v>0</v>
      </c>
      <c r="N3" s="12">
        <v>11779435.5</v>
      </c>
      <c r="O3" s="12">
        <v>10979586.5</v>
      </c>
      <c r="P3" s="1">
        <f>N3/O3</f>
        <v>1.0728487361523131</v>
      </c>
    </row>
    <row r="4" spans="1:16" x14ac:dyDescent="0.3">
      <c r="A4">
        <v>1</v>
      </c>
      <c r="B4">
        <v>1862105.66</v>
      </c>
      <c r="C4" s="17">
        <v>1780528.07</v>
      </c>
      <c r="D4" s="1">
        <f t="shared" ref="D4:D67" si="0">B4/C4</f>
        <v>1.0458165144231619</v>
      </c>
      <c r="M4">
        <v>1</v>
      </c>
      <c r="N4" s="12">
        <v>11753962</v>
      </c>
      <c r="O4" s="12">
        <v>10922141.5</v>
      </c>
      <c r="P4" s="1">
        <f t="shared" ref="P4:P67" si="1">N4/O4</f>
        <v>1.0761591030476945</v>
      </c>
    </row>
    <row r="5" spans="1:16" x14ac:dyDescent="0.3">
      <c r="A5">
        <v>2</v>
      </c>
      <c r="B5">
        <v>1876184.26</v>
      </c>
      <c r="C5" s="17">
        <v>1793237.17</v>
      </c>
      <c r="D5" s="1">
        <f t="shared" si="0"/>
        <v>1.046255504507527</v>
      </c>
      <c r="M5">
        <v>2</v>
      </c>
      <c r="N5" s="12">
        <v>11779349</v>
      </c>
      <c r="O5" s="12">
        <v>10917660.5</v>
      </c>
      <c r="P5" s="1">
        <f t="shared" si="1"/>
        <v>1.0789261124212464</v>
      </c>
    </row>
    <row r="6" spans="1:16" x14ac:dyDescent="0.3">
      <c r="A6">
        <v>3</v>
      </c>
      <c r="B6">
        <v>1925140.75</v>
      </c>
      <c r="C6" s="17">
        <v>1843155.96</v>
      </c>
      <c r="D6" s="1">
        <f t="shared" si="0"/>
        <v>1.0444806580556536</v>
      </c>
      <c r="M6">
        <v>3</v>
      </c>
      <c r="N6" s="12">
        <v>11963645</v>
      </c>
      <c r="O6" s="12">
        <v>11061228</v>
      </c>
      <c r="P6" s="1">
        <f t="shared" si="1"/>
        <v>1.0815837988331856</v>
      </c>
    </row>
    <row r="7" spans="1:16" x14ac:dyDescent="0.3">
      <c r="A7">
        <v>4</v>
      </c>
      <c r="B7">
        <v>1963323.3</v>
      </c>
      <c r="C7" s="17">
        <v>1879648.25</v>
      </c>
      <c r="D7" s="1">
        <f t="shared" si="0"/>
        <v>1.044516334372668</v>
      </c>
      <c r="M7">
        <v>4</v>
      </c>
      <c r="N7" s="12">
        <v>12227873.5</v>
      </c>
      <c r="O7" s="12">
        <v>11279775</v>
      </c>
      <c r="P7" s="1">
        <f t="shared" si="1"/>
        <v>1.0840529620493315</v>
      </c>
    </row>
    <row r="8" spans="1:16" x14ac:dyDescent="0.3">
      <c r="A8">
        <v>5</v>
      </c>
      <c r="B8">
        <v>2007660.83</v>
      </c>
      <c r="C8" s="17">
        <v>1918061.73</v>
      </c>
      <c r="D8" s="1">
        <f t="shared" si="0"/>
        <v>1.0467133557792221</v>
      </c>
      <c r="M8">
        <v>5</v>
      </c>
      <c r="N8" s="12">
        <v>12294124</v>
      </c>
      <c r="O8" s="12">
        <v>11315405.5</v>
      </c>
      <c r="P8" s="1">
        <f t="shared" si="1"/>
        <v>1.0864943372997105</v>
      </c>
    </row>
    <row r="9" spans="1:16" x14ac:dyDescent="0.3">
      <c r="A9">
        <v>6</v>
      </c>
      <c r="B9">
        <v>2053483.29</v>
      </c>
      <c r="C9" s="17">
        <v>1962382.94</v>
      </c>
      <c r="D9" s="1">
        <f t="shared" si="0"/>
        <v>1.0464233295872416</v>
      </c>
      <c r="M9">
        <v>6</v>
      </c>
      <c r="N9" s="12">
        <v>12422808.5</v>
      </c>
      <c r="O9" s="12">
        <v>11407498.5</v>
      </c>
      <c r="P9" s="1">
        <f t="shared" si="1"/>
        <v>1.0890037373224288</v>
      </c>
    </row>
    <row r="10" spans="1:16" x14ac:dyDescent="0.3">
      <c r="A10">
        <v>7</v>
      </c>
      <c r="B10">
        <v>2087000.53</v>
      </c>
      <c r="C10" s="17">
        <v>1998003.02</v>
      </c>
      <c r="D10" s="1">
        <f t="shared" si="0"/>
        <v>1.0445432309706919</v>
      </c>
      <c r="M10">
        <v>7</v>
      </c>
      <c r="N10" s="12">
        <v>12570010</v>
      </c>
      <c r="O10" s="12">
        <v>11518944.5</v>
      </c>
      <c r="P10" s="1">
        <f t="shared" si="1"/>
        <v>1.091246684971874</v>
      </c>
    </row>
    <row r="11" spans="1:16" x14ac:dyDescent="0.3">
      <c r="A11">
        <v>8</v>
      </c>
      <c r="B11">
        <v>2094914.31</v>
      </c>
      <c r="C11" s="17">
        <v>2001417.11</v>
      </c>
      <c r="D11" s="1">
        <f t="shared" si="0"/>
        <v>1.0467154994992522</v>
      </c>
      <c r="M11">
        <v>8</v>
      </c>
      <c r="N11" s="12">
        <v>12501142</v>
      </c>
      <c r="O11" s="12">
        <v>11439275.5</v>
      </c>
      <c r="P11" s="1">
        <f t="shared" si="1"/>
        <v>1.0928263769851509</v>
      </c>
    </row>
    <row r="12" spans="1:16" x14ac:dyDescent="0.3">
      <c r="A12">
        <v>9</v>
      </c>
      <c r="B12">
        <v>2088766.08</v>
      </c>
      <c r="C12" s="17">
        <v>1994352.78</v>
      </c>
      <c r="D12" s="1">
        <f t="shared" si="0"/>
        <v>1.0473403206026568</v>
      </c>
      <c r="M12">
        <v>9</v>
      </c>
      <c r="N12" s="12">
        <v>12677922.5</v>
      </c>
      <c r="O12" s="12">
        <v>11593626.5</v>
      </c>
      <c r="P12" s="1">
        <f t="shared" si="1"/>
        <v>1.0935251795458478</v>
      </c>
    </row>
    <row r="13" spans="1:16" x14ac:dyDescent="0.3">
      <c r="A13">
        <v>10</v>
      </c>
      <c r="B13">
        <v>2086271.62</v>
      </c>
      <c r="C13" s="17">
        <v>1992996.85</v>
      </c>
      <c r="D13" s="1">
        <f t="shared" si="0"/>
        <v>1.0468012631329549</v>
      </c>
      <c r="M13">
        <v>10</v>
      </c>
      <c r="N13" s="12">
        <v>12987157</v>
      </c>
      <c r="O13" s="12">
        <v>11863442</v>
      </c>
      <c r="P13" s="1">
        <f t="shared" si="1"/>
        <v>1.0947208238553363</v>
      </c>
    </row>
    <row r="14" spans="1:16" x14ac:dyDescent="0.3">
      <c r="A14">
        <v>11</v>
      </c>
      <c r="B14">
        <v>2103367.0299999998</v>
      </c>
      <c r="C14" s="17">
        <v>2001373.95</v>
      </c>
      <c r="D14" s="1">
        <f t="shared" si="0"/>
        <v>1.0509615307024456</v>
      </c>
      <c r="M14">
        <v>11</v>
      </c>
      <c r="N14" s="12">
        <v>13126210.5</v>
      </c>
      <c r="O14" s="12">
        <v>11964550</v>
      </c>
      <c r="P14" s="1">
        <f t="shared" si="1"/>
        <v>1.0970918672244254</v>
      </c>
    </row>
    <row r="15" spans="1:16" x14ac:dyDescent="0.3">
      <c r="A15">
        <v>12</v>
      </c>
      <c r="B15">
        <v>2137517.83</v>
      </c>
      <c r="C15" s="17">
        <v>2032177.67</v>
      </c>
      <c r="D15" s="1">
        <f t="shared" si="0"/>
        <v>1.0518360975790075</v>
      </c>
      <c r="M15">
        <v>12</v>
      </c>
      <c r="N15" s="12">
        <v>13207557</v>
      </c>
      <c r="O15" s="12">
        <v>12013862</v>
      </c>
      <c r="P15" s="1">
        <f t="shared" si="1"/>
        <v>1.0993598061972079</v>
      </c>
    </row>
    <row r="16" spans="1:16" x14ac:dyDescent="0.3">
      <c r="A16">
        <v>13</v>
      </c>
      <c r="B16">
        <v>2179946.2799999998</v>
      </c>
      <c r="C16" s="17">
        <v>2076854.91</v>
      </c>
      <c r="D16" s="1">
        <f t="shared" si="0"/>
        <v>1.0496382147369168</v>
      </c>
      <c r="M16">
        <v>13</v>
      </c>
      <c r="N16" s="12">
        <v>13291468.5</v>
      </c>
      <c r="O16" s="12">
        <v>12083891.5</v>
      </c>
      <c r="P16" s="1">
        <f t="shared" si="1"/>
        <v>1.0999327906908134</v>
      </c>
    </row>
    <row r="17" spans="1:16" x14ac:dyDescent="0.3">
      <c r="A17">
        <v>14</v>
      </c>
      <c r="B17">
        <v>2244296.9</v>
      </c>
      <c r="C17" s="17">
        <v>2138539.7599999998</v>
      </c>
      <c r="D17" s="1">
        <f t="shared" si="0"/>
        <v>1.0494529687865144</v>
      </c>
      <c r="M17">
        <v>14</v>
      </c>
      <c r="N17" s="12">
        <v>13299364</v>
      </c>
      <c r="O17" s="12">
        <v>12095077</v>
      </c>
      <c r="P17" s="1">
        <f t="shared" si="1"/>
        <v>1.0995683615738867</v>
      </c>
    </row>
    <row r="18" spans="1:16" x14ac:dyDescent="0.3">
      <c r="A18">
        <v>15</v>
      </c>
      <c r="B18">
        <v>2284835.52</v>
      </c>
      <c r="C18" s="17">
        <v>2175936.4</v>
      </c>
      <c r="D18" s="1">
        <f t="shared" si="0"/>
        <v>1.0500470142417766</v>
      </c>
      <c r="M18">
        <v>15</v>
      </c>
      <c r="N18" s="12">
        <v>13253201</v>
      </c>
      <c r="O18" s="12">
        <v>12053237</v>
      </c>
      <c r="P18" s="1">
        <f t="shared" si="1"/>
        <v>1.0995553310699857</v>
      </c>
    </row>
    <row r="19" spans="1:16" x14ac:dyDescent="0.3">
      <c r="A19">
        <v>16</v>
      </c>
      <c r="B19">
        <v>2262773.62</v>
      </c>
      <c r="C19" s="17">
        <v>2157256.0099999998</v>
      </c>
      <c r="D19" s="1">
        <f t="shared" si="0"/>
        <v>1.0489128826207328</v>
      </c>
      <c r="M19">
        <v>16</v>
      </c>
      <c r="N19" s="12">
        <v>13297526.5</v>
      </c>
      <c r="O19" s="12">
        <v>12090462</v>
      </c>
      <c r="P19" s="1">
        <f t="shared" si="1"/>
        <v>1.0998360939391729</v>
      </c>
    </row>
    <row r="20" spans="1:16" x14ac:dyDescent="0.3">
      <c r="A20">
        <v>17</v>
      </c>
      <c r="B20">
        <v>2232196.4</v>
      </c>
      <c r="C20" s="17">
        <v>2131419.9500000002</v>
      </c>
      <c r="D20" s="1">
        <f t="shared" si="0"/>
        <v>1.0472813675221533</v>
      </c>
      <c r="M20">
        <v>17</v>
      </c>
      <c r="N20" s="12">
        <v>13416360</v>
      </c>
      <c r="O20" s="12">
        <v>12188345.5</v>
      </c>
      <c r="P20" s="1">
        <f t="shared" si="1"/>
        <v>1.1007531744156744</v>
      </c>
    </row>
    <row r="21" spans="1:16" x14ac:dyDescent="0.3">
      <c r="A21">
        <v>18</v>
      </c>
      <c r="B21">
        <v>2228206.1800000002</v>
      </c>
      <c r="C21" s="17">
        <v>2129893.64</v>
      </c>
      <c r="D21" s="1">
        <f t="shared" si="0"/>
        <v>1.0461584269531881</v>
      </c>
      <c r="M21">
        <v>18</v>
      </c>
      <c r="N21" s="12">
        <v>13566070.5</v>
      </c>
      <c r="O21" s="12">
        <v>12312947</v>
      </c>
      <c r="P21" s="1">
        <f t="shared" si="1"/>
        <v>1.1017728330999881</v>
      </c>
    </row>
    <row r="22" spans="1:16" x14ac:dyDescent="0.3">
      <c r="A22">
        <v>19</v>
      </c>
      <c r="B22">
        <v>2224116.5</v>
      </c>
      <c r="C22" s="17">
        <v>2128089.04</v>
      </c>
      <c r="D22" s="1">
        <f t="shared" si="0"/>
        <v>1.045123798015519</v>
      </c>
      <c r="M22">
        <v>19</v>
      </c>
      <c r="N22" s="12">
        <v>13666601.5</v>
      </c>
      <c r="O22" s="12">
        <v>12403760</v>
      </c>
      <c r="P22" s="1">
        <f t="shared" si="1"/>
        <v>1.1018111846730347</v>
      </c>
    </row>
    <row r="23" spans="1:16" x14ac:dyDescent="0.3">
      <c r="A23">
        <v>20</v>
      </c>
      <c r="B23">
        <v>2206964.0499999998</v>
      </c>
      <c r="C23" s="17">
        <v>2113582.0800000001</v>
      </c>
      <c r="D23" s="1">
        <f t="shared" si="0"/>
        <v>1.0441818516932164</v>
      </c>
      <c r="M23">
        <v>20</v>
      </c>
      <c r="N23" s="12">
        <v>13720599.5</v>
      </c>
      <c r="O23" s="12">
        <v>12465299.5</v>
      </c>
      <c r="P23" s="1">
        <f t="shared" si="1"/>
        <v>1.1007035571026593</v>
      </c>
    </row>
    <row r="24" spans="1:16" x14ac:dyDescent="0.3">
      <c r="A24">
        <v>21</v>
      </c>
      <c r="B24">
        <v>2219648.96</v>
      </c>
      <c r="C24" s="17">
        <v>2128540.4</v>
      </c>
      <c r="D24" s="1">
        <f t="shared" si="0"/>
        <v>1.0428033031461372</v>
      </c>
      <c r="M24">
        <v>21</v>
      </c>
      <c r="N24" s="12">
        <v>13766343.5</v>
      </c>
      <c r="O24" s="12">
        <v>12501518</v>
      </c>
      <c r="P24" s="1">
        <f t="shared" si="1"/>
        <v>1.10117375345938</v>
      </c>
    </row>
    <row r="25" spans="1:16" x14ac:dyDescent="0.3">
      <c r="A25">
        <v>22</v>
      </c>
      <c r="B25">
        <v>2239034.73</v>
      </c>
      <c r="C25" s="17">
        <v>2149809.38</v>
      </c>
      <c r="D25" s="1">
        <f t="shared" si="0"/>
        <v>1.0415038425406815</v>
      </c>
      <c r="M25">
        <v>22</v>
      </c>
      <c r="N25" s="12">
        <v>13693096</v>
      </c>
      <c r="O25" s="12">
        <v>12408221</v>
      </c>
      <c r="P25" s="1">
        <f t="shared" si="1"/>
        <v>1.1035502994345443</v>
      </c>
    </row>
    <row r="26" spans="1:16" x14ac:dyDescent="0.3">
      <c r="A26">
        <v>23</v>
      </c>
      <c r="B26">
        <v>2220383.7599999998</v>
      </c>
      <c r="C26" s="17">
        <v>2135916.69</v>
      </c>
      <c r="D26" s="1">
        <f t="shared" si="0"/>
        <v>1.0395460508340331</v>
      </c>
      <c r="M26">
        <v>23</v>
      </c>
      <c r="N26" s="12">
        <v>13488983.5</v>
      </c>
      <c r="O26" s="12">
        <v>12213670</v>
      </c>
      <c r="P26" s="1">
        <f t="shared" si="1"/>
        <v>1.104416895167464</v>
      </c>
    </row>
    <row r="27" spans="1:16" x14ac:dyDescent="0.3">
      <c r="A27">
        <v>24</v>
      </c>
      <c r="B27">
        <v>2198351.56</v>
      </c>
      <c r="C27" s="17">
        <v>2119911.5</v>
      </c>
      <c r="D27" s="1">
        <f t="shared" si="0"/>
        <v>1.0370015729430215</v>
      </c>
      <c r="M27">
        <v>24</v>
      </c>
      <c r="N27" s="12">
        <v>13313559.5</v>
      </c>
      <c r="O27" s="12">
        <v>12056443</v>
      </c>
      <c r="P27" s="1">
        <f t="shared" si="1"/>
        <v>1.1042692691368425</v>
      </c>
    </row>
    <row r="28" spans="1:16" x14ac:dyDescent="0.3">
      <c r="A28">
        <v>25</v>
      </c>
      <c r="B28">
        <v>2195605.91</v>
      </c>
      <c r="C28" s="17">
        <v>2123957.02</v>
      </c>
      <c r="D28" s="1">
        <f t="shared" si="0"/>
        <v>1.0337336816730878</v>
      </c>
      <c r="M28">
        <v>25</v>
      </c>
      <c r="N28" s="12">
        <v>13196917.5</v>
      </c>
      <c r="O28" s="12">
        <v>11954038.5</v>
      </c>
      <c r="P28" s="1">
        <f t="shared" si="1"/>
        <v>1.1039714737408617</v>
      </c>
    </row>
    <row r="29" spans="1:16" x14ac:dyDescent="0.3">
      <c r="A29">
        <v>26</v>
      </c>
      <c r="B29">
        <v>2203815.62</v>
      </c>
      <c r="C29" s="17">
        <v>2135487.52</v>
      </c>
      <c r="D29" s="1">
        <f t="shared" si="0"/>
        <v>1.0319964876217118</v>
      </c>
      <c r="M29">
        <v>26</v>
      </c>
      <c r="N29" s="12">
        <v>13081037.5</v>
      </c>
      <c r="O29" s="12">
        <v>11861866</v>
      </c>
      <c r="P29" s="1">
        <f t="shared" si="1"/>
        <v>1.1027807513590189</v>
      </c>
    </row>
    <row r="30" spans="1:16" x14ac:dyDescent="0.3">
      <c r="A30">
        <v>27</v>
      </c>
      <c r="B30">
        <v>2229688.77</v>
      </c>
      <c r="C30" s="17">
        <v>2162045.5099999998</v>
      </c>
      <c r="D30" s="1">
        <f t="shared" si="0"/>
        <v>1.0312866957180751</v>
      </c>
      <c r="M30">
        <v>27</v>
      </c>
      <c r="N30" s="12">
        <v>12970845.5</v>
      </c>
      <c r="O30" s="12">
        <v>11774368</v>
      </c>
      <c r="P30" s="1">
        <f t="shared" si="1"/>
        <v>1.1016171313823384</v>
      </c>
    </row>
    <row r="31" spans="1:16" x14ac:dyDescent="0.3">
      <c r="A31">
        <v>28</v>
      </c>
      <c r="B31">
        <v>2271251.9300000002</v>
      </c>
      <c r="C31" s="17">
        <v>2204437.54</v>
      </c>
      <c r="D31" s="1">
        <f t="shared" si="0"/>
        <v>1.0303090420062435</v>
      </c>
      <c r="M31">
        <v>28</v>
      </c>
      <c r="N31" s="12">
        <v>12839150.5</v>
      </c>
      <c r="O31" s="12">
        <v>11684266.5</v>
      </c>
      <c r="P31" s="1">
        <f t="shared" si="1"/>
        <v>1.0988409499218457</v>
      </c>
    </row>
    <row r="32" spans="1:16" x14ac:dyDescent="0.3">
      <c r="A32">
        <v>29</v>
      </c>
      <c r="B32">
        <v>2312817.83</v>
      </c>
      <c r="C32" s="17">
        <v>2245434.5099999998</v>
      </c>
      <c r="D32" s="1">
        <f t="shared" si="0"/>
        <v>1.0300090337526702</v>
      </c>
      <c r="M32">
        <v>29</v>
      </c>
      <c r="N32" s="12">
        <v>12675261</v>
      </c>
      <c r="O32" s="12">
        <v>11581640</v>
      </c>
      <c r="P32" s="1">
        <f t="shared" si="1"/>
        <v>1.094427127764289</v>
      </c>
    </row>
    <row r="33" spans="1:16" x14ac:dyDescent="0.3">
      <c r="A33">
        <v>30</v>
      </c>
      <c r="B33">
        <v>2353115.0499999998</v>
      </c>
      <c r="C33" s="17">
        <v>2292327.79</v>
      </c>
      <c r="D33" s="1">
        <f t="shared" si="0"/>
        <v>1.0265176997221674</v>
      </c>
      <c r="M33">
        <v>30</v>
      </c>
      <c r="N33" s="12">
        <v>12532107</v>
      </c>
      <c r="O33" s="12">
        <v>11490690.5</v>
      </c>
      <c r="P33" s="1">
        <f t="shared" si="1"/>
        <v>1.0906313245492079</v>
      </c>
    </row>
    <row r="34" spans="1:16" x14ac:dyDescent="0.3">
      <c r="A34">
        <v>31</v>
      </c>
      <c r="B34">
        <v>2390210.6800000002</v>
      </c>
      <c r="C34" s="17">
        <v>2340426.85</v>
      </c>
      <c r="D34" s="1">
        <f t="shared" si="0"/>
        <v>1.0212712608385945</v>
      </c>
      <c r="M34">
        <v>31</v>
      </c>
      <c r="N34" s="12">
        <v>12409458</v>
      </c>
      <c r="O34" s="12">
        <v>11408386</v>
      </c>
      <c r="P34" s="1">
        <f t="shared" si="1"/>
        <v>1.0877487840961904</v>
      </c>
    </row>
    <row r="35" spans="1:16" x14ac:dyDescent="0.3">
      <c r="A35">
        <v>32</v>
      </c>
      <c r="B35">
        <v>2406485.2000000002</v>
      </c>
      <c r="C35" s="17">
        <v>2363861.08</v>
      </c>
      <c r="D35" s="1">
        <f t="shared" si="0"/>
        <v>1.0180315672357532</v>
      </c>
      <c r="M35">
        <v>32</v>
      </c>
      <c r="N35" s="12">
        <v>12256544.5</v>
      </c>
      <c r="O35" s="12">
        <v>11299779.5</v>
      </c>
      <c r="P35" s="1">
        <f t="shared" si="1"/>
        <v>1.0846711212373656</v>
      </c>
    </row>
    <row r="36" spans="1:16" x14ac:dyDescent="0.3">
      <c r="A36">
        <v>33</v>
      </c>
      <c r="B36">
        <v>2374861.54</v>
      </c>
      <c r="C36" s="17">
        <v>2333116.9300000002</v>
      </c>
      <c r="D36" s="1">
        <f t="shared" si="0"/>
        <v>1.0178922065427727</v>
      </c>
      <c r="M36">
        <v>33</v>
      </c>
      <c r="N36" s="12">
        <v>12112667</v>
      </c>
      <c r="O36" s="12">
        <v>11196857</v>
      </c>
      <c r="P36" s="1">
        <f t="shared" si="1"/>
        <v>1.0817917027965973</v>
      </c>
    </row>
    <row r="37" spans="1:16" x14ac:dyDescent="0.3">
      <c r="A37">
        <v>34</v>
      </c>
      <c r="B37">
        <v>2320219.0099999998</v>
      </c>
      <c r="C37" s="17">
        <v>2277712.16</v>
      </c>
      <c r="D37" s="1">
        <f t="shared" si="0"/>
        <v>1.0186620815160419</v>
      </c>
      <c r="M37">
        <v>34</v>
      </c>
      <c r="N37" s="12">
        <v>11985309.5</v>
      </c>
      <c r="O37" s="12">
        <v>11079500</v>
      </c>
      <c r="P37" s="1">
        <f t="shared" si="1"/>
        <v>1.0817554492531252</v>
      </c>
    </row>
    <row r="38" spans="1:16" x14ac:dyDescent="0.3">
      <c r="A38">
        <v>35</v>
      </c>
      <c r="B38">
        <v>2287626.9</v>
      </c>
      <c r="C38" s="17">
        <v>2241640.1800000002</v>
      </c>
      <c r="D38" s="1">
        <f t="shared" si="0"/>
        <v>1.0205147643276093</v>
      </c>
      <c r="M38">
        <v>35</v>
      </c>
      <c r="N38" s="12">
        <v>11825940</v>
      </c>
      <c r="O38" s="12">
        <v>10921629</v>
      </c>
      <c r="P38" s="1">
        <f t="shared" si="1"/>
        <v>1.0828000108774982</v>
      </c>
    </row>
    <row r="39" spans="1:16" x14ac:dyDescent="0.3">
      <c r="A39">
        <v>36</v>
      </c>
      <c r="B39">
        <v>2279135.69</v>
      </c>
      <c r="C39" s="17">
        <v>2227495.2999999998</v>
      </c>
      <c r="D39" s="1">
        <f t="shared" si="0"/>
        <v>1.023183164516666</v>
      </c>
      <c r="M39">
        <v>36</v>
      </c>
      <c r="N39" s="12">
        <v>11677031.5</v>
      </c>
      <c r="O39" s="12">
        <v>10791849</v>
      </c>
      <c r="P39" s="1">
        <f t="shared" si="1"/>
        <v>1.0820232473601141</v>
      </c>
    </row>
    <row r="40" spans="1:16" x14ac:dyDescent="0.3">
      <c r="A40">
        <v>37</v>
      </c>
      <c r="B40">
        <v>2278525.83</v>
      </c>
      <c r="C40" s="17">
        <v>2228837.98</v>
      </c>
      <c r="D40" s="1">
        <f t="shared" si="0"/>
        <v>1.0222931637229191</v>
      </c>
      <c r="M40">
        <v>37</v>
      </c>
      <c r="N40" s="12">
        <v>11461907</v>
      </c>
      <c r="O40" s="12">
        <v>10604483.5</v>
      </c>
      <c r="P40" s="1">
        <f t="shared" si="1"/>
        <v>1.0808548101376176</v>
      </c>
    </row>
    <row r="41" spans="1:16" x14ac:dyDescent="0.3">
      <c r="A41">
        <v>38</v>
      </c>
      <c r="B41">
        <v>2249368.31</v>
      </c>
      <c r="C41" s="17">
        <v>2207142.67</v>
      </c>
      <c r="D41" s="1">
        <f t="shared" si="0"/>
        <v>1.0191313595509439</v>
      </c>
      <c r="M41">
        <v>38</v>
      </c>
      <c r="N41" s="12">
        <v>11200285</v>
      </c>
      <c r="O41" s="12">
        <v>10365963.5</v>
      </c>
      <c r="P41" s="1">
        <f t="shared" si="1"/>
        <v>1.0804866330081135</v>
      </c>
    </row>
    <row r="42" spans="1:16" x14ac:dyDescent="0.3">
      <c r="A42">
        <v>39</v>
      </c>
      <c r="B42">
        <v>2238104.81</v>
      </c>
      <c r="C42" s="17">
        <v>2201780.85</v>
      </c>
      <c r="D42" s="1">
        <f t="shared" si="0"/>
        <v>1.0164975365282154</v>
      </c>
      <c r="M42">
        <v>39</v>
      </c>
      <c r="N42" s="12">
        <v>10939536</v>
      </c>
      <c r="O42" s="12">
        <v>10131198</v>
      </c>
      <c r="P42" s="1">
        <f t="shared" si="1"/>
        <v>1.0797870103812006</v>
      </c>
    </row>
    <row r="43" spans="1:16" x14ac:dyDescent="0.3">
      <c r="A43">
        <v>40</v>
      </c>
      <c r="B43">
        <v>2248739.5699999998</v>
      </c>
      <c r="C43" s="17">
        <v>2216857.6800000002</v>
      </c>
      <c r="D43" s="1">
        <f t="shared" si="0"/>
        <v>1.0143815682385167</v>
      </c>
      <c r="M43">
        <v>40</v>
      </c>
      <c r="N43" s="12">
        <v>10643359</v>
      </c>
      <c r="O43" s="12">
        <v>9867425.5</v>
      </c>
      <c r="P43" s="1">
        <f t="shared" si="1"/>
        <v>1.0786358609953528</v>
      </c>
    </row>
    <row r="44" spans="1:16" x14ac:dyDescent="0.3">
      <c r="A44">
        <v>41</v>
      </c>
      <c r="B44">
        <v>2226932.19</v>
      </c>
      <c r="C44" s="17">
        <v>2199489.0699999998</v>
      </c>
      <c r="D44" s="1">
        <f t="shared" si="0"/>
        <v>1.0124770431343859</v>
      </c>
      <c r="M44">
        <v>41</v>
      </c>
      <c r="N44" s="12">
        <v>10373322</v>
      </c>
      <c r="O44" s="12">
        <v>9625289.5</v>
      </c>
      <c r="P44" s="1">
        <f t="shared" si="1"/>
        <v>1.077715324822178</v>
      </c>
    </row>
    <row r="45" spans="1:16" x14ac:dyDescent="0.3">
      <c r="A45">
        <v>42</v>
      </c>
      <c r="B45">
        <v>2202792.79</v>
      </c>
      <c r="C45" s="17">
        <v>2178844.36</v>
      </c>
      <c r="D45" s="1">
        <f t="shared" si="0"/>
        <v>1.0109913449715151</v>
      </c>
      <c r="M45">
        <v>42</v>
      </c>
      <c r="N45" s="12">
        <v>10102855.5</v>
      </c>
      <c r="O45" s="12">
        <v>9390740.5</v>
      </c>
      <c r="P45" s="1">
        <f t="shared" si="1"/>
        <v>1.0758316130660837</v>
      </c>
    </row>
    <row r="46" spans="1:16" x14ac:dyDescent="0.3">
      <c r="A46">
        <v>43</v>
      </c>
      <c r="B46">
        <v>2147952.23</v>
      </c>
      <c r="C46" s="17">
        <v>2132398.54</v>
      </c>
      <c r="D46" s="1">
        <f t="shared" si="0"/>
        <v>1.007293988299204</v>
      </c>
      <c r="M46">
        <v>43</v>
      </c>
      <c r="N46" s="12">
        <v>9768936</v>
      </c>
      <c r="O46" s="12">
        <v>9113944.5</v>
      </c>
      <c r="P46" s="1">
        <f t="shared" si="1"/>
        <v>1.0718669616651715</v>
      </c>
    </row>
    <row r="47" spans="1:16" x14ac:dyDescent="0.3">
      <c r="A47">
        <v>44</v>
      </c>
      <c r="B47">
        <v>2074223.12</v>
      </c>
      <c r="C47" s="17">
        <v>2067441.47</v>
      </c>
      <c r="D47" s="1">
        <f t="shared" si="0"/>
        <v>1.0032802137803689</v>
      </c>
      <c r="M47">
        <v>44</v>
      </c>
      <c r="N47" s="12">
        <v>9419753.5</v>
      </c>
      <c r="O47" s="12">
        <v>8823557.5</v>
      </c>
      <c r="P47" s="1">
        <f t="shared" si="1"/>
        <v>1.0675686649064167</v>
      </c>
    </row>
    <row r="48" spans="1:16" x14ac:dyDescent="0.3">
      <c r="A48">
        <v>45</v>
      </c>
      <c r="B48">
        <v>2032657.18</v>
      </c>
      <c r="C48" s="17">
        <v>2033882.46</v>
      </c>
      <c r="D48" s="1">
        <f t="shared" si="0"/>
        <v>0.99939756597340434</v>
      </c>
      <c r="M48">
        <v>45</v>
      </c>
      <c r="N48" s="12">
        <v>9143852.5</v>
      </c>
      <c r="O48" s="12">
        <v>8593835.5</v>
      </c>
      <c r="P48" s="1">
        <f t="shared" si="1"/>
        <v>1.064001341426654</v>
      </c>
    </row>
    <row r="49" spans="1:16" x14ac:dyDescent="0.3">
      <c r="A49">
        <v>46</v>
      </c>
      <c r="B49">
        <v>1981423.14</v>
      </c>
      <c r="C49" s="17">
        <v>1988317.28</v>
      </c>
      <c r="D49" s="1">
        <f t="shared" si="0"/>
        <v>0.99653267611293905</v>
      </c>
      <c r="M49">
        <v>46</v>
      </c>
      <c r="N49" s="12">
        <v>8936624.5</v>
      </c>
      <c r="O49" s="12">
        <v>8427984</v>
      </c>
      <c r="P49" s="1">
        <f t="shared" si="1"/>
        <v>1.0603513841507055</v>
      </c>
    </row>
    <row r="50" spans="1:16" x14ac:dyDescent="0.3">
      <c r="A50">
        <v>47</v>
      </c>
      <c r="B50">
        <v>1955441.94</v>
      </c>
      <c r="C50" s="17">
        <v>1963931.17</v>
      </c>
      <c r="D50" s="1">
        <f t="shared" si="0"/>
        <v>0.99567742997836328</v>
      </c>
      <c r="M50">
        <v>47</v>
      </c>
      <c r="N50" s="12">
        <v>8692569</v>
      </c>
      <c r="O50" s="12">
        <v>8233180.5</v>
      </c>
      <c r="P50" s="1">
        <f t="shared" si="1"/>
        <v>1.0557972098388952</v>
      </c>
    </row>
    <row r="51" spans="1:16" x14ac:dyDescent="0.3">
      <c r="A51">
        <v>48</v>
      </c>
      <c r="B51">
        <v>1943885.02</v>
      </c>
      <c r="C51" s="17">
        <v>1956384.76</v>
      </c>
      <c r="D51" s="1">
        <f t="shared" si="0"/>
        <v>0.99361079668193697</v>
      </c>
      <c r="M51">
        <v>48</v>
      </c>
      <c r="N51" s="12">
        <v>8445191</v>
      </c>
      <c r="O51" s="12">
        <v>8036936</v>
      </c>
      <c r="P51" s="1">
        <f t="shared" si="1"/>
        <v>1.0507973436643019</v>
      </c>
    </row>
    <row r="52" spans="1:16" x14ac:dyDescent="0.3">
      <c r="A52">
        <v>49</v>
      </c>
      <c r="B52">
        <v>1934553.21</v>
      </c>
      <c r="C52" s="17">
        <v>1951720.87</v>
      </c>
      <c r="D52" s="1">
        <f t="shared" si="0"/>
        <v>0.9912038343884696</v>
      </c>
      <c r="M52">
        <v>49</v>
      </c>
      <c r="N52" s="12">
        <v>8223351.0000000009</v>
      </c>
      <c r="O52" s="12">
        <v>7861523.5</v>
      </c>
      <c r="P52" s="1">
        <f t="shared" si="1"/>
        <v>1.0460251120536626</v>
      </c>
    </row>
    <row r="53" spans="1:16" x14ac:dyDescent="0.3">
      <c r="A53">
        <v>50</v>
      </c>
      <c r="B53">
        <v>1993710.15</v>
      </c>
      <c r="C53" s="17">
        <v>2010101.63</v>
      </c>
      <c r="D53" s="1">
        <f t="shared" si="0"/>
        <v>0.99184544713791412</v>
      </c>
      <c r="M53">
        <v>50</v>
      </c>
      <c r="N53" s="12">
        <v>7959330.5</v>
      </c>
      <c r="O53" s="12">
        <v>7639262</v>
      </c>
      <c r="P53" s="1">
        <f t="shared" si="1"/>
        <v>1.0418978299212673</v>
      </c>
    </row>
    <row r="54" spans="1:16" x14ac:dyDescent="0.3">
      <c r="A54">
        <v>51</v>
      </c>
      <c r="B54">
        <v>2104491.56</v>
      </c>
      <c r="C54" s="17">
        <v>2113039.64</v>
      </c>
      <c r="D54" s="1">
        <f t="shared" si="0"/>
        <v>0.99595460499737709</v>
      </c>
      <c r="M54">
        <v>51</v>
      </c>
      <c r="N54" s="12">
        <v>7704046</v>
      </c>
      <c r="O54" s="12">
        <v>7419765.5</v>
      </c>
      <c r="P54" s="1">
        <f t="shared" si="1"/>
        <v>1.0383139467143536</v>
      </c>
    </row>
    <row r="55" spans="1:16" x14ac:dyDescent="0.3">
      <c r="A55">
        <v>52</v>
      </c>
      <c r="B55">
        <v>2148407.13</v>
      </c>
      <c r="C55" s="17">
        <v>2154299.2000000002</v>
      </c>
      <c r="D55" s="1">
        <f t="shared" si="0"/>
        <v>0.9972649713651659</v>
      </c>
      <c r="M55">
        <v>52</v>
      </c>
      <c r="N55" s="12">
        <v>7446268</v>
      </c>
      <c r="O55" s="12">
        <v>7196268</v>
      </c>
      <c r="P55" s="1">
        <f t="shared" si="1"/>
        <v>1.0347402292410455</v>
      </c>
    </row>
    <row r="56" spans="1:16" x14ac:dyDescent="0.3">
      <c r="A56">
        <v>53</v>
      </c>
      <c r="B56">
        <v>2086792.69</v>
      </c>
      <c r="C56" s="17">
        <v>2098653.02</v>
      </c>
      <c r="D56" s="1">
        <f t="shared" si="0"/>
        <v>0.99434859889320815</v>
      </c>
      <c r="M56">
        <v>53</v>
      </c>
      <c r="N56" s="12">
        <v>7193850</v>
      </c>
      <c r="O56" s="12">
        <v>6974454.5</v>
      </c>
      <c r="P56" s="1">
        <f t="shared" si="1"/>
        <v>1.0314570121577251</v>
      </c>
    </row>
    <row r="57" spans="1:16" x14ac:dyDescent="0.3">
      <c r="A57">
        <v>54</v>
      </c>
      <c r="B57">
        <v>2019821.82</v>
      </c>
      <c r="C57" s="17">
        <v>2038872.01</v>
      </c>
      <c r="D57" s="1">
        <f t="shared" si="0"/>
        <v>0.99065650521142823</v>
      </c>
      <c r="M57">
        <v>54</v>
      </c>
      <c r="N57" s="12">
        <v>6977641</v>
      </c>
      <c r="O57" s="12">
        <v>6785411.5</v>
      </c>
      <c r="P57" s="1">
        <f t="shared" si="1"/>
        <v>1.0283298220012154</v>
      </c>
    </row>
    <row r="58" spans="1:16" x14ac:dyDescent="0.3">
      <c r="A58">
        <v>55</v>
      </c>
      <c r="B58">
        <v>1993909.31</v>
      </c>
      <c r="C58" s="17">
        <v>2024324.79</v>
      </c>
      <c r="D58" s="1">
        <f t="shared" si="0"/>
        <v>0.98497499998505678</v>
      </c>
      <c r="M58">
        <v>55</v>
      </c>
      <c r="N58" s="12">
        <v>6751250.5</v>
      </c>
      <c r="O58" s="12">
        <v>6583968</v>
      </c>
      <c r="P58" s="1">
        <f t="shared" si="1"/>
        <v>1.0254075505834779</v>
      </c>
    </row>
    <row r="59" spans="1:16" x14ac:dyDescent="0.3">
      <c r="A59">
        <v>56</v>
      </c>
      <c r="B59">
        <v>2004583.45</v>
      </c>
      <c r="C59" s="17">
        <v>2046578.02</v>
      </c>
      <c r="D59" s="1">
        <f t="shared" si="0"/>
        <v>0.97948059170497681</v>
      </c>
      <c r="M59">
        <v>56</v>
      </c>
      <c r="N59" s="12">
        <v>6503998</v>
      </c>
      <c r="O59" s="12">
        <v>6359234</v>
      </c>
      <c r="P59" s="1">
        <f t="shared" si="1"/>
        <v>1.0227643769674146</v>
      </c>
    </row>
    <row r="60" spans="1:16" x14ac:dyDescent="0.3">
      <c r="A60">
        <v>57</v>
      </c>
      <c r="B60">
        <v>2049050.45</v>
      </c>
      <c r="C60" s="17">
        <v>2106480.19</v>
      </c>
      <c r="D60" s="1">
        <f t="shared" si="0"/>
        <v>0.97273663418595924</v>
      </c>
      <c r="M60">
        <v>57</v>
      </c>
      <c r="N60" s="12">
        <v>6271395</v>
      </c>
      <c r="O60" s="12">
        <v>6147426</v>
      </c>
      <c r="P60" s="1">
        <f t="shared" si="1"/>
        <v>1.0201660011848861</v>
      </c>
    </row>
    <row r="61" spans="1:16" x14ac:dyDescent="0.3">
      <c r="A61">
        <v>58</v>
      </c>
      <c r="B61">
        <v>2103318.87</v>
      </c>
      <c r="C61" s="17">
        <v>2176814.6</v>
      </c>
      <c r="D61" s="1">
        <f t="shared" si="0"/>
        <v>0.9662370281786975</v>
      </c>
      <c r="M61">
        <v>58</v>
      </c>
      <c r="N61" s="12">
        <v>6067209</v>
      </c>
      <c r="O61" s="12">
        <v>5962718</v>
      </c>
      <c r="P61" s="1">
        <f t="shared" si="1"/>
        <v>1.01752405530498</v>
      </c>
    </row>
    <row r="62" spans="1:16" x14ac:dyDescent="0.3">
      <c r="A62">
        <v>59</v>
      </c>
      <c r="B62">
        <v>2121342.71</v>
      </c>
      <c r="C62" s="17">
        <v>2205161.63</v>
      </c>
      <c r="D62" s="1">
        <f t="shared" si="0"/>
        <v>0.96198967057122253</v>
      </c>
      <c r="M62">
        <v>59</v>
      </c>
      <c r="N62" s="12">
        <v>5863667</v>
      </c>
      <c r="O62" s="12">
        <v>5778575</v>
      </c>
      <c r="P62" s="1">
        <f t="shared" si="1"/>
        <v>1.0147254297123425</v>
      </c>
    </row>
    <row r="63" spans="1:16" x14ac:dyDescent="0.3">
      <c r="A63">
        <v>60</v>
      </c>
      <c r="B63">
        <v>2117578.12</v>
      </c>
      <c r="C63" s="17">
        <v>2211753.21</v>
      </c>
      <c r="D63" s="1">
        <f t="shared" si="0"/>
        <v>0.95742061565720538</v>
      </c>
      <c r="M63">
        <v>60</v>
      </c>
      <c r="N63" s="12">
        <v>5642260</v>
      </c>
      <c r="O63" s="12">
        <v>5578465</v>
      </c>
      <c r="P63" s="1">
        <f t="shared" si="1"/>
        <v>1.0114359416075929</v>
      </c>
    </row>
    <row r="64" spans="1:16" x14ac:dyDescent="0.3">
      <c r="A64">
        <v>61</v>
      </c>
      <c r="B64">
        <v>2111230.69</v>
      </c>
      <c r="C64" s="17">
        <v>2215223.7799999998</v>
      </c>
      <c r="D64" s="1">
        <f t="shared" si="0"/>
        <v>0.95305526649772609</v>
      </c>
      <c r="M64">
        <v>61</v>
      </c>
      <c r="N64" s="12">
        <v>5413626</v>
      </c>
      <c r="O64" s="12">
        <v>5372642.5</v>
      </c>
      <c r="P64" s="1">
        <f t="shared" si="1"/>
        <v>1.0076281829658311</v>
      </c>
    </row>
    <row r="65" spans="1:16" x14ac:dyDescent="0.3">
      <c r="A65">
        <v>62</v>
      </c>
      <c r="B65">
        <v>2082251.57</v>
      </c>
      <c r="C65" s="17">
        <v>2194830.63</v>
      </c>
      <c r="D65" s="1">
        <f t="shared" si="0"/>
        <v>0.94870717655329972</v>
      </c>
      <c r="M65">
        <v>62</v>
      </c>
      <c r="N65" s="12">
        <v>5180559</v>
      </c>
      <c r="O65" s="12">
        <v>5163544.5</v>
      </c>
      <c r="P65" s="1">
        <f t="shared" si="1"/>
        <v>1.0032951202415317</v>
      </c>
    </row>
    <row r="66" spans="1:16" x14ac:dyDescent="0.3">
      <c r="A66">
        <v>63</v>
      </c>
      <c r="B66">
        <v>2033276.82</v>
      </c>
      <c r="C66" s="17">
        <v>2157673.7400000002</v>
      </c>
      <c r="D66" s="1">
        <f t="shared" si="0"/>
        <v>0.94234674237635196</v>
      </c>
      <c r="M66">
        <v>63</v>
      </c>
      <c r="N66" s="12">
        <v>4940993.5</v>
      </c>
      <c r="O66" s="12">
        <v>4950009.5</v>
      </c>
      <c r="P66" s="1">
        <f t="shared" si="1"/>
        <v>0.99817858935422243</v>
      </c>
    </row>
    <row r="67" spans="1:16" x14ac:dyDescent="0.3">
      <c r="A67">
        <v>64</v>
      </c>
      <c r="B67">
        <v>1993139.74</v>
      </c>
      <c r="C67" s="17">
        <v>2132077.7799999998</v>
      </c>
      <c r="D67" s="1">
        <f t="shared" si="0"/>
        <v>0.93483444117127856</v>
      </c>
      <c r="M67">
        <v>64</v>
      </c>
      <c r="N67" s="12">
        <v>4707331</v>
      </c>
      <c r="O67" s="12">
        <v>4744522</v>
      </c>
      <c r="P67" s="1">
        <f t="shared" si="1"/>
        <v>0.99216127567750767</v>
      </c>
    </row>
    <row r="68" spans="1:16" x14ac:dyDescent="0.3">
      <c r="A68">
        <v>65</v>
      </c>
      <c r="B68">
        <v>1954948.71</v>
      </c>
      <c r="C68" s="17">
        <v>2107185.13</v>
      </c>
      <c r="D68" s="1">
        <f t="shared" ref="D68:D103" si="2">B68/C68</f>
        <v>0.92775365684172229</v>
      </c>
      <c r="M68">
        <v>65</v>
      </c>
      <c r="N68" s="12">
        <v>4487370</v>
      </c>
      <c r="O68" s="12">
        <v>4552806.5</v>
      </c>
      <c r="P68" s="1">
        <f t="shared" ref="P68:P103" si="3">N68/O68</f>
        <v>0.98562721697045552</v>
      </c>
    </row>
    <row r="69" spans="1:16" x14ac:dyDescent="0.3">
      <c r="A69">
        <v>66</v>
      </c>
      <c r="B69">
        <v>1879758.77</v>
      </c>
      <c r="C69" s="17">
        <v>2048101.71</v>
      </c>
      <c r="D69" s="1">
        <f t="shared" si="2"/>
        <v>0.91780538086655861</v>
      </c>
      <c r="M69">
        <v>66</v>
      </c>
      <c r="N69" s="12">
        <v>4258167</v>
      </c>
      <c r="O69" s="12">
        <v>4350483.5</v>
      </c>
      <c r="P69" s="1">
        <f t="shared" si="3"/>
        <v>0.97878017466334488</v>
      </c>
    </row>
    <row r="70" spans="1:16" x14ac:dyDescent="0.3">
      <c r="A70">
        <v>67</v>
      </c>
      <c r="B70">
        <v>1801871.68</v>
      </c>
      <c r="C70" s="17">
        <v>1984765.44</v>
      </c>
      <c r="D70" s="1">
        <f t="shared" si="2"/>
        <v>0.9078511967640871</v>
      </c>
      <c r="M70">
        <v>67</v>
      </c>
      <c r="N70" s="12">
        <v>4015421.5</v>
      </c>
      <c r="O70" s="12">
        <v>4134368.4999999995</v>
      </c>
      <c r="P70" s="1">
        <f t="shared" si="3"/>
        <v>0.97122970533468422</v>
      </c>
    </row>
    <row r="71" spans="1:16" x14ac:dyDescent="0.3">
      <c r="A71">
        <v>68</v>
      </c>
      <c r="B71">
        <v>1735677.1</v>
      </c>
      <c r="C71" s="17">
        <v>1931198.61</v>
      </c>
      <c r="D71" s="1">
        <f t="shared" si="2"/>
        <v>0.89875639461028822</v>
      </c>
      <c r="M71">
        <v>68</v>
      </c>
      <c r="N71" s="12">
        <v>3767262.5</v>
      </c>
      <c r="O71" s="12">
        <v>3911286.5</v>
      </c>
      <c r="P71" s="1">
        <f t="shared" si="3"/>
        <v>0.96317733308465125</v>
      </c>
    </row>
    <row r="72" spans="1:16" x14ac:dyDescent="0.3">
      <c r="A72">
        <v>69</v>
      </c>
      <c r="B72">
        <v>1654949.13</v>
      </c>
      <c r="C72" s="17">
        <v>1860515.04</v>
      </c>
      <c r="D72" s="1">
        <f t="shared" si="2"/>
        <v>0.88951128822909153</v>
      </c>
      <c r="M72">
        <v>69</v>
      </c>
      <c r="N72" s="12">
        <v>3506166.5</v>
      </c>
      <c r="O72" s="12">
        <v>3671848.5</v>
      </c>
      <c r="P72" s="1">
        <f t="shared" si="3"/>
        <v>0.95487776796891266</v>
      </c>
    </row>
    <row r="73" spans="1:16" x14ac:dyDescent="0.3">
      <c r="A73">
        <v>70</v>
      </c>
      <c r="B73">
        <v>1577738.13</v>
      </c>
      <c r="C73" s="17">
        <v>1788252.08</v>
      </c>
      <c r="D73" s="1">
        <f t="shared" si="2"/>
        <v>0.88227948824754043</v>
      </c>
      <c r="M73">
        <v>70</v>
      </c>
      <c r="N73" s="12">
        <v>3234732</v>
      </c>
      <c r="O73" s="12">
        <v>3418702</v>
      </c>
      <c r="P73" s="1">
        <f t="shared" si="3"/>
        <v>0.94618717864265445</v>
      </c>
    </row>
    <row r="74" spans="1:16" x14ac:dyDescent="0.3">
      <c r="A74">
        <v>71</v>
      </c>
      <c r="B74">
        <v>1497059.1</v>
      </c>
      <c r="C74" s="17">
        <v>1714826.09</v>
      </c>
      <c r="D74" s="1">
        <f t="shared" si="2"/>
        <v>0.87300928574045666</v>
      </c>
      <c r="M74">
        <v>71</v>
      </c>
      <c r="N74" s="12">
        <v>2966189.5</v>
      </c>
      <c r="O74" s="12">
        <v>3164062.5</v>
      </c>
      <c r="P74" s="1">
        <f t="shared" si="3"/>
        <v>0.93746236049382714</v>
      </c>
    </row>
    <row r="75" spans="1:16" x14ac:dyDescent="0.3">
      <c r="A75">
        <v>72</v>
      </c>
      <c r="B75">
        <v>1412822.48</v>
      </c>
      <c r="C75" s="17">
        <v>1636006.12</v>
      </c>
      <c r="D75" s="1">
        <f t="shared" si="2"/>
        <v>0.86358019247507456</v>
      </c>
      <c r="M75">
        <v>72</v>
      </c>
      <c r="N75" s="12">
        <v>2707992.5</v>
      </c>
      <c r="O75" s="12">
        <v>2915336.5</v>
      </c>
      <c r="P75" s="1">
        <f t="shared" si="3"/>
        <v>0.92887819296331653</v>
      </c>
    </row>
    <row r="76" spans="1:16" x14ac:dyDescent="0.3">
      <c r="A76">
        <v>73</v>
      </c>
      <c r="B76">
        <v>1349069.6</v>
      </c>
      <c r="C76" s="17">
        <v>1573477.51</v>
      </c>
      <c r="D76" s="1">
        <f t="shared" si="2"/>
        <v>0.85738092309943481</v>
      </c>
      <c r="M76">
        <v>73</v>
      </c>
      <c r="N76" s="12">
        <v>2457923</v>
      </c>
      <c r="O76" s="12">
        <v>2669977</v>
      </c>
      <c r="P76" s="1">
        <f t="shared" si="3"/>
        <v>0.9205783420606245</v>
      </c>
    </row>
    <row r="77" spans="1:16" x14ac:dyDescent="0.3">
      <c r="A77">
        <v>74</v>
      </c>
      <c r="B77">
        <v>1305534.8799999999</v>
      </c>
      <c r="C77" s="17">
        <v>1529743.67</v>
      </c>
      <c r="D77" s="1">
        <f t="shared" si="2"/>
        <v>0.85343375207429362</v>
      </c>
      <c r="M77">
        <v>74</v>
      </c>
      <c r="N77" s="12">
        <v>2116712</v>
      </c>
      <c r="O77" s="12">
        <v>2334225</v>
      </c>
      <c r="P77" s="1">
        <f t="shared" si="3"/>
        <v>0.90681575255170344</v>
      </c>
    </row>
    <row r="78" spans="1:16" x14ac:dyDescent="0.3">
      <c r="A78">
        <v>75</v>
      </c>
      <c r="B78">
        <v>1320126.02</v>
      </c>
      <c r="C78" s="17">
        <v>1540859.08</v>
      </c>
      <c r="D78" s="1">
        <f t="shared" si="2"/>
        <v>0.85674675714017923</v>
      </c>
      <c r="M78">
        <v>75</v>
      </c>
      <c r="N78" s="12">
        <v>1806751</v>
      </c>
      <c r="O78" s="12">
        <v>2050161.9999999998</v>
      </c>
      <c r="P78" s="1">
        <f t="shared" si="3"/>
        <v>0.88127230921263788</v>
      </c>
    </row>
    <row r="79" spans="1:16" x14ac:dyDescent="0.3">
      <c r="A79">
        <v>76</v>
      </c>
      <c r="B79">
        <v>1137470.1000000001</v>
      </c>
      <c r="C79" s="17">
        <v>1344680.07</v>
      </c>
      <c r="D79" s="1">
        <f t="shared" si="2"/>
        <v>0.84590388849892006</v>
      </c>
      <c r="M79">
        <v>76</v>
      </c>
      <c r="N79" s="12">
        <v>1626124</v>
      </c>
      <c r="O79" s="12">
        <v>1887638</v>
      </c>
      <c r="P79" s="1">
        <f t="shared" si="3"/>
        <v>0.86145966546551833</v>
      </c>
    </row>
    <row r="80" spans="1:16" x14ac:dyDescent="0.3">
      <c r="A80">
        <v>77</v>
      </c>
      <c r="B80">
        <v>901050.57</v>
      </c>
      <c r="C80" s="17">
        <v>1097303.31</v>
      </c>
      <c r="D80" s="1">
        <f t="shared" si="2"/>
        <v>0.8211499608070989</v>
      </c>
      <c r="M80">
        <v>77</v>
      </c>
      <c r="N80" s="12">
        <v>1462376.5</v>
      </c>
      <c r="O80" s="12">
        <v>1715912</v>
      </c>
      <c r="P80" s="1">
        <f t="shared" si="3"/>
        <v>0.85224446241998419</v>
      </c>
    </row>
    <row r="81" spans="1:16" x14ac:dyDescent="0.3">
      <c r="A81">
        <v>78</v>
      </c>
      <c r="B81">
        <v>854053.54</v>
      </c>
      <c r="C81" s="17">
        <v>1056207.43</v>
      </c>
      <c r="D81" s="1">
        <f t="shared" si="2"/>
        <v>0.80860398794960198</v>
      </c>
      <c r="M81">
        <v>78</v>
      </c>
      <c r="N81" s="12">
        <v>1303331</v>
      </c>
      <c r="O81" s="12">
        <v>1547317.5</v>
      </c>
      <c r="P81" s="1">
        <f t="shared" si="3"/>
        <v>0.84231646058420462</v>
      </c>
    </row>
    <row r="82" spans="1:16" x14ac:dyDescent="0.3">
      <c r="A82">
        <v>79</v>
      </c>
      <c r="B82">
        <v>829396.23</v>
      </c>
      <c r="C82" s="17">
        <v>1040455.91</v>
      </c>
      <c r="D82" s="1">
        <f t="shared" si="2"/>
        <v>0.79714692571643897</v>
      </c>
      <c r="M82">
        <v>79</v>
      </c>
      <c r="N82" s="12">
        <v>1154237.5</v>
      </c>
      <c r="O82" s="12">
        <v>1389888.5</v>
      </c>
      <c r="P82" s="1">
        <f t="shared" si="3"/>
        <v>0.83045330614650026</v>
      </c>
    </row>
    <row r="83" spans="1:16" x14ac:dyDescent="0.3">
      <c r="A83">
        <v>80</v>
      </c>
      <c r="B83">
        <v>753602.22</v>
      </c>
      <c r="C83" s="17">
        <v>962674.79</v>
      </c>
      <c r="D83" s="1">
        <f t="shared" si="2"/>
        <v>0.78282118512732624</v>
      </c>
      <c r="M83">
        <v>80</v>
      </c>
      <c r="N83" s="12">
        <v>1016667</v>
      </c>
      <c r="O83" s="12">
        <v>1245647.5</v>
      </c>
      <c r="P83" s="1">
        <f t="shared" si="3"/>
        <v>0.81617552317168385</v>
      </c>
    </row>
    <row r="84" spans="1:16" x14ac:dyDescent="0.3">
      <c r="A84">
        <v>81</v>
      </c>
      <c r="B84">
        <v>639637.21</v>
      </c>
      <c r="C84" s="17">
        <v>837288.27</v>
      </c>
      <c r="D84" s="1">
        <f t="shared" si="2"/>
        <v>0.76393905530290063</v>
      </c>
      <c r="M84">
        <v>81</v>
      </c>
      <c r="N84" s="12">
        <v>891521.5</v>
      </c>
      <c r="O84" s="12">
        <v>1114536.5</v>
      </c>
      <c r="P84" s="1">
        <f t="shared" si="3"/>
        <v>0.79990336790226246</v>
      </c>
    </row>
    <row r="85" spans="1:16" x14ac:dyDescent="0.3">
      <c r="A85">
        <v>82</v>
      </c>
      <c r="B85">
        <v>560151.06999999995</v>
      </c>
      <c r="C85" s="17">
        <v>752960.72</v>
      </c>
      <c r="D85" s="1">
        <f t="shared" si="2"/>
        <v>0.74393133017616109</v>
      </c>
      <c r="M85">
        <v>82</v>
      </c>
      <c r="N85" s="12">
        <v>778700.5</v>
      </c>
      <c r="O85" s="12">
        <v>995237.5</v>
      </c>
      <c r="P85" s="1">
        <f t="shared" si="3"/>
        <v>0.78242680767153572</v>
      </c>
    </row>
    <row r="86" spans="1:16" x14ac:dyDescent="0.3">
      <c r="A86">
        <v>83</v>
      </c>
      <c r="B86">
        <v>499059.61</v>
      </c>
      <c r="C86" s="17">
        <v>686246.72</v>
      </c>
      <c r="D86" s="1">
        <f t="shared" si="2"/>
        <v>0.72723059426790415</v>
      </c>
      <c r="M86">
        <v>83</v>
      </c>
      <c r="N86" s="12">
        <v>677757</v>
      </c>
      <c r="O86" s="12">
        <v>886732.5</v>
      </c>
      <c r="P86" s="1">
        <f t="shared" si="3"/>
        <v>0.76433084385651817</v>
      </c>
    </row>
    <row r="87" spans="1:16" x14ac:dyDescent="0.3">
      <c r="A87">
        <v>84</v>
      </c>
      <c r="B87">
        <v>447198.91</v>
      </c>
      <c r="C87" s="17">
        <v>630680.15</v>
      </c>
      <c r="D87" s="1">
        <f t="shared" si="2"/>
        <v>0.70907402111831164</v>
      </c>
      <c r="M87">
        <v>84</v>
      </c>
      <c r="N87" s="12">
        <v>587367.5</v>
      </c>
      <c r="O87" s="12">
        <v>788246.5</v>
      </c>
      <c r="P87" s="1">
        <f t="shared" si="3"/>
        <v>0.74515713041542209</v>
      </c>
    </row>
    <row r="88" spans="1:16" x14ac:dyDescent="0.3">
      <c r="A88">
        <v>85</v>
      </c>
      <c r="B88">
        <v>390356.44</v>
      </c>
      <c r="C88" s="17">
        <v>567954.78</v>
      </c>
      <c r="D88" s="1">
        <f t="shared" si="2"/>
        <v>0.68730197147033423</v>
      </c>
      <c r="M88">
        <v>85</v>
      </c>
      <c r="N88" s="12">
        <v>503072.5</v>
      </c>
      <c r="O88" s="12">
        <v>691053</v>
      </c>
      <c r="P88" s="1">
        <f t="shared" si="3"/>
        <v>0.72797961950819978</v>
      </c>
    </row>
    <row r="89" spans="1:16" x14ac:dyDescent="0.3">
      <c r="A89">
        <v>86</v>
      </c>
      <c r="B89">
        <v>337528.29</v>
      </c>
      <c r="C89" s="17">
        <v>505751.13</v>
      </c>
      <c r="D89" s="1">
        <f t="shared" si="2"/>
        <v>0.66738019942733484</v>
      </c>
      <c r="M89">
        <v>86</v>
      </c>
      <c r="N89" s="12">
        <v>422210.5</v>
      </c>
      <c r="O89" s="12">
        <v>590687</v>
      </c>
      <c r="P89" s="1">
        <f t="shared" si="3"/>
        <v>0.71477872375725215</v>
      </c>
    </row>
    <row r="90" spans="1:16" x14ac:dyDescent="0.3">
      <c r="A90">
        <v>87</v>
      </c>
      <c r="B90">
        <v>294424.82</v>
      </c>
      <c r="C90" s="17">
        <v>457070.18</v>
      </c>
      <c r="D90" s="1">
        <f t="shared" si="2"/>
        <v>0.64415670258777336</v>
      </c>
      <c r="M90">
        <v>87</v>
      </c>
      <c r="N90" s="12">
        <v>347480</v>
      </c>
      <c r="O90" s="12">
        <v>493614.5</v>
      </c>
      <c r="P90" s="1">
        <f t="shared" si="3"/>
        <v>0.70395014733157146</v>
      </c>
    </row>
    <row r="91" spans="1:16" x14ac:dyDescent="0.3">
      <c r="A91">
        <v>88</v>
      </c>
      <c r="B91">
        <v>247058.16</v>
      </c>
      <c r="C91" s="17">
        <v>398360.31</v>
      </c>
      <c r="D91" s="1">
        <f t="shared" si="2"/>
        <v>0.62018768887894482</v>
      </c>
      <c r="M91">
        <v>88</v>
      </c>
      <c r="N91" s="12">
        <v>282505.5</v>
      </c>
      <c r="O91" s="12">
        <v>406768</v>
      </c>
      <c r="P91" s="1">
        <f t="shared" si="3"/>
        <v>0.69451259686111</v>
      </c>
    </row>
    <row r="92" spans="1:16" x14ac:dyDescent="0.3">
      <c r="A92">
        <v>89</v>
      </c>
      <c r="B92">
        <v>207023.25</v>
      </c>
      <c r="C92" s="17">
        <v>346068.51</v>
      </c>
      <c r="D92" s="1">
        <f t="shared" si="2"/>
        <v>0.59821464252844037</v>
      </c>
      <c r="M92">
        <v>89</v>
      </c>
      <c r="N92" s="12">
        <v>226628.5</v>
      </c>
      <c r="O92" s="12">
        <v>330220</v>
      </c>
      <c r="P92" s="1">
        <f t="shared" si="3"/>
        <v>0.68629549996971717</v>
      </c>
    </row>
    <row r="93" spans="1:16" x14ac:dyDescent="0.3">
      <c r="A93">
        <v>90</v>
      </c>
      <c r="B93">
        <v>182501.43</v>
      </c>
      <c r="C93" s="17">
        <v>312827.86</v>
      </c>
      <c r="D93" s="1">
        <f t="shared" si="2"/>
        <v>0.58339250858283531</v>
      </c>
      <c r="M93">
        <v>90</v>
      </c>
      <c r="N93" s="12">
        <v>178556.5</v>
      </c>
      <c r="O93" s="12">
        <v>262144</v>
      </c>
      <c r="P93" s="1">
        <f t="shared" si="3"/>
        <v>0.68113899230957031</v>
      </c>
    </row>
    <row r="94" spans="1:16" x14ac:dyDescent="0.3">
      <c r="A94">
        <v>91</v>
      </c>
      <c r="B94">
        <v>147977.74</v>
      </c>
      <c r="C94" s="17">
        <v>268377.03000000003</v>
      </c>
      <c r="D94" s="1">
        <f t="shared" si="2"/>
        <v>0.55138004917932049</v>
      </c>
      <c r="M94">
        <v>91</v>
      </c>
      <c r="N94" s="12">
        <v>138286.5</v>
      </c>
      <c r="O94" s="12">
        <v>203651</v>
      </c>
      <c r="P94" s="1">
        <f t="shared" si="3"/>
        <v>0.67903668530967198</v>
      </c>
    </row>
    <row r="95" spans="1:16" x14ac:dyDescent="0.3">
      <c r="A95">
        <v>92</v>
      </c>
      <c r="B95">
        <v>121524.79</v>
      </c>
      <c r="C95" s="17">
        <v>233610.02</v>
      </c>
      <c r="D95" s="1">
        <f t="shared" si="2"/>
        <v>0.52020367105828769</v>
      </c>
      <c r="M95">
        <v>92</v>
      </c>
      <c r="N95" s="12">
        <v>105141</v>
      </c>
      <c r="O95" s="12">
        <v>155060</v>
      </c>
      <c r="P95" s="1">
        <f t="shared" si="3"/>
        <v>0.6780665548819812</v>
      </c>
    </row>
    <row r="96" spans="1:16" x14ac:dyDescent="0.3">
      <c r="A96">
        <v>93</v>
      </c>
      <c r="B96">
        <v>91598.48</v>
      </c>
      <c r="C96" s="17">
        <v>189589.96</v>
      </c>
      <c r="D96" s="1">
        <f t="shared" si="2"/>
        <v>0.48313992998363414</v>
      </c>
      <c r="M96">
        <v>93</v>
      </c>
      <c r="N96" s="12">
        <v>78374.5</v>
      </c>
      <c r="O96" s="12">
        <v>115848.5</v>
      </c>
      <c r="P96" s="1">
        <f t="shared" si="3"/>
        <v>0.67652580741226687</v>
      </c>
    </row>
    <row r="97" spans="1:16" x14ac:dyDescent="0.3">
      <c r="A97">
        <v>94</v>
      </c>
      <c r="B97">
        <v>70476.69</v>
      </c>
      <c r="C97" s="17">
        <v>156151.03</v>
      </c>
      <c r="D97" s="1">
        <f t="shared" si="2"/>
        <v>0.4513366962741136</v>
      </c>
      <c r="M97">
        <v>94</v>
      </c>
      <c r="N97" s="12">
        <v>57251.5</v>
      </c>
      <c r="O97" s="12">
        <v>84900.5</v>
      </c>
      <c r="P97" s="1">
        <f t="shared" si="3"/>
        <v>0.67433642911408065</v>
      </c>
    </row>
    <row r="98" spans="1:16" x14ac:dyDescent="0.3">
      <c r="A98">
        <v>95</v>
      </c>
      <c r="B98">
        <v>52242.17</v>
      </c>
      <c r="C98" s="17">
        <v>125374.25</v>
      </c>
      <c r="D98" s="1">
        <f t="shared" si="2"/>
        <v>0.41668979076644524</v>
      </c>
      <c r="M98">
        <v>95</v>
      </c>
      <c r="N98" s="12">
        <v>40824</v>
      </c>
      <c r="O98" s="12">
        <v>60797</v>
      </c>
      <c r="P98" s="1">
        <f t="shared" si="3"/>
        <v>0.67148050068259946</v>
      </c>
    </row>
    <row r="99" spans="1:16" x14ac:dyDescent="0.3">
      <c r="A99">
        <v>96</v>
      </c>
      <c r="B99">
        <v>36543.879999999997</v>
      </c>
      <c r="C99" s="17">
        <v>95307.25</v>
      </c>
      <c r="D99" s="1">
        <f t="shared" si="2"/>
        <v>0.38343232020649004</v>
      </c>
      <c r="M99">
        <v>96</v>
      </c>
      <c r="N99" s="12">
        <v>28273</v>
      </c>
      <c r="O99" s="12">
        <v>42414</v>
      </c>
      <c r="P99" s="1">
        <f t="shared" si="3"/>
        <v>0.66659593530438066</v>
      </c>
    </row>
    <row r="100" spans="1:16" x14ac:dyDescent="0.3">
      <c r="A100">
        <v>97</v>
      </c>
      <c r="B100">
        <v>24878.94</v>
      </c>
      <c r="C100" s="17">
        <v>71297.87</v>
      </c>
      <c r="D100" s="1">
        <f t="shared" si="2"/>
        <v>0.34894366409543509</v>
      </c>
      <c r="M100">
        <v>97</v>
      </c>
      <c r="N100" s="12">
        <v>19011</v>
      </c>
      <c r="O100" s="12">
        <v>28819.5</v>
      </c>
      <c r="P100" s="1">
        <f t="shared" si="3"/>
        <v>0.65965752355176188</v>
      </c>
    </row>
    <row r="101" spans="1:16" x14ac:dyDescent="0.3">
      <c r="A101">
        <v>98</v>
      </c>
      <c r="B101">
        <v>16891.32</v>
      </c>
      <c r="C101" s="17">
        <v>52608.31</v>
      </c>
      <c r="D101" s="1">
        <f t="shared" si="2"/>
        <v>0.32107703136633736</v>
      </c>
      <c r="M101">
        <v>98</v>
      </c>
      <c r="N101" s="12">
        <v>12411.5</v>
      </c>
      <c r="O101" s="12">
        <v>19006</v>
      </c>
      <c r="P101" s="1">
        <f t="shared" si="3"/>
        <v>0.65303062190887085</v>
      </c>
    </row>
    <row r="102" spans="1:16" x14ac:dyDescent="0.3">
      <c r="A102">
        <v>99</v>
      </c>
      <c r="B102">
        <v>10732.6</v>
      </c>
      <c r="C102" s="17">
        <v>36147.800000000003</v>
      </c>
      <c r="D102" s="1">
        <f t="shared" si="2"/>
        <v>0.29690880219543098</v>
      </c>
      <c r="M102">
        <v>99</v>
      </c>
      <c r="N102" s="12">
        <v>7844.5</v>
      </c>
      <c r="O102" s="12">
        <v>12141</v>
      </c>
      <c r="P102" s="1">
        <f t="shared" si="3"/>
        <v>0.64611646487109797</v>
      </c>
    </row>
    <row r="103" spans="1:16" x14ac:dyDescent="0.3">
      <c r="A103">
        <v>100</v>
      </c>
      <c r="B103">
        <v>31716</v>
      </c>
      <c r="C103" s="25">
        <v>39461</v>
      </c>
      <c r="D103" s="1">
        <f t="shared" si="2"/>
        <v>0.80373026532525782</v>
      </c>
      <c r="M103">
        <v>100</v>
      </c>
      <c r="N103" s="12">
        <v>11016.5</v>
      </c>
      <c r="O103" s="12">
        <v>17727.5</v>
      </c>
      <c r="P103" s="1">
        <f t="shared" si="3"/>
        <v>0.62143562262022278</v>
      </c>
    </row>
    <row r="104" spans="1:16" x14ac:dyDescent="0.3">
      <c r="N104" s="15"/>
      <c r="O104" s="15"/>
    </row>
    <row r="105" spans="1:16" x14ac:dyDescent="0.3">
      <c r="N105" s="15"/>
    </row>
  </sheetData>
  <mergeCells count="2">
    <mergeCell ref="A1:C1"/>
    <mergeCell ref="M1:O1"/>
  </mergeCells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C36DC-4FF8-4130-904C-74AB61EC20D0}">
  <dimension ref="A1:Q103"/>
  <sheetViews>
    <sheetView workbookViewId="0">
      <selection activeCell="G7" sqref="G7"/>
    </sheetView>
  </sheetViews>
  <sheetFormatPr defaultRowHeight="14.4" x14ac:dyDescent="0.3"/>
  <cols>
    <col min="2" max="3" width="11.109375" bestFit="1" customWidth="1"/>
    <col min="7" max="7" width="13.5546875" bestFit="1" customWidth="1"/>
    <col min="8" max="8" width="11.5546875" bestFit="1" customWidth="1"/>
    <col min="9" max="9" width="11.5546875" customWidth="1"/>
    <col min="10" max="10" width="18.6640625" bestFit="1" customWidth="1"/>
    <col min="11" max="11" width="11" bestFit="1" customWidth="1"/>
    <col min="15" max="15" width="9" bestFit="1" customWidth="1"/>
    <col min="16" max="16" width="9.109375" bestFit="1" customWidth="1"/>
    <col min="17" max="17" width="10" bestFit="1" customWidth="1"/>
  </cols>
  <sheetData>
    <row r="1" spans="1:17" x14ac:dyDescent="0.3">
      <c r="A1" s="31" t="s">
        <v>33</v>
      </c>
      <c r="B1" s="31"/>
      <c r="C1" s="31"/>
      <c r="O1" s="31" t="s">
        <v>36</v>
      </c>
      <c r="P1" s="31"/>
      <c r="Q1" s="31"/>
    </row>
    <row r="2" spans="1:17" x14ac:dyDescent="0.3">
      <c r="A2" s="2" t="s">
        <v>0</v>
      </c>
      <c r="B2" s="2" t="s">
        <v>1</v>
      </c>
      <c r="C2" s="2" t="s">
        <v>2</v>
      </c>
      <c r="O2" s="2" t="s">
        <v>0</v>
      </c>
      <c r="P2" s="2" t="s">
        <v>1</v>
      </c>
      <c r="Q2" s="2" t="s">
        <v>2</v>
      </c>
    </row>
    <row r="3" spans="1:17" x14ac:dyDescent="0.3">
      <c r="A3">
        <v>0</v>
      </c>
      <c r="B3" s="4">
        <v>1870788.75</v>
      </c>
      <c r="C3" s="4">
        <v>1790138.04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>
        <v>0</v>
      </c>
      <c r="P3" s="12">
        <v>11779435.5</v>
      </c>
      <c r="Q3" s="12">
        <v>10979586.5</v>
      </c>
    </row>
    <row r="4" spans="1:17" x14ac:dyDescent="0.3">
      <c r="A4">
        <v>1</v>
      </c>
      <c r="B4" s="4">
        <v>1862105.66</v>
      </c>
      <c r="C4" s="4">
        <v>1780528.07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>
        <v>1</v>
      </c>
      <c r="P4" s="12">
        <v>11753962</v>
      </c>
      <c r="Q4" s="12">
        <v>10922141.5</v>
      </c>
    </row>
    <row r="5" spans="1:17" x14ac:dyDescent="0.3">
      <c r="A5">
        <v>2</v>
      </c>
      <c r="B5" s="4">
        <v>1876184.26</v>
      </c>
      <c r="C5" s="4">
        <v>1793237.17</v>
      </c>
      <c r="D5" s="4"/>
      <c r="E5" s="4"/>
      <c r="F5" s="5"/>
      <c r="G5" s="32" t="s">
        <v>4</v>
      </c>
      <c r="H5" s="32"/>
      <c r="I5" s="32"/>
      <c r="J5" s="33" t="s">
        <v>35</v>
      </c>
      <c r="K5" s="34"/>
      <c r="L5" s="35"/>
      <c r="M5" s="4"/>
      <c r="N5" s="4"/>
      <c r="O5" s="4">
        <v>2</v>
      </c>
      <c r="P5" s="12">
        <v>11779349</v>
      </c>
      <c r="Q5" s="12">
        <v>10917660.5</v>
      </c>
    </row>
    <row r="6" spans="1:17" x14ac:dyDescent="0.3">
      <c r="A6">
        <v>3</v>
      </c>
      <c r="B6" s="4">
        <v>1925140.75</v>
      </c>
      <c r="C6" s="4">
        <v>1843155.96</v>
      </c>
      <c r="D6" s="4"/>
      <c r="E6" s="4"/>
      <c r="F6" s="7" t="s">
        <v>0</v>
      </c>
      <c r="G6" s="6" t="s">
        <v>5</v>
      </c>
      <c r="H6" s="6" t="s">
        <v>6</v>
      </c>
      <c r="I6" s="6" t="s">
        <v>38</v>
      </c>
      <c r="J6" s="6" t="s">
        <v>7</v>
      </c>
      <c r="K6" s="6" t="s">
        <v>6</v>
      </c>
      <c r="L6" s="7" t="s">
        <v>38</v>
      </c>
      <c r="M6" s="4"/>
      <c r="N6" s="4"/>
      <c r="O6" s="4">
        <v>3</v>
      </c>
      <c r="P6" s="12">
        <v>11963645</v>
      </c>
      <c r="Q6" s="12">
        <v>11061228</v>
      </c>
    </row>
    <row r="7" spans="1:17" x14ac:dyDescent="0.3">
      <c r="A7">
        <v>4</v>
      </c>
      <c r="B7" s="4">
        <v>1963323.3</v>
      </c>
      <c r="C7" s="4">
        <v>1879648.25</v>
      </c>
      <c r="D7" s="4"/>
      <c r="E7" s="4"/>
      <c r="F7" s="5" t="s">
        <v>8</v>
      </c>
      <c r="G7" s="5">
        <f>SUM(B3:B17)</f>
        <v>30580767.420000002</v>
      </c>
      <c r="H7" s="5">
        <f>SUM(C3:C17)</f>
        <v>29202868.210000001</v>
      </c>
      <c r="I7" s="26">
        <f>G7/H7</f>
        <v>1.0471836944265689</v>
      </c>
      <c r="J7" s="5">
        <f>SUM(P3:P17)</f>
        <v>187882029</v>
      </c>
      <c r="K7" s="5">
        <f>SUM(Q3:Q17)</f>
        <v>172455964.5</v>
      </c>
      <c r="L7" s="26">
        <f>J7/K7</f>
        <v>1.0894492953301131</v>
      </c>
      <c r="M7" s="4"/>
      <c r="N7" s="4"/>
      <c r="O7" s="4">
        <v>4</v>
      </c>
      <c r="P7" s="12">
        <v>12227873.5</v>
      </c>
      <c r="Q7" s="12">
        <v>11279775</v>
      </c>
    </row>
    <row r="8" spans="1:17" x14ac:dyDescent="0.3">
      <c r="A8">
        <v>5</v>
      </c>
      <c r="B8" s="4">
        <v>2007660.83</v>
      </c>
      <c r="C8" s="4">
        <v>1918061.73</v>
      </c>
      <c r="D8" s="4"/>
      <c r="E8" s="4"/>
      <c r="F8" s="5" t="s">
        <v>9</v>
      </c>
      <c r="G8" s="5">
        <f>SUM(B18:B32)</f>
        <v>33529691.339999996</v>
      </c>
      <c r="H8" s="5">
        <f>SUM(C18:C32)</f>
        <v>32241717.189999998</v>
      </c>
      <c r="I8" s="26">
        <f t="shared" ref="I8:I12" si="0">G8/H8</f>
        <v>1.039947442700089</v>
      </c>
      <c r="J8" s="5">
        <f>SUM(P18:P32)</f>
        <v>199945553.5</v>
      </c>
      <c r="K8" s="5">
        <f>SUM(Q18:Q32)</f>
        <v>181550082</v>
      </c>
      <c r="L8" s="26">
        <f t="shared" ref="L8:L12" si="1">J8/K8</f>
        <v>1.1013245011919079</v>
      </c>
      <c r="M8" s="4"/>
      <c r="N8" s="4"/>
      <c r="O8" s="4">
        <v>5</v>
      </c>
      <c r="P8" s="12">
        <v>12294124</v>
      </c>
      <c r="Q8" s="12">
        <v>11315405.5</v>
      </c>
    </row>
    <row r="9" spans="1:17" x14ac:dyDescent="0.3">
      <c r="A9">
        <v>6</v>
      </c>
      <c r="B9" s="4">
        <v>2053483.29</v>
      </c>
      <c r="C9" s="4">
        <v>1962382.94</v>
      </c>
      <c r="D9" s="4"/>
      <c r="E9" s="4"/>
      <c r="F9" s="5" t="s">
        <v>10</v>
      </c>
      <c r="G9" s="5">
        <f>SUM(B33:B52)</f>
        <v>43926253.409999996</v>
      </c>
      <c r="H9" s="5">
        <f>SUM(C33:C52)</f>
        <v>43403609.449999996</v>
      </c>
      <c r="I9" s="26">
        <f t="shared" si="0"/>
        <v>1.0120414861027187</v>
      </c>
      <c r="J9" s="5">
        <f>SUM(P33:P52)</f>
        <v>212150599.5</v>
      </c>
      <c r="K9" s="5">
        <f>SUM(Q33:Q52)</f>
        <v>197264753</v>
      </c>
      <c r="L9" s="26">
        <f t="shared" si="1"/>
        <v>1.0754612584033196</v>
      </c>
      <c r="M9" s="4"/>
      <c r="N9" s="4"/>
      <c r="O9" s="4">
        <v>6</v>
      </c>
      <c r="P9" s="12">
        <v>12422808.5</v>
      </c>
      <c r="Q9" s="12">
        <v>11407498.5</v>
      </c>
    </row>
    <row r="10" spans="1:17" x14ac:dyDescent="0.3">
      <c r="A10">
        <v>7</v>
      </c>
      <c r="B10" s="4">
        <v>2087000.53</v>
      </c>
      <c r="C10" s="4">
        <v>1998003.02</v>
      </c>
      <c r="D10" s="4"/>
      <c r="E10" s="4"/>
      <c r="F10" s="5" t="s">
        <v>11</v>
      </c>
      <c r="G10" s="5">
        <f>SUM(B53:B67)</f>
        <v>30962905.080000002</v>
      </c>
      <c r="H10" s="5">
        <f>SUM(C53:C67)</f>
        <v>31885883.869999997</v>
      </c>
      <c r="I10" s="26">
        <f t="shared" si="0"/>
        <v>0.9710536865227567</v>
      </c>
      <c r="J10" s="5">
        <f>SUM(P53:P67)</f>
        <v>94623424.5</v>
      </c>
      <c r="K10" s="5">
        <f>SUM(Q53:Q67)</f>
        <v>92656266</v>
      </c>
      <c r="L10" s="26">
        <f t="shared" si="1"/>
        <v>1.0212307120168214</v>
      </c>
      <c r="M10" s="4"/>
      <c r="N10" s="4"/>
      <c r="O10" s="4">
        <v>7</v>
      </c>
      <c r="P10" s="12">
        <v>12570010</v>
      </c>
      <c r="Q10" s="12">
        <v>11518944.5</v>
      </c>
    </row>
    <row r="11" spans="1:17" x14ac:dyDescent="0.3">
      <c r="A11">
        <v>8</v>
      </c>
      <c r="B11" s="4">
        <v>2094914.31</v>
      </c>
      <c r="C11" s="4">
        <v>2001417.11</v>
      </c>
      <c r="D11" s="4"/>
      <c r="E11" s="4"/>
      <c r="F11" s="5" t="s">
        <v>12</v>
      </c>
      <c r="G11" s="5">
        <f>SUM(B68:B87)</f>
        <v>24111175.059999999</v>
      </c>
      <c r="H11" s="5">
        <f>SUM(C68:C87)</f>
        <v>28123427.84999999</v>
      </c>
      <c r="I11" s="26">
        <f t="shared" si="0"/>
        <v>0.85733414819132747</v>
      </c>
      <c r="J11" s="5">
        <f>SUM(P68:P87)</f>
        <v>44822770</v>
      </c>
      <c r="K11" s="5">
        <f>SUM(Q68:Q87)</f>
        <v>48744415</v>
      </c>
      <c r="L11" s="26">
        <f t="shared" si="1"/>
        <v>0.91954678294939018</v>
      </c>
      <c r="M11" s="4"/>
      <c r="N11" s="4"/>
      <c r="O11" s="4">
        <v>8</v>
      </c>
      <c r="P11" s="12">
        <v>12501142</v>
      </c>
      <c r="Q11" s="12">
        <v>11439275.5</v>
      </c>
    </row>
    <row r="12" spans="1:17" x14ac:dyDescent="0.3">
      <c r="A12">
        <v>9</v>
      </c>
      <c r="B12" s="4">
        <v>2088766.08</v>
      </c>
      <c r="C12" s="4">
        <v>1994352.78</v>
      </c>
      <c r="D12" s="4"/>
      <c r="E12" s="4"/>
      <c r="F12" s="5" t="s">
        <v>13</v>
      </c>
      <c r="G12" s="5">
        <f>SUM(B88:B103)</f>
        <v>2263474.9999999995</v>
      </c>
      <c r="H12" s="5">
        <f>SUM(C88:C103)</f>
        <v>3855957.2899999996</v>
      </c>
      <c r="I12" s="26">
        <f t="shared" si="0"/>
        <v>0.58700727984463741</v>
      </c>
      <c r="J12" s="5">
        <f>SUM(P88:P103)</f>
        <v>2458887.5</v>
      </c>
      <c r="K12" s="5">
        <f>SUM(Q88:Q103)</f>
        <v>3514851.5</v>
      </c>
      <c r="L12" s="26">
        <f t="shared" si="1"/>
        <v>0.69957080690322193</v>
      </c>
      <c r="M12" s="4"/>
      <c r="N12" s="4"/>
      <c r="O12" s="4">
        <v>9</v>
      </c>
      <c r="P12" s="12">
        <v>12677922.5</v>
      </c>
      <c r="Q12" s="12">
        <v>11593626.5</v>
      </c>
    </row>
    <row r="13" spans="1:17" x14ac:dyDescent="0.3">
      <c r="A13">
        <v>10</v>
      </c>
      <c r="B13" s="4">
        <v>2086271.62</v>
      </c>
      <c r="C13" s="4">
        <v>1992996.85</v>
      </c>
      <c r="D13" s="4"/>
      <c r="E13" s="4"/>
      <c r="F13" s="7" t="s">
        <v>14</v>
      </c>
      <c r="G13" s="7">
        <f>SUM(G7:G12)</f>
        <v>165374267.31</v>
      </c>
      <c r="H13" s="7">
        <f>SUM(H7:H12)</f>
        <v>168713463.85999998</v>
      </c>
      <c r="I13" s="27">
        <f>G13/H13</f>
        <v>0.98020788339233622</v>
      </c>
      <c r="J13" s="7">
        <f>SUM(J7:J12)</f>
        <v>741883264</v>
      </c>
      <c r="K13" s="7">
        <f>SUM(K7:K12)</f>
        <v>696186332</v>
      </c>
      <c r="L13" s="26">
        <f>J13/K13</f>
        <v>1.0656389387431984</v>
      </c>
      <c r="M13" s="4"/>
      <c r="N13" s="4"/>
      <c r="O13" s="4">
        <v>10</v>
      </c>
      <c r="P13" s="12">
        <v>12987157</v>
      </c>
      <c r="Q13" s="12">
        <v>11863442</v>
      </c>
    </row>
    <row r="14" spans="1:17" x14ac:dyDescent="0.3">
      <c r="A14">
        <v>11</v>
      </c>
      <c r="B14" s="4">
        <v>2103367.0299999998</v>
      </c>
      <c r="C14" s="4">
        <v>2001373.95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>
        <v>11</v>
      </c>
      <c r="P14" s="12">
        <v>13126210.5</v>
      </c>
      <c r="Q14" s="12">
        <v>11964550</v>
      </c>
    </row>
    <row r="15" spans="1:17" x14ac:dyDescent="0.3">
      <c r="A15">
        <v>12</v>
      </c>
      <c r="B15" s="4">
        <v>2137517.83</v>
      </c>
      <c r="C15" s="4">
        <v>2032177.67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>
        <v>12</v>
      </c>
      <c r="P15" s="12">
        <v>13207557</v>
      </c>
      <c r="Q15" s="12">
        <v>12013862</v>
      </c>
    </row>
    <row r="16" spans="1:17" x14ac:dyDescent="0.3">
      <c r="A16">
        <v>13</v>
      </c>
      <c r="B16" s="4">
        <v>2179946.2799999998</v>
      </c>
      <c r="C16" s="4">
        <v>2076854.91</v>
      </c>
      <c r="D16" s="4"/>
      <c r="E16" s="4"/>
      <c r="F16" s="45"/>
      <c r="G16" s="45"/>
      <c r="H16" s="45"/>
      <c r="I16" s="45"/>
      <c r="J16" s="45"/>
      <c r="K16" s="4"/>
      <c r="L16" s="4"/>
      <c r="M16" s="4"/>
      <c r="N16" s="4"/>
      <c r="O16" s="4">
        <v>13</v>
      </c>
      <c r="P16" s="12">
        <v>13291468.5</v>
      </c>
      <c r="Q16" s="12">
        <v>12083891.5</v>
      </c>
    </row>
    <row r="17" spans="1:17" x14ac:dyDescent="0.3">
      <c r="A17">
        <v>14</v>
      </c>
      <c r="B17" s="4">
        <v>2244296.9</v>
      </c>
      <c r="C17" s="4">
        <v>2138539.7599999998</v>
      </c>
      <c r="D17" s="4"/>
      <c r="E17" s="4"/>
      <c r="F17" s="46"/>
      <c r="G17" s="47"/>
      <c r="H17" s="47"/>
      <c r="I17" s="47"/>
      <c r="J17" s="48"/>
      <c r="K17" s="8"/>
      <c r="L17" s="4"/>
      <c r="M17" s="4"/>
      <c r="N17" s="4"/>
      <c r="O17" s="4">
        <v>14</v>
      </c>
      <c r="P17" s="12">
        <v>13299364</v>
      </c>
      <c r="Q17" s="12">
        <v>12095077</v>
      </c>
    </row>
    <row r="18" spans="1:17" x14ac:dyDescent="0.3">
      <c r="A18">
        <v>15</v>
      </c>
      <c r="B18" s="4">
        <v>2284835.52</v>
      </c>
      <c r="C18" s="4">
        <v>2175936.4</v>
      </c>
      <c r="D18" s="4"/>
      <c r="E18" s="4"/>
      <c r="F18" s="45"/>
      <c r="G18" s="49"/>
      <c r="H18" s="45"/>
      <c r="I18" s="45"/>
      <c r="J18" s="50"/>
      <c r="K18" s="4"/>
      <c r="L18" s="4"/>
      <c r="M18" s="4"/>
      <c r="N18" s="4"/>
      <c r="O18" s="4">
        <v>15</v>
      </c>
      <c r="P18" s="12">
        <v>13253201</v>
      </c>
      <c r="Q18" s="12">
        <v>12053237</v>
      </c>
    </row>
    <row r="19" spans="1:17" x14ac:dyDescent="0.3">
      <c r="A19">
        <v>16</v>
      </c>
      <c r="B19" s="4">
        <v>2262773.62</v>
      </c>
      <c r="C19" s="4">
        <v>2157256.0099999998</v>
      </c>
      <c r="D19" s="4"/>
      <c r="E19" s="4"/>
      <c r="F19" s="45"/>
      <c r="G19" s="49"/>
      <c r="H19" s="45"/>
      <c r="I19" s="45"/>
      <c r="J19" s="50"/>
      <c r="K19" s="4"/>
      <c r="L19" s="4"/>
      <c r="M19" s="4"/>
      <c r="N19" s="4"/>
      <c r="O19" s="4">
        <v>16</v>
      </c>
      <c r="P19" s="12">
        <v>13297526.5</v>
      </c>
      <c r="Q19" s="12">
        <v>12090462</v>
      </c>
    </row>
    <row r="20" spans="1:17" x14ac:dyDescent="0.3">
      <c r="A20">
        <v>17</v>
      </c>
      <c r="B20" s="4">
        <v>2232196.4</v>
      </c>
      <c r="C20" s="4">
        <v>2131419.9500000002</v>
      </c>
      <c r="D20" s="4"/>
      <c r="E20" s="4"/>
      <c r="F20" s="45"/>
      <c r="G20" s="49"/>
      <c r="H20" s="45"/>
      <c r="I20" s="45"/>
      <c r="J20" s="50"/>
      <c r="K20" s="4"/>
      <c r="L20" s="4"/>
      <c r="M20" s="4"/>
      <c r="N20" s="4"/>
      <c r="O20" s="4">
        <v>17</v>
      </c>
      <c r="P20" s="12">
        <v>13416360</v>
      </c>
      <c r="Q20" s="12">
        <v>12188345.5</v>
      </c>
    </row>
    <row r="21" spans="1:17" x14ac:dyDescent="0.3">
      <c r="A21">
        <v>18</v>
      </c>
      <c r="B21" s="4">
        <v>2228206.1800000002</v>
      </c>
      <c r="C21" s="4">
        <v>2129893.64</v>
      </c>
      <c r="D21" s="4"/>
      <c r="E21" s="4"/>
      <c r="F21" s="45"/>
      <c r="G21" s="49"/>
      <c r="H21" s="45"/>
      <c r="I21" s="45"/>
      <c r="J21" s="50"/>
      <c r="K21" s="4"/>
      <c r="L21" s="4"/>
      <c r="M21" s="4"/>
      <c r="N21" s="4"/>
      <c r="O21" s="4">
        <v>18</v>
      </c>
      <c r="P21" s="12">
        <v>13566070.5</v>
      </c>
      <c r="Q21" s="12">
        <v>12312947</v>
      </c>
    </row>
    <row r="22" spans="1:17" x14ac:dyDescent="0.3">
      <c r="A22">
        <v>19</v>
      </c>
      <c r="B22" s="4">
        <v>2224116.5</v>
      </c>
      <c r="C22" s="4">
        <v>2128089.04</v>
      </c>
      <c r="D22" s="4"/>
      <c r="E22" s="4"/>
      <c r="F22" s="45"/>
      <c r="G22" s="49"/>
      <c r="H22" s="45"/>
      <c r="I22" s="45"/>
      <c r="J22" s="50"/>
      <c r="K22" s="4"/>
      <c r="L22" s="4"/>
      <c r="M22" s="4"/>
      <c r="N22" s="4"/>
      <c r="O22" s="4">
        <v>19</v>
      </c>
      <c r="P22" s="12">
        <v>13666601.5</v>
      </c>
      <c r="Q22" s="12">
        <v>12403760</v>
      </c>
    </row>
    <row r="23" spans="1:17" x14ac:dyDescent="0.3">
      <c r="A23">
        <v>20</v>
      </c>
      <c r="B23" s="4">
        <v>2206964.0499999998</v>
      </c>
      <c r="C23" s="4">
        <v>2113582.0800000001</v>
      </c>
      <c r="D23" s="4"/>
      <c r="E23" s="4"/>
      <c r="F23" s="45"/>
      <c r="G23" s="49"/>
      <c r="H23" s="45"/>
      <c r="I23" s="45"/>
      <c r="J23" s="50"/>
      <c r="K23" s="4"/>
      <c r="L23" s="4"/>
      <c r="M23" s="4"/>
      <c r="N23" s="4"/>
      <c r="O23" s="4">
        <v>20</v>
      </c>
      <c r="P23" s="12">
        <v>13720599.5</v>
      </c>
      <c r="Q23" s="12">
        <v>12465299.5</v>
      </c>
    </row>
    <row r="24" spans="1:17" x14ac:dyDescent="0.3">
      <c r="A24">
        <v>21</v>
      </c>
      <c r="B24" s="4">
        <v>2219648.96</v>
      </c>
      <c r="C24" s="4">
        <v>2128540.4</v>
      </c>
      <c r="D24" s="4"/>
      <c r="E24" s="4"/>
      <c r="F24" s="46"/>
      <c r="G24" s="49"/>
      <c r="H24" s="46"/>
      <c r="I24" s="46"/>
      <c r="J24" s="50"/>
      <c r="K24" s="9"/>
      <c r="L24" s="4"/>
      <c r="M24" s="4"/>
      <c r="N24" s="4"/>
      <c r="O24" s="4">
        <v>21</v>
      </c>
      <c r="P24" s="12">
        <v>13766343.5</v>
      </c>
      <c r="Q24" s="12">
        <v>12501518</v>
      </c>
    </row>
    <row r="25" spans="1:17" x14ac:dyDescent="0.3">
      <c r="A25">
        <v>22</v>
      </c>
      <c r="B25" s="4">
        <v>2239034.73</v>
      </c>
      <c r="C25" s="4">
        <v>2149809.38</v>
      </c>
      <c r="D25" s="4"/>
      <c r="E25" s="4"/>
      <c r="F25" s="45"/>
      <c r="G25" s="45"/>
      <c r="H25" s="45"/>
      <c r="I25" s="45"/>
      <c r="J25" s="45"/>
      <c r="K25" s="4"/>
      <c r="L25" s="4"/>
      <c r="M25" s="4"/>
      <c r="N25" s="4"/>
      <c r="O25" s="4">
        <v>22</v>
      </c>
      <c r="P25" s="12">
        <v>13693096</v>
      </c>
      <c r="Q25" s="12">
        <v>12408221</v>
      </c>
    </row>
    <row r="26" spans="1:17" x14ac:dyDescent="0.3">
      <c r="A26">
        <v>23</v>
      </c>
      <c r="B26" s="4">
        <v>2220383.7599999998</v>
      </c>
      <c r="C26" s="4">
        <v>2135916.69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>
        <v>23</v>
      </c>
      <c r="P26" s="12">
        <v>13488983.5</v>
      </c>
      <c r="Q26" s="12">
        <v>12213670</v>
      </c>
    </row>
    <row r="27" spans="1:17" x14ac:dyDescent="0.3">
      <c r="A27">
        <v>24</v>
      </c>
      <c r="B27" s="4">
        <v>2198351.56</v>
      </c>
      <c r="C27" s="4">
        <v>2119911.5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>
        <v>24</v>
      </c>
      <c r="P27" s="12">
        <v>13313559.5</v>
      </c>
      <c r="Q27" s="12">
        <v>12056443</v>
      </c>
    </row>
    <row r="28" spans="1:17" x14ac:dyDescent="0.3">
      <c r="A28">
        <v>25</v>
      </c>
      <c r="B28" s="4">
        <v>2195605.91</v>
      </c>
      <c r="C28" s="4">
        <v>2123957.02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>
        <v>25</v>
      </c>
      <c r="P28" s="12">
        <v>13196917.5</v>
      </c>
      <c r="Q28" s="12">
        <v>11954038.5</v>
      </c>
    </row>
    <row r="29" spans="1:17" x14ac:dyDescent="0.3">
      <c r="A29">
        <v>26</v>
      </c>
      <c r="B29" s="4">
        <v>2203815.62</v>
      </c>
      <c r="C29" s="4">
        <v>2135487.52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>
        <v>26</v>
      </c>
      <c r="P29" s="12">
        <v>13081037.5</v>
      </c>
      <c r="Q29" s="12">
        <v>11861866</v>
      </c>
    </row>
    <row r="30" spans="1:17" x14ac:dyDescent="0.3">
      <c r="A30">
        <v>27</v>
      </c>
      <c r="B30" s="4">
        <v>2229688.77</v>
      </c>
      <c r="C30" s="4">
        <v>2162045.5099999998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>
        <v>27</v>
      </c>
      <c r="P30" s="12">
        <v>12970845.5</v>
      </c>
      <c r="Q30" s="12">
        <v>11774368</v>
      </c>
    </row>
    <row r="31" spans="1:17" x14ac:dyDescent="0.3">
      <c r="A31">
        <v>28</v>
      </c>
      <c r="B31" s="4">
        <v>2271251.9300000002</v>
      </c>
      <c r="C31" s="4">
        <v>2204437.54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>
        <v>28</v>
      </c>
      <c r="P31" s="12">
        <v>12839150.5</v>
      </c>
      <c r="Q31" s="12">
        <v>11684266.5</v>
      </c>
    </row>
    <row r="32" spans="1:17" x14ac:dyDescent="0.3">
      <c r="A32">
        <v>29</v>
      </c>
      <c r="B32" s="4">
        <v>2312817.83</v>
      </c>
      <c r="C32" s="4">
        <v>2245434.5099999998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>
        <v>29</v>
      </c>
      <c r="P32" s="12">
        <v>12675261</v>
      </c>
      <c r="Q32" s="12">
        <v>11581640</v>
      </c>
    </row>
    <row r="33" spans="1:17" x14ac:dyDescent="0.3">
      <c r="A33">
        <v>30</v>
      </c>
      <c r="B33" s="4">
        <v>2353115.0499999998</v>
      </c>
      <c r="C33" s="4">
        <v>2292327.79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>
        <v>30</v>
      </c>
      <c r="P33" s="12">
        <v>12532107</v>
      </c>
      <c r="Q33" s="12">
        <v>11490690.5</v>
      </c>
    </row>
    <row r="34" spans="1:17" x14ac:dyDescent="0.3">
      <c r="A34">
        <v>31</v>
      </c>
      <c r="B34" s="4">
        <v>2390210.6800000002</v>
      </c>
      <c r="C34" s="4">
        <v>2340426.85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>
        <v>31</v>
      </c>
      <c r="P34" s="12">
        <v>12409458</v>
      </c>
      <c r="Q34" s="12">
        <v>11408386</v>
      </c>
    </row>
    <row r="35" spans="1:17" x14ac:dyDescent="0.3">
      <c r="A35">
        <v>32</v>
      </c>
      <c r="B35" s="4">
        <v>2406485.2000000002</v>
      </c>
      <c r="C35" s="4">
        <v>2363861.08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>
        <v>32</v>
      </c>
      <c r="P35" s="12">
        <v>12256544.5</v>
      </c>
      <c r="Q35" s="12">
        <v>11299779.5</v>
      </c>
    </row>
    <row r="36" spans="1:17" x14ac:dyDescent="0.3">
      <c r="A36">
        <v>33</v>
      </c>
      <c r="B36" s="4">
        <v>2374861.54</v>
      </c>
      <c r="C36" s="4">
        <v>2333116.9300000002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>
        <v>33</v>
      </c>
      <c r="P36" s="12">
        <v>12112667</v>
      </c>
      <c r="Q36" s="12">
        <v>11196857</v>
      </c>
    </row>
    <row r="37" spans="1:17" x14ac:dyDescent="0.3">
      <c r="A37">
        <v>34</v>
      </c>
      <c r="B37" s="4">
        <v>2320219.0099999998</v>
      </c>
      <c r="C37" s="4">
        <v>2277712.16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>
        <v>34</v>
      </c>
      <c r="P37" s="12">
        <v>11985309.5</v>
      </c>
      <c r="Q37" s="12">
        <v>11079500</v>
      </c>
    </row>
    <row r="38" spans="1:17" x14ac:dyDescent="0.3">
      <c r="A38">
        <v>35</v>
      </c>
      <c r="B38" s="4">
        <v>2287626.9</v>
      </c>
      <c r="C38" s="4">
        <v>2241640.1800000002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>
        <v>35</v>
      </c>
      <c r="P38" s="12">
        <v>11825940</v>
      </c>
      <c r="Q38" s="12">
        <v>10921629</v>
      </c>
    </row>
    <row r="39" spans="1:17" x14ac:dyDescent="0.3">
      <c r="A39">
        <v>36</v>
      </c>
      <c r="B39" s="4">
        <v>2279135.69</v>
      </c>
      <c r="C39" s="4">
        <v>2227495.2999999998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>
        <v>36</v>
      </c>
      <c r="P39" s="12">
        <v>11677031.5</v>
      </c>
      <c r="Q39" s="12">
        <v>10791849</v>
      </c>
    </row>
    <row r="40" spans="1:17" x14ac:dyDescent="0.3">
      <c r="A40">
        <v>37</v>
      </c>
      <c r="B40" s="4">
        <v>2278525.83</v>
      </c>
      <c r="C40" s="4">
        <v>2228837.98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>
        <v>37</v>
      </c>
      <c r="P40" s="12">
        <v>11461907</v>
      </c>
      <c r="Q40" s="12">
        <v>10604483.5</v>
      </c>
    </row>
    <row r="41" spans="1:17" x14ac:dyDescent="0.3">
      <c r="A41">
        <v>38</v>
      </c>
      <c r="B41" s="4">
        <v>2249368.31</v>
      </c>
      <c r="C41" s="4">
        <v>2207142.67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>
        <v>38</v>
      </c>
      <c r="P41" s="12">
        <v>11200285</v>
      </c>
      <c r="Q41" s="12">
        <v>10365963.5</v>
      </c>
    </row>
    <row r="42" spans="1:17" x14ac:dyDescent="0.3">
      <c r="A42">
        <v>39</v>
      </c>
      <c r="B42" s="4">
        <v>2238104.81</v>
      </c>
      <c r="C42" s="4">
        <v>2201780.85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>
        <v>39</v>
      </c>
      <c r="P42" s="12">
        <v>10939536</v>
      </c>
      <c r="Q42" s="12">
        <v>10131198</v>
      </c>
    </row>
    <row r="43" spans="1:17" x14ac:dyDescent="0.3">
      <c r="A43">
        <v>40</v>
      </c>
      <c r="B43" s="4">
        <v>2248739.5699999998</v>
      </c>
      <c r="C43" s="4">
        <v>2216857.6800000002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>
        <v>40</v>
      </c>
      <c r="P43" s="12">
        <v>10643359</v>
      </c>
      <c r="Q43" s="12">
        <v>9867425.5</v>
      </c>
    </row>
    <row r="44" spans="1:17" x14ac:dyDescent="0.3">
      <c r="A44">
        <v>41</v>
      </c>
      <c r="B44" s="4">
        <v>2226932.19</v>
      </c>
      <c r="C44" s="4">
        <v>2199489.0699999998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>
        <v>41</v>
      </c>
      <c r="P44" s="12">
        <v>10373322</v>
      </c>
      <c r="Q44" s="12">
        <v>9625289.5</v>
      </c>
    </row>
    <row r="45" spans="1:17" x14ac:dyDescent="0.3">
      <c r="A45">
        <v>42</v>
      </c>
      <c r="B45" s="4">
        <v>2202792.79</v>
      </c>
      <c r="C45" s="4">
        <v>2178844.36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>
        <v>42</v>
      </c>
      <c r="P45" s="12">
        <v>10102855.5</v>
      </c>
      <c r="Q45" s="12">
        <v>9390740.5</v>
      </c>
    </row>
    <row r="46" spans="1:17" x14ac:dyDescent="0.3">
      <c r="A46">
        <v>43</v>
      </c>
      <c r="B46" s="4">
        <v>2147952.23</v>
      </c>
      <c r="C46" s="4">
        <v>2132398.54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>
        <v>43</v>
      </c>
      <c r="P46" s="12">
        <v>9768936</v>
      </c>
      <c r="Q46" s="12">
        <v>9113944.5</v>
      </c>
    </row>
    <row r="47" spans="1:17" x14ac:dyDescent="0.3">
      <c r="A47">
        <v>44</v>
      </c>
      <c r="B47" s="4">
        <v>2074223.12</v>
      </c>
      <c r="C47" s="4">
        <v>2067441.47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>
        <v>44</v>
      </c>
      <c r="P47" s="12">
        <v>9419753.5</v>
      </c>
      <c r="Q47" s="12">
        <v>8823557.5</v>
      </c>
    </row>
    <row r="48" spans="1:17" x14ac:dyDescent="0.3">
      <c r="A48">
        <v>45</v>
      </c>
      <c r="B48" s="4">
        <v>2032657.18</v>
      </c>
      <c r="C48" s="4">
        <v>2033882.46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>
        <v>45</v>
      </c>
      <c r="P48" s="12">
        <v>9143852.5</v>
      </c>
      <c r="Q48" s="12">
        <v>8593835.5</v>
      </c>
    </row>
    <row r="49" spans="1:17" x14ac:dyDescent="0.3">
      <c r="A49">
        <v>46</v>
      </c>
      <c r="B49" s="4">
        <v>1981423.14</v>
      </c>
      <c r="C49" s="4">
        <v>1988317.28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>
        <v>46</v>
      </c>
      <c r="P49" s="12">
        <v>8936624.5</v>
      </c>
      <c r="Q49" s="12">
        <v>8427984</v>
      </c>
    </row>
    <row r="50" spans="1:17" x14ac:dyDescent="0.3">
      <c r="A50">
        <v>47</v>
      </c>
      <c r="B50" s="4">
        <v>1955441.94</v>
      </c>
      <c r="C50" s="4">
        <v>1963931.17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>
        <v>47</v>
      </c>
      <c r="P50" s="12">
        <v>8692569</v>
      </c>
      <c r="Q50" s="12">
        <v>8233180.5</v>
      </c>
    </row>
    <row r="51" spans="1:17" x14ac:dyDescent="0.3">
      <c r="A51">
        <v>48</v>
      </c>
      <c r="B51" s="4">
        <v>1943885.02</v>
      </c>
      <c r="C51" s="4">
        <v>1956384.76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>
        <v>48</v>
      </c>
      <c r="P51" s="12">
        <v>8445191</v>
      </c>
      <c r="Q51" s="12">
        <v>8036936</v>
      </c>
    </row>
    <row r="52" spans="1:17" x14ac:dyDescent="0.3">
      <c r="A52">
        <v>49</v>
      </c>
      <c r="B52" s="4">
        <v>1934553.21</v>
      </c>
      <c r="C52" s="4">
        <v>1951720.87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>
        <v>49</v>
      </c>
      <c r="P52" s="12">
        <v>8223351.0000000009</v>
      </c>
      <c r="Q52" s="12">
        <v>7861523.5</v>
      </c>
    </row>
    <row r="53" spans="1:17" x14ac:dyDescent="0.3">
      <c r="A53">
        <v>50</v>
      </c>
      <c r="B53" s="4">
        <v>1993710.15</v>
      </c>
      <c r="C53" s="4">
        <v>2010101.63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>
        <v>50</v>
      </c>
      <c r="P53" s="12">
        <v>7959330.5</v>
      </c>
      <c r="Q53" s="12">
        <v>7639262</v>
      </c>
    </row>
    <row r="54" spans="1:17" x14ac:dyDescent="0.3">
      <c r="A54">
        <v>51</v>
      </c>
      <c r="B54" s="4">
        <v>2104491.56</v>
      </c>
      <c r="C54" s="4">
        <v>2113039.64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>
        <v>51</v>
      </c>
      <c r="P54" s="12">
        <v>7704046</v>
      </c>
      <c r="Q54" s="12">
        <v>7419765.5</v>
      </c>
    </row>
    <row r="55" spans="1:17" x14ac:dyDescent="0.3">
      <c r="A55">
        <v>52</v>
      </c>
      <c r="B55" s="4">
        <v>2148407.13</v>
      </c>
      <c r="C55" s="4">
        <v>2154299.2000000002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>
        <v>52</v>
      </c>
      <c r="P55" s="12">
        <v>7446268</v>
      </c>
      <c r="Q55" s="12">
        <v>7196268</v>
      </c>
    </row>
    <row r="56" spans="1:17" x14ac:dyDescent="0.3">
      <c r="A56">
        <v>53</v>
      </c>
      <c r="B56" s="4">
        <v>2086792.69</v>
      </c>
      <c r="C56" s="4">
        <v>2098653.02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>
        <v>53</v>
      </c>
      <c r="P56" s="12">
        <v>7193850</v>
      </c>
      <c r="Q56" s="12">
        <v>6974454.5</v>
      </c>
    </row>
    <row r="57" spans="1:17" x14ac:dyDescent="0.3">
      <c r="A57">
        <v>54</v>
      </c>
      <c r="B57" s="4">
        <v>2019821.82</v>
      </c>
      <c r="C57" s="4">
        <v>2038872.01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>
        <v>54</v>
      </c>
      <c r="P57" s="12">
        <v>6977641</v>
      </c>
      <c r="Q57" s="12">
        <v>6785411.5</v>
      </c>
    </row>
    <row r="58" spans="1:17" x14ac:dyDescent="0.3">
      <c r="A58">
        <v>55</v>
      </c>
      <c r="B58" s="4">
        <v>1993909.31</v>
      </c>
      <c r="C58" s="4">
        <v>2024324.79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>
        <v>55</v>
      </c>
      <c r="P58" s="12">
        <v>6751250.5</v>
      </c>
      <c r="Q58" s="12">
        <v>6583968</v>
      </c>
    </row>
    <row r="59" spans="1:17" x14ac:dyDescent="0.3">
      <c r="A59">
        <v>56</v>
      </c>
      <c r="B59" s="4">
        <v>2004583.45</v>
      </c>
      <c r="C59" s="4">
        <v>2046578.02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>
        <v>56</v>
      </c>
      <c r="P59" s="12">
        <v>6503998</v>
      </c>
      <c r="Q59" s="12">
        <v>6359234</v>
      </c>
    </row>
    <row r="60" spans="1:17" x14ac:dyDescent="0.3">
      <c r="A60">
        <v>57</v>
      </c>
      <c r="B60" s="4">
        <v>2049050.45</v>
      </c>
      <c r="C60" s="4">
        <v>2106480.19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>
        <v>57</v>
      </c>
      <c r="P60" s="12">
        <v>6271395</v>
      </c>
      <c r="Q60" s="12">
        <v>6147426</v>
      </c>
    </row>
    <row r="61" spans="1:17" x14ac:dyDescent="0.3">
      <c r="A61">
        <v>58</v>
      </c>
      <c r="B61" s="4">
        <v>2103318.87</v>
      </c>
      <c r="C61" s="4">
        <v>2176814.6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>
        <v>58</v>
      </c>
      <c r="P61" s="12">
        <v>6067209</v>
      </c>
      <c r="Q61" s="12">
        <v>5962718</v>
      </c>
    </row>
    <row r="62" spans="1:17" x14ac:dyDescent="0.3">
      <c r="A62">
        <v>59</v>
      </c>
      <c r="B62" s="4">
        <v>2121342.71</v>
      </c>
      <c r="C62" s="4">
        <v>2205161.63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>
        <v>59</v>
      </c>
      <c r="P62" s="12">
        <v>5863667</v>
      </c>
      <c r="Q62" s="12">
        <v>5778575</v>
      </c>
    </row>
    <row r="63" spans="1:17" x14ac:dyDescent="0.3">
      <c r="A63">
        <v>60</v>
      </c>
      <c r="B63" s="4">
        <v>2117578.12</v>
      </c>
      <c r="C63" s="4">
        <v>2211753.21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>
        <v>60</v>
      </c>
      <c r="P63" s="12">
        <v>5642260</v>
      </c>
      <c r="Q63" s="12">
        <v>5578465</v>
      </c>
    </row>
    <row r="64" spans="1:17" x14ac:dyDescent="0.3">
      <c r="A64">
        <v>61</v>
      </c>
      <c r="B64" s="4">
        <v>2111230.69</v>
      </c>
      <c r="C64" s="4">
        <v>2215223.7799999998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>
        <v>61</v>
      </c>
      <c r="P64" s="12">
        <v>5413626</v>
      </c>
      <c r="Q64" s="12">
        <v>5372642.5</v>
      </c>
    </row>
    <row r="65" spans="1:17" x14ac:dyDescent="0.3">
      <c r="A65">
        <v>62</v>
      </c>
      <c r="B65" s="4">
        <v>2082251.57</v>
      </c>
      <c r="C65" s="4">
        <v>2194830.63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>
        <v>62</v>
      </c>
      <c r="P65" s="12">
        <v>5180559</v>
      </c>
      <c r="Q65" s="12">
        <v>5163544.5</v>
      </c>
    </row>
    <row r="66" spans="1:17" x14ac:dyDescent="0.3">
      <c r="A66">
        <v>63</v>
      </c>
      <c r="B66" s="4">
        <v>2033276.82</v>
      </c>
      <c r="C66" s="4">
        <v>2157673.7400000002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>
        <v>63</v>
      </c>
      <c r="P66" s="12">
        <v>4940993.5</v>
      </c>
      <c r="Q66" s="12">
        <v>4950009.5</v>
      </c>
    </row>
    <row r="67" spans="1:17" x14ac:dyDescent="0.3">
      <c r="A67">
        <v>64</v>
      </c>
      <c r="B67" s="4">
        <v>1993139.74</v>
      </c>
      <c r="C67" s="4">
        <v>2132077.7799999998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>
        <v>64</v>
      </c>
      <c r="P67" s="12">
        <v>4707331</v>
      </c>
      <c r="Q67" s="12">
        <v>4744522</v>
      </c>
    </row>
    <row r="68" spans="1:17" x14ac:dyDescent="0.3">
      <c r="A68">
        <v>65</v>
      </c>
      <c r="B68" s="4">
        <v>1954948.71</v>
      </c>
      <c r="C68" s="4">
        <v>2107185.13</v>
      </c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>
        <v>65</v>
      </c>
      <c r="P68" s="12">
        <v>4487370</v>
      </c>
      <c r="Q68" s="12">
        <v>4552806.5</v>
      </c>
    </row>
    <row r="69" spans="1:17" x14ac:dyDescent="0.3">
      <c r="A69">
        <v>66</v>
      </c>
      <c r="B69" s="4">
        <v>1879758.77</v>
      </c>
      <c r="C69" s="4">
        <v>2048101.71</v>
      </c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>
        <v>66</v>
      </c>
      <c r="P69" s="12">
        <v>4258167</v>
      </c>
      <c r="Q69" s="12">
        <v>4350483.5</v>
      </c>
    </row>
    <row r="70" spans="1:17" x14ac:dyDescent="0.3">
      <c r="A70">
        <v>67</v>
      </c>
      <c r="B70" s="4">
        <v>1801871.68</v>
      </c>
      <c r="C70" s="4">
        <v>1984765.44</v>
      </c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>
        <v>67</v>
      </c>
      <c r="P70" s="12">
        <v>4015421.5</v>
      </c>
      <c r="Q70" s="12">
        <v>4134368.4999999995</v>
      </c>
    </row>
    <row r="71" spans="1:17" x14ac:dyDescent="0.3">
      <c r="A71">
        <v>68</v>
      </c>
      <c r="B71" s="4">
        <v>1735677.1</v>
      </c>
      <c r="C71" s="4">
        <v>1931198.61</v>
      </c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>
        <v>68</v>
      </c>
      <c r="P71" s="12">
        <v>3767262.5</v>
      </c>
      <c r="Q71" s="12">
        <v>3911286.5</v>
      </c>
    </row>
    <row r="72" spans="1:17" x14ac:dyDescent="0.3">
      <c r="A72">
        <v>69</v>
      </c>
      <c r="B72" s="4">
        <v>1654949.13</v>
      </c>
      <c r="C72" s="4">
        <v>1860515.04</v>
      </c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>
        <v>69</v>
      </c>
      <c r="P72" s="12">
        <v>3506166.5</v>
      </c>
      <c r="Q72" s="12">
        <v>3671848.5</v>
      </c>
    </row>
    <row r="73" spans="1:17" x14ac:dyDescent="0.3">
      <c r="A73">
        <v>70</v>
      </c>
      <c r="B73" s="4">
        <v>1577738.13</v>
      </c>
      <c r="C73" s="4">
        <v>1788252.08</v>
      </c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>
        <v>70</v>
      </c>
      <c r="P73" s="12">
        <v>3234732</v>
      </c>
      <c r="Q73" s="12">
        <v>3418702</v>
      </c>
    </row>
    <row r="74" spans="1:17" x14ac:dyDescent="0.3">
      <c r="A74">
        <v>71</v>
      </c>
      <c r="B74" s="4">
        <v>1497059.1</v>
      </c>
      <c r="C74" s="4">
        <v>1714826.09</v>
      </c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>
        <v>71</v>
      </c>
      <c r="P74" s="12">
        <v>2966189.5</v>
      </c>
      <c r="Q74" s="12">
        <v>3164062.5</v>
      </c>
    </row>
    <row r="75" spans="1:17" x14ac:dyDescent="0.3">
      <c r="A75">
        <v>72</v>
      </c>
      <c r="B75" s="4">
        <v>1412822.48</v>
      </c>
      <c r="C75" s="4">
        <v>1636006.12</v>
      </c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>
        <v>72</v>
      </c>
      <c r="P75" s="12">
        <v>2707992.5</v>
      </c>
      <c r="Q75" s="12">
        <v>2915336.5</v>
      </c>
    </row>
    <row r="76" spans="1:17" x14ac:dyDescent="0.3">
      <c r="A76">
        <v>73</v>
      </c>
      <c r="B76" s="4">
        <v>1349069.6</v>
      </c>
      <c r="C76" s="4">
        <v>1573477.51</v>
      </c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>
        <v>73</v>
      </c>
      <c r="P76" s="12">
        <v>2457923</v>
      </c>
      <c r="Q76" s="12">
        <v>2669977</v>
      </c>
    </row>
    <row r="77" spans="1:17" x14ac:dyDescent="0.3">
      <c r="A77">
        <v>74</v>
      </c>
      <c r="B77" s="4">
        <v>1305534.8799999999</v>
      </c>
      <c r="C77" s="4">
        <v>1529743.67</v>
      </c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>
        <v>74</v>
      </c>
      <c r="P77" s="12">
        <v>2116712</v>
      </c>
      <c r="Q77" s="12">
        <v>2334225</v>
      </c>
    </row>
    <row r="78" spans="1:17" x14ac:dyDescent="0.3">
      <c r="A78">
        <v>75</v>
      </c>
      <c r="B78" s="4">
        <v>1320126.02</v>
      </c>
      <c r="C78" s="4">
        <v>1540859.08</v>
      </c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>
        <v>75</v>
      </c>
      <c r="P78" s="12">
        <v>1806751</v>
      </c>
      <c r="Q78" s="12">
        <v>2050161.9999999998</v>
      </c>
    </row>
    <row r="79" spans="1:17" x14ac:dyDescent="0.3">
      <c r="A79">
        <v>76</v>
      </c>
      <c r="B79" s="4">
        <v>1137470.1000000001</v>
      </c>
      <c r="C79" s="4">
        <v>1344680.07</v>
      </c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>
        <v>76</v>
      </c>
      <c r="P79" s="12">
        <v>1626124</v>
      </c>
      <c r="Q79" s="12">
        <v>1887638</v>
      </c>
    </row>
    <row r="80" spans="1:17" x14ac:dyDescent="0.3">
      <c r="A80">
        <v>77</v>
      </c>
      <c r="B80" s="4">
        <v>901050.57</v>
      </c>
      <c r="C80" s="4">
        <v>1097303.31</v>
      </c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>
        <v>77</v>
      </c>
      <c r="P80" s="12">
        <v>1462376.5</v>
      </c>
      <c r="Q80" s="12">
        <v>1715912</v>
      </c>
    </row>
    <row r="81" spans="1:17" x14ac:dyDescent="0.3">
      <c r="A81">
        <v>78</v>
      </c>
      <c r="B81" s="4">
        <v>854053.54</v>
      </c>
      <c r="C81" s="4">
        <v>1056207.43</v>
      </c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>
        <v>78</v>
      </c>
      <c r="P81" s="12">
        <v>1303331</v>
      </c>
      <c r="Q81" s="12">
        <v>1547317.5</v>
      </c>
    </row>
    <row r="82" spans="1:17" x14ac:dyDescent="0.3">
      <c r="A82">
        <v>79</v>
      </c>
      <c r="B82" s="4">
        <v>829396.23</v>
      </c>
      <c r="C82" s="4">
        <v>1040455.91</v>
      </c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>
        <v>79</v>
      </c>
      <c r="P82" s="12">
        <v>1154237.5</v>
      </c>
      <c r="Q82" s="12">
        <v>1389888.5</v>
      </c>
    </row>
    <row r="83" spans="1:17" x14ac:dyDescent="0.3">
      <c r="A83">
        <v>80</v>
      </c>
      <c r="B83" s="4">
        <v>753602.22</v>
      </c>
      <c r="C83" s="4">
        <v>962674.79</v>
      </c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>
        <v>80</v>
      </c>
      <c r="P83" s="12">
        <v>1016667</v>
      </c>
      <c r="Q83" s="12">
        <v>1245647.5</v>
      </c>
    </row>
    <row r="84" spans="1:17" x14ac:dyDescent="0.3">
      <c r="A84">
        <v>81</v>
      </c>
      <c r="B84" s="4">
        <v>639637.21</v>
      </c>
      <c r="C84" s="4">
        <v>837288.27</v>
      </c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>
        <v>81</v>
      </c>
      <c r="P84" s="12">
        <v>891521.5</v>
      </c>
      <c r="Q84" s="12">
        <v>1114536.5</v>
      </c>
    </row>
    <row r="85" spans="1:17" x14ac:dyDescent="0.3">
      <c r="A85">
        <v>82</v>
      </c>
      <c r="B85" s="4">
        <v>560151.06999999995</v>
      </c>
      <c r="C85" s="4">
        <v>752960.72</v>
      </c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>
        <v>82</v>
      </c>
      <c r="P85" s="12">
        <v>778700.5</v>
      </c>
      <c r="Q85" s="12">
        <v>995237.5</v>
      </c>
    </row>
    <row r="86" spans="1:17" x14ac:dyDescent="0.3">
      <c r="A86">
        <v>83</v>
      </c>
      <c r="B86" s="4">
        <v>499059.61</v>
      </c>
      <c r="C86" s="4">
        <v>686246.72</v>
      </c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>
        <v>83</v>
      </c>
      <c r="P86" s="12">
        <v>677757</v>
      </c>
      <c r="Q86" s="12">
        <v>886732.5</v>
      </c>
    </row>
    <row r="87" spans="1:17" x14ac:dyDescent="0.3">
      <c r="A87">
        <v>84</v>
      </c>
      <c r="B87" s="4">
        <v>447198.91</v>
      </c>
      <c r="C87" s="4">
        <v>630680.15</v>
      </c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>
        <v>84</v>
      </c>
      <c r="P87" s="12">
        <v>587367.5</v>
      </c>
      <c r="Q87" s="12">
        <v>788246.5</v>
      </c>
    </row>
    <row r="88" spans="1:17" x14ac:dyDescent="0.3">
      <c r="A88">
        <v>85</v>
      </c>
      <c r="B88" s="4">
        <v>390356.44</v>
      </c>
      <c r="C88" s="4">
        <v>567954.78</v>
      </c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>
        <v>85</v>
      </c>
      <c r="P88" s="12">
        <v>503072.5</v>
      </c>
      <c r="Q88" s="12">
        <v>691053</v>
      </c>
    </row>
    <row r="89" spans="1:17" x14ac:dyDescent="0.3">
      <c r="A89">
        <v>86</v>
      </c>
      <c r="B89" s="4">
        <v>337528.29</v>
      </c>
      <c r="C89" s="4">
        <v>505751.13</v>
      </c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>
        <v>86</v>
      </c>
      <c r="P89" s="12">
        <v>422210.5</v>
      </c>
      <c r="Q89" s="12">
        <v>590687</v>
      </c>
    </row>
    <row r="90" spans="1:17" x14ac:dyDescent="0.3">
      <c r="A90">
        <v>87</v>
      </c>
      <c r="B90" s="4">
        <v>294424.82</v>
      </c>
      <c r="C90" s="4">
        <v>457070.18</v>
      </c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>
        <v>87</v>
      </c>
      <c r="P90" s="12">
        <v>347480</v>
      </c>
      <c r="Q90" s="12">
        <v>493614.5</v>
      </c>
    </row>
    <row r="91" spans="1:17" x14ac:dyDescent="0.3">
      <c r="A91">
        <v>88</v>
      </c>
      <c r="B91" s="4">
        <v>247058.16</v>
      </c>
      <c r="C91" s="4">
        <v>398360.31</v>
      </c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>
        <v>88</v>
      </c>
      <c r="P91" s="12">
        <v>282505.5</v>
      </c>
      <c r="Q91" s="12">
        <v>406768</v>
      </c>
    </row>
    <row r="92" spans="1:17" x14ac:dyDescent="0.3">
      <c r="A92">
        <v>89</v>
      </c>
      <c r="B92" s="4">
        <v>207023.25</v>
      </c>
      <c r="C92" s="4">
        <v>346068.51</v>
      </c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>
        <v>89</v>
      </c>
      <c r="P92" s="12">
        <v>226628.5</v>
      </c>
      <c r="Q92" s="12">
        <v>330220</v>
      </c>
    </row>
    <row r="93" spans="1:17" x14ac:dyDescent="0.3">
      <c r="A93">
        <v>90</v>
      </c>
      <c r="B93" s="4">
        <v>182501.43</v>
      </c>
      <c r="C93" s="4">
        <v>312827.86</v>
      </c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>
        <v>90</v>
      </c>
      <c r="P93" s="12">
        <v>178556.5</v>
      </c>
      <c r="Q93" s="12">
        <v>262144</v>
      </c>
    </row>
    <row r="94" spans="1:17" x14ac:dyDescent="0.3">
      <c r="A94">
        <v>91</v>
      </c>
      <c r="B94" s="4">
        <v>147977.74</v>
      </c>
      <c r="C94" s="4">
        <v>268377.03000000003</v>
      </c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>
        <v>91</v>
      </c>
      <c r="P94" s="12">
        <v>138286.5</v>
      </c>
      <c r="Q94" s="12">
        <v>203651</v>
      </c>
    </row>
    <row r="95" spans="1:17" x14ac:dyDescent="0.3">
      <c r="A95">
        <v>92</v>
      </c>
      <c r="B95" s="4">
        <v>121524.79</v>
      </c>
      <c r="C95" s="4">
        <v>233610.02</v>
      </c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>
        <v>92</v>
      </c>
      <c r="P95" s="12">
        <v>105141</v>
      </c>
      <c r="Q95" s="12">
        <v>155060</v>
      </c>
    </row>
    <row r="96" spans="1:17" x14ac:dyDescent="0.3">
      <c r="A96">
        <v>93</v>
      </c>
      <c r="B96" s="4">
        <v>91598.48</v>
      </c>
      <c r="C96" s="4">
        <v>189589.96</v>
      </c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>
        <v>93</v>
      </c>
      <c r="P96" s="12">
        <v>78374.5</v>
      </c>
      <c r="Q96" s="12">
        <v>115848.5</v>
      </c>
    </row>
    <row r="97" spans="1:17" x14ac:dyDescent="0.3">
      <c r="A97">
        <v>94</v>
      </c>
      <c r="B97" s="4">
        <v>70476.69</v>
      </c>
      <c r="C97" s="4">
        <v>156151.03</v>
      </c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>
        <v>94</v>
      </c>
      <c r="P97" s="12">
        <v>57251.5</v>
      </c>
      <c r="Q97" s="12">
        <v>84900.5</v>
      </c>
    </row>
    <row r="98" spans="1:17" x14ac:dyDescent="0.3">
      <c r="A98">
        <v>95</v>
      </c>
      <c r="B98" s="4">
        <v>52242.17</v>
      </c>
      <c r="C98" s="4">
        <v>125374.25</v>
      </c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>
        <v>95</v>
      </c>
      <c r="P98" s="12">
        <v>40824</v>
      </c>
      <c r="Q98" s="12">
        <v>60797</v>
      </c>
    </row>
    <row r="99" spans="1:17" x14ac:dyDescent="0.3">
      <c r="A99">
        <v>96</v>
      </c>
      <c r="B99" s="4">
        <v>36543.879999999997</v>
      </c>
      <c r="C99" s="4">
        <v>95307.25</v>
      </c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>
        <v>96</v>
      </c>
      <c r="P99" s="12">
        <v>28273</v>
      </c>
      <c r="Q99" s="12">
        <v>42414</v>
      </c>
    </row>
    <row r="100" spans="1:17" x14ac:dyDescent="0.3">
      <c r="A100">
        <v>97</v>
      </c>
      <c r="B100" s="4">
        <v>24878.94</v>
      </c>
      <c r="C100" s="4">
        <v>71297.87</v>
      </c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>
        <v>97</v>
      </c>
      <c r="P100" s="12">
        <v>19011</v>
      </c>
      <c r="Q100" s="12">
        <v>28819.5</v>
      </c>
    </row>
    <row r="101" spans="1:17" x14ac:dyDescent="0.3">
      <c r="A101">
        <v>98</v>
      </c>
      <c r="B101" s="4">
        <v>16891.32</v>
      </c>
      <c r="C101" s="4">
        <v>52608.31</v>
      </c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>
        <v>98</v>
      </c>
      <c r="P101" s="12">
        <v>12411.5</v>
      </c>
      <c r="Q101" s="12">
        <v>19006</v>
      </c>
    </row>
    <row r="102" spans="1:17" x14ac:dyDescent="0.3">
      <c r="A102">
        <v>99</v>
      </c>
      <c r="B102" s="4">
        <v>10732.6</v>
      </c>
      <c r="C102" s="4">
        <v>36147.800000000003</v>
      </c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>
        <v>99</v>
      </c>
      <c r="P102" s="12">
        <v>7844.5</v>
      </c>
      <c r="Q102" s="12">
        <v>12141</v>
      </c>
    </row>
    <row r="103" spans="1:17" x14ac:dyDescent="0.3">
      <c r="A103">
        <v>100</v>
      </c>
      <c r="B103" s="4">
        <v>31716</v>
      </c>
      <c r="C103" s="4">
        <v>39461</v>
      </c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>
        <v>100</v>
      </c>
      <c r="P103" s="12">
        <v>11016.5</v>
      </c>
      <c r="Q103" s="12">
        <v>17727.5</v>
      </c>
    </row>
  </sheetData>
  <mergeCells count="4">
    <mergeCell ref="A1:C1"/>
    <mergeCell ref="O1:Q1"/>
    <mergeCell ref="G5:I5"/>
    <mergeCell ref="J5:L5"/>
  </mergeCells>
  <pageMargins left="0.7" right="0.7" top="0.75" bottom="0.75" header="0.3" footer="0.3"/>
  <ignoredErrors>
    <ignoredError sqref="G8:H8 J7:J12 K7:K12 G9:H12 G7:H7" formulaRange="1"/>
    <ignoredError sqref="I13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FBF49-FC4A-4A0B-A956-3ECE232FDBA8}">
  <dimension ref="A1:R69"/>
  <sheetViews>
    <sheetView tabSelected="1" topLeftCell="A7" zoomScale="104" zoomScaleNormal="102" workbookViewId="0">
      <selection activeCell="H14" sqref="H14"/>
    </sheetView>
  </sheetViews>
  <sheetFormatPr defaultRowHeight="14.4" x14ac:dyDescent="0.3"/>
  <cols>
    <col min="2" max="3" width="11" bestFit="1" customWidth="1"/>
    <col min="4" max="4" width="28.33203125" bestFit="1" customWidth="1"/>
    <col min="5" max="6" width="16.21875" customWidth="1"/>
    <col min="7" max="7" width="20.6640625" bestFit="1" customWidth="1"/>
    <col min="8" max="9" width="21.33203125" bestFit="1" customWidth="1"/>
    <col min="13" max="13" width="14.6640625" bestFit="1" customWidth="1"/>
    <col min="14" max="14" width="17.5546875" bestFit="1" customWidth="1"/>
    <col min="15" max="15" width="14.6640625" bestFit="1" customWidth="1"/>
    <col min="16" max="16" width="18.109375" bestFit="1" customWidth="1"/>
    <col min="17" max="17" width="27.21875" customWidth="1"/>
    <col min="18" max="18" width="13.109375" customWidth="1"/>
  </cols>
  <sheetData>
    <row r="1" spans="1:18" ht="15.6" x14ac:dyDescent="0.3">
      <c r="A1" s="31"/>
      <c r="B1" s="31"/>
      <c r="C1" s="31"/>
      <c r="D1" s="3" t="s">
        <v>62</v>
      </c>
      <c r="N1" s="37" t="s">
        <v>41</v>
      </c>
      <c r="O1" s="37"/>
      <c r="P1" s="37"/>
      <c r="Q1" s="25"/>
    </row>
    <row r="2" spans="1:18" x14ac:dyDescent="0.3">
      <c r="A2" s="3"/>
      <c r="B2" s="3"/>
      <c r="C2" s="3"/>
      <c r="P2" s="25"/>
    </row>
    <row r="3" spans="1:18" x14ac:dyDescent="0.3">
      <c r="A3" s="3"/>
      <c r="B3" s="3"/>
      <c r="C3" s="31" t="s">
        <v>37</v>
      </c>
      <c r="D3" s="31"/>
      <c r="E3" s="31"/>
      <c r="F3" s="3"/>
      <c r="M3" s="31" t="s">
        <v>21</v>
      </c>
      <c r="N3" s="31"/>
      <c r="O3" s="31" t="s">
        <v>22</v>
      </c>
      <c r="P3" s="31"/>
      <c r="Q3" s="31" t="s">
        <v>40</v>
      </c>
      <c r="R3" s="31"/>
    </row>
    <row r="4" spans="1:18" x14ac:dyDescent="0.3">
      <c r="A4" s="16" t="s">
        <v>0</v>
      </c>
      <c r="B4" s="16" t="s">
        <v>1</v>
      </c>
      <c r="C4" s="16" t="s">
        <v>2</v>
      </c>
      <c r="D4" s="16" t="s">
        <v>15</v>
      </c>
      <c r="E4" s="16" t="s">
        <v>16</v>
      </c>
      <c r="F4" s="56"/>
      <c r="M4" s="16" t="s">
        <v>19</v>
      </c>
      <c r="N4" s="16" t="s">
        <v>20</v>
      </c>
      <c r="O4" s="16" t="s">
        <v>26</v>
      </c>
      <c r="P4" s="16" t="s">
        <v>27</v>
      </c>
      <c r="Q4" s="16" t="s">
        <v>17</v>
      </c>
      <c r="R4" s="16" t="s">
        <v>18</v>
      </c>
    </row>
    <row r="5" spans="1:18" x14ac:dyDescent="0.3">
      <c r="A5">
        <v>45</v>
      </c>
      <c r="B5" s="4">
        <v>2032657.18</v>
      </c>
      <c r="C5" s="4">
        <v>2033882.46</v>
      </c>
      <c r="D5" s="4">
        <f>B5*0.159</f>
        <v>323192.49161999999</v>
      </c>
      <c r="E5" s="4">
        <f>C5*0.086</f>
        <v>174913.89155999999</v>
      </c>
      <c r="F5" s="4"/>
      <c r="G5" s="4"/>
      <c r="H5" s="4"/>
      <c r="I5" s="4"/>
      <c r="J5" s="4"/>
      <c r="K5" s="4"/>
      <c r="L5" s="4"/>
      <c r="M5" s="4">
        <f>D5*0.009</f>
        <v>2908.7324245799996</v>
      </c>
      <c r="N5" s="4">
        <f>E5*0.0045</f>
        <v>787.11251201999994</v>
      </c>
      <c r="O5" s="4">
        <f>B5*0.012</f>
        <v>24391.886159999998</v>
      </c>
      <c r="P5" s="4">
        <f>C5*0.007</f>
        <v>14237.17722</v>
      </c>
      <c r="Q5" s="4">
        <f>(D5+O5)-M5</f>
        <v>344675.64535541995</v>
      </c>
      <c r="R5" s="4">
        <f>(E5+P5)-N5</f>
        <v>188363.95626798001</v>
      </c>
    </row>
    <row r="6" spans="1:18" x14ac:dyDescent="0.3">
      <c r="A6">
        <v>46</v>
      </c>
      <c r="B6" s="4">
        <v>1981423.14</v>
      </c>
      <c r="C6" s="4">
        <v>1988317.28</v>
      </c>
      <c r="D6" s="4">
        <f t="shared" ref="D6:D60" si="0">B6*0.159</f>
        <v>315046.27925999998</v>
      </c>
      <c r="E6" s="4">
        <f t="shared" ref="E6:E60" si="1">C6*0.086</f>
        <v>170995.28607999999</v>
      </c>
      <c r="F6" s="4"/>
      <c r="H6" s="38" t="s">
        <v>61</v>
      </c>
      <c r="I6" s="38"/>
      <c r="J6" s="38"/>
      <c r="M6" s="4">
        <f t="shared" ref="M6:M60" si="2">D6*0.009</f>
        <v>2835.4165133399997</v>
      </c>
      <c r="N6" s="4">
        <f t="shared" ref="N6:N60" si="3">E6*0.0045</f>
        <v>769.47878735999996</v>
      </c>
      <c r="O6" s="4">
        <f t="shared" ref="O6:O61" si="4">B6*0.012</f>
        <v>23777.077679999999</v>
      </c>
      <c r="P6" s="4">
        <f t="shared" ref="P6:P61" si="5">C6*0.007</f>
        <v>13918.220960000001</v>
      </c>
      <c r="Q6" s="4">
        <f t="shared" ref="Q6:Q61" si="6">(D6+O6)-M6</f>
        <v>335987.94042665994</v>
      </c>
      <c r="R6" s="4">
        <f t="shared" ref="R6:R61" si="7">(E6+P6)-N6</f>
        <v>184144.02825263998</v>
      </c>
    </row>
    <row r="7" spans="1:18" x14ac:dyDescent="0.3">
      <c r="A7">
        <v>47</v>
      </c>
      <c r="B7" s="4">
        <v>1955441.94</v>
      </c>
      <c r="C7" s="4">
        <v>1963931.17</v>
      </c>
      <c r="D7" s="4">
        <f t="shared" si="0"/>
        <v>310915.26845999999</v>
      </c>
      <c r="E7" s="4">
        <f t="shared" si="1"/>
        <v>168898.08061999999</v>
      </c>
      <c r="F7" s="4"/>
      <c r="G7" s="40"/>
      <c r="H7" s="43" t="s">
        <v>4</v>
      </c>
      <c r="I7" s="44"/>
      <c r="J7" s="43" t="s">
        <v>51</v>
      </c>
      <c r="K7" s="44"/>
      <c r="L7" s="57"/>
      <c r="M7" s="4">
        <f t="shared" si="2"/>
        <v>2798.2374161399998</v>
      </c>
      <c r="N7" s="4">
        <f t="shared" si="3"/>
        <v>760.04136278999988</v>
      </c>
      <c r="O7" s="4">
        <f t="shared" si="4"/>
        <v>23465.30328</v>
      </c>
      <c r="P7" s="4">
        <f t="shared" si="5"/>
        <v>13747.518189999999</v>
      </c>
      <c r="Q7" s="4">
        <f t="shared" si="6"/>
        <v>331582.33432386001</v>
      </c>
      <c r="R7" s="4">
        <f t="shared" si="7"/>
        <v>181885.55744720998</v>
      </c>
    </row>
    <row r="8" spans="1:18" x14ac:dyDescent="0.3">
      <c r="A8">
        <v>48</v>
      </c>
      <c r="B8" s="4">
        <v>1943885.02</v>
      </c>
      <c r="C8" s="4">
        <v>1956384.76</v>
      </c>
      <c r="D8" s="4">
        <f t="shared" si="0"/>
        <v>309077.71818000003</v>
      </c>
      <c r="E8" s="4">
        <f t="shared" si="1"/>
        <v>168249.08935999998</v>
      </c>
      <c r="F8" s="4"/>
      <c r="G8" s="41"/>
      <c r="H8" s="41" t="s">
        <v>52</v>
      </c>
      <c r="I8" s="41" t="s">
        <v>53</v>
      </c>
      <c r="J8" s="41" t="s">
        <v>54</v>
      </c>
      <c r="K8" s="41" t="s">
        <v>6</v>
      </c>
      <c r="L8" s="56"/>
      <c r="M8" s="4">
        <f t="shared" si="2"/>
        <v>2781.6994636200002</v>
      </c>
      <c r="N8" s="4">
        <f t="shared" si="3"/>
        <v>757.12090211999987</v>
      </c>
      <c r="O8" s="4">
        <f t="shared" si="4"/>
        <v>23326.62024</v>
      </c>
      <c r="P8" s="4">
        <f t="shared" si="5"/>
        <v>13694.69332</v>
      </c>
      <c r="Q8" s="4">
        <f t="shared" si="6"/>
        <v>329622.63895638002</v>
      </c>
      <c r="R8" s="4">
        <f t="shared" si="7"/>
        <v>181186.66177787998</v>
      </c>
    </row>
    <row r="9" spans="1:18" x14ac:dyDescent="0.3">
      <c r="A9">
        <v>49</v>
      </c>
      <c r="B9" s="4">
        <v>1934553.21</v>
      </c>
      <c r="C9" s="4">
        <v>1951720.87</v>
      </c>
      <c r="D9" s="4">
        <f t="shared" si="0"/>
        <v>307593.96039000002</v>
      </c>
      <c r="E9" s="4">
        <f t="shared" si="1"/>
        <v>167847.99481999999</v>
      </c>
      <c r="F9" s="4"/>
      <c r="G9" s="41" t="s">
        <v>59</v>
      </c>
      <c r="H9" s="40">
        <v>15.9</v>
      </c>
      <c r="I9" s="40">
        <v>8.6</v>
      </c>
      <c r="J9" s="40">
        <v>9.1999999999999993</v>
      </c>
      <c r="K9" s="40">
        <v>7.1</v>
      </c>
      <c r="L9" s="51"/>
      <c r="M9" s="4">
        <f t="shared" si="2"/>
        <v>2768.3456435100002</v>
      </c>
      <c r="N9" s="4">
        <f t="shared" si="3"/>
        <v>755.31597668999996</v>
      </c>
      <c r="O9" s="4">
        <f t="shared" si="4"/>
        <v>23214.63852</v>
      </c>
      <c r="P9" s="4">
        <f t="shared" si="5"/>
        <v>13662.046090000002</v>
      </c>
      <c r="Q9" s="4">
        <f t="shared" si="6"/>
        <v>328040.25326649001</v>
      </c>
      <c r="R9" s="4">
        <f t="shared" si="7"/>
        <v>180754.72493330998</v>
      </c>
    </row>
    <row r="10" spans="1:18" x14ac:dyDescent="0.3">
      <c r="A10">
        <v>50</v>
      </c>
      <c r="B10" s="4">
        <v>1993710.15</v>
      </c>
      <c r="C10" s="4">
        <v>2010101.63</v>
      </c>
      <c r="D10" s="4">
        <f t="shared" si="0"/>
        <v>316999.91385000001</v>
      </c>
      <c r="E10" s="4">
        <f t="shared" si="1"/>
        <v>172868.74017999996</v>
      </c>
      <c r="F10" s="4"/>
      <c r="G10" s="41" t="s">
        <v>55</v>
      </c>
      <c r="H10" s="40">
        <v>12</v>
      </c>
      <c r="I10" s="40">
        <v>7</v>
      </c>
      <c r="J10" s="40">
        <v>7</v>
      </c>
      <c r="K10" s="40">
        <v>5</v>
      </c>
      <c r="L10" s="51"/>
      <c r="M10" s="4">
        <f t="shared" si="2"/>
        <v>2852.9992246500001</v>
      </c>
      <c r="N10" s="4">
        <f t="shared" si="3"/>
        <v>777.9093308099998</v>
      </c>
      <c r="O10" s="4">
        <f t="shared" si="4"/>
        <v>23924.521799999999</v>
      </c>
      <c r="P10" s="4">
        <f t="shared" si="5"/>
        <v>14070.71141</v>
      </c>
      <c r="Q10" s="4">
        <f t="shared" si="6"/>
        <v>338071.43642535002</v>
      </c>
      <c r="R10" s="4">
        <f t="shared" si="7"/>
        <v>186161.54225918994</v>
      </c>
    </row>
    <row r="11" spans="1:18" x14ac:dyDescent="0.3">
      <c r="A11">
        <v>51</v>
      </c>
      <c r="B11" s="4">
        <v>2104491.56</v>
      </c>
      <c r="C11" s="4">
        <v>2113039.64</v>
      </c>
      <c r="D11" s="4">
        <f t="shared" si="0"/>
        <v>334614.15804000001</v>
      </c>
      <c r="E11" s="4">
        <f t="shared" si="1"/>
        <v>181721.40904</v>
      </c>
      <c r="F11" s="4"/>
      <c r="G11" s="41" t="s">
        <v>56</v>
      </c>
      <c r="H11" s="40">
        <v>9</v>
      </c>
      <c r="I11" s="40">
        <v>4.5</v>
      </c>
      <c r="J11" s="40">
        <v>13</v>
      </c>
      <c r="K11" s="40">
        <v>7</v>
      </c>
      <c r="L11" s="51"/>
      <c r="M11" s="4">
        <f t="shared" si="2"/>
        <v>3011.5274223599999</v>
      </c>
      <c r="N11" s="4">
        <f t="shared" si="3"/>
        <v>817.74634067999989</v>
      </c>
      <c r="O11" s="4">
        <f t="shared" si="4"/>
        <v>25253.898720000001</v>
      </c>
      <c r="P11" s="4">
        <f t="shared" si="5"/>
        <v>14791.277480000001</v>
      </c>
      <c r="Q11" s="4">
        <f t="shared" si="6"/>
        <v>356856.52933763998</v>
      </c>
      <c r="R11" s="4">
        <f t="shared" si="7"/>
        <v>195694.94017931999</v>
      </c>
    </row>
    <row r="12" spans="1:18" x14ac:dyDescent="0.3">
      <c r="A12">
        <v>52</v>
      </c>
      <c r="B12" s="4">
        <v>2148407.13</v>
      </c>
      <c r="C12" s="4">
        <v>2154299.2000000002</v>
      </c>
      <c r="D12" s="4">
        <f t="shared" si="0"/>
        <v>341596.73366999999</v>
      </c>
      <c r="E12" s="4">
        <f t="shared" si="1"/>
        <v>185269.73120000001</v>
      </c>
      <c r="F12" s="4"/>
      <c r="G12" s="41" t="s">
        <v>60</v>
      </c>
      <c r="H12" s="26">
        <f>Q61/B61</f>
        <v>0.169569</v>
      </c>
      <c r="I12" s="13">
        <f>R61/C61</f>
        <v>9.2612999999999945E-2</v>
      </c>
      <c r="J12" s="13">
        <v>9.8000000000000004E-2</v>
      </c>
      <c r="K12" s="42">
        <v>7.5999999999999998E-2</v>
      </c>
      <c r="L12" s="58"/>
      <c r="M12" s="4">
        <f t="shared" si="2"/>
        <v>3074.3706030299995</v>
      </c>
      <c r="N12" s="4">
        <f t="shared" si="3"/>
        <v>833.71379039999999</v>
      </c>
      <c r="O12" s="4">
        <f t="shared" si="4"/>
        <v>25780.885559999999</v>
      </c>
      <c r="P12" s="4">
        <f t="shared" si="5"/>
        <v>15080.094400000002</v>
      </c>
      <c r="Q12" s="4">
        <f t="shared" si="6"/>
        <v>364303.24862696999</v>
      </c>
      <c r="R12" s="4">
        <f t="shared" si="7"/>
        <v>199516.1118096</v>
      </c>
    </row>
    <row r="13" spans="1:18" x14ac:dyDescent="0.3">
      <c r="A13">
        <v>53</v>
      </c>
      <c r="B13" s="4">
        <v>2086792.69</v>
      </c>
      <c r="C13" s="4">
        <v>2098653.02</v>
      </c>
      <c r="D13" s="4">
        <f t="shared" si="0"/>
        <v>331800.03771</v>
      </c>
      <c r="E13" s="4">
        <f t="shared" si="1"/>
        <v>180484.15972</v>
      </c>
      <c r="F13" s="4"/>
      <c r="G13" s="41" t="s">
        <v>57</v>
      </c>
      <c r="H13" s="42">
        <f>Q62-D62</f>
        <v>1.0568999999999995E-2</v>
      </c>
      <c r="I13" s="42">
        <f>R62-E62</f>
        <v>6.6130000000000078E-3</v>
      </c>
      <c r="J13" s="42">
        <v>6.0000000000000001E-3</v>
      </c>
      <c r="K13" s="42">
        <v>5.0000000000000001E-3</v>
      </c>
      <c r="L13" s="58"/>
      <c r="M13" s="4">
        <f t="shared" si="2"/>
        <v>2986.20033939</v>
      </c>
      <c r="N13" s="4">
        <f t="shared" si="3"/>
        <v>812.17871873999991</v>
      </c>
      <c r="O13" s="4">
        <f t="shared" si="4"/>
        <v>25041.512279999999</v>
      </c>
      <c r="P13" s="4">
        <f t="shared" si="5"/>
        <v>14690.57114</v>
      </c>
      <c r="Q13" s="4">
        <f t="shared" si="6"/>
        <v>353855.34965061001</v>
      </c>
      <c r="R13" s="4">
        <f t="shared" si="7"/>
        <v>194362.55214126001</v>
      </c>
    </row>
    <row r="14" spans="1:18" x14ac:dyDescent="0.3">
      <c r="A14">
        <v>54</v>
      </c>
      <c r="B14" s="4">
        <v>2019821.82</v>
      </c>
      <c r="C14" s="4">
        <v>2038872.01</v>
      </c>
      <c r="D14" s="4">
        <f t="shared" si="0"/>
        <v>321151.66938000004</v>
      </c>
      <c r="E14" s="4">
        <f t="shared" si="1"/>
        <v>175342.99286</v>
      </c>
      <c r="F14" s="4"/>
      <c r="G14" s="41" t="s">
        <v>58</v>
      </c>
      <c r="H14" s="42">
        <f>(Q62-D62)/D62</f>
        <v>6.6471698113207509E-2</v>
      </c>
      <c r="I14" s="42">
        <f>(R62-E62)/E62</f>
        <v>7.6895348837209443E-2</v>
      </c>
      <c r="J14" s="42">
        <v>6.3E-2</v>
      </c>
      <c r="K14" s="42">
        <v>6.3E-2</v>
      </c>
      <c r="L14" s="58"/>
      <c r="M14" s="4">
        <f t="shared" si="2"/>
        <v>2890.3650244200003</v>
      </c>
      <c r="N14" s="4">
        <f t="shared" si="3"/>
        <v>789.04346786999997</v>
      </c>
      <c r="O14" s="4">
        <f t="shared" si="4"/>
        <v>24237.861840000001</v>
      </c>
      <c r="P14" s="4">
        <f t="shared" si="5"/>
        <v>14272.104070000001</v>
      </c>
      <c r="Q14" s="4">
        <f t="shared" si="6"/>
        <v>342499.16619558004</v>
      </c>
      <c r="R14" s="4">
        <f t="shared" si="7"/>
        <v>188826.05346212999</v>
      </c>
    </row>
    <row r="15" spans="1:18" x14ac:dyDescent="0.3">
      <c r="A15">
        <v>55</v>
      </c>
      <c r="B15" s="4">
        <v>1993909.31</v>
      </c>
      <c r="C15" s="4">
        <v>2024324.79</v>
      </c>
      <c r="D15" s="4">
        <f t="shared" si="0"/>
        <v>317031.58029000001</v>
      </c>
      <c r="E15" s="4">
        <f t="shared" si="1"/>
        <v>174091.93193999998</v>
      </c>
      <c r="F15" s="4"/>
      <c r="G15" s="4"/>
      <c r="H15" s="4"/>
      <c r="I15" s="4"/>
      <c r="J15" s="4"/>
      <c r="K15" s="4"/>
      <c r="L15" s="4"/>
      <c r="M15" s="4">
        <f t="shared" si="2"/>
        <v>2853.2842226099997</v>
      </c>
      <c r="N15" s="4">
        <f t="shared" si="3"/>
        <v>783.41369372999986</v>
      </c>
      <c r="O15" s="4">
        <f t="shared" si="4"/>
        <v>23926.91172</v>
      </c>
      <c r="P15" s="4">
        <f t="shared" si="5"/>
        <v>14170.27353</v>
      </c>
      <c r="Q15" s="4">
        <f t="shared" si="6"/>
        <v>338105.20778738998</v>
      </c>
      <c r="R15" s="4">
        <f t="shared" si="7"/>
        <v>187478.79177626999</v>
      </c>
    </row>
    <row r="16" spans="1:18" x14ac:dyDescent="0.3">
      <c r="A16">
        <v>56</v>
      </c>
      <c r="B16" s="4">
        <v>2004583.45</v>
      </c>
      <c r="C16" s="4">
        <v>2046578.02</v>
      </c>
      <c r="D16" s="4">
        <f t="shared" si="0"/>
        <v>318728.76854999998</v>
      </c>
      <c r="E16" s="4">
        <f t="shared" si="1"/>
        <v>176005.70971999998</v>
      </c>
      <c r="F16" s="4"/>
      <c r="G16" s="4"/>
      <c r="H16" s="4"/>
      <c r="I16" s="4"/>
      <c r="J16" s="4"/>
      <c r="K16" s="4"/>
      <c r="L16" s="4"/>
      <c r="M16" s="4">
        <f t="shared" si="2"/>
        <v>2868.5589169499995</v>
      </c>
      <c r="N16" s="4">
        <f t="shared" si="3"/>
        <v>792.02569373999984</v>
      </c>
      <c r="O16" s="4">
        <f t="shared" si="4"/>
        <v>24055.001400000001</v>
      </c>
      <c r="P16" s="4">
        <f t="shared" si="5"/>
        <v>14326.04614</v>
      </c>
      <c r="Q16" s="4">
        <f t="shared" si="6"/>
        <v>339915.21103304997</v>
      </c>
      <c r="R16" s="4">
        <f t="shared" si="7"/>
        <v>189539.73016625998</v>
      </c>
    </row>
    <row r="17" spans="1:18" x14ac:dyDescent="0.3">
      <c r="A17">
        <v>57</v>
      </c>
      <c r="B17" s="4">
        <v>2049050.45</v>
      </c>
      <c r="C17" s="4">
        <v>2106480.19</v>
      </c>
      <c r="D17" s="4">
        <f t="shared" si="0"/>
        <v>325799.02155</v>
      </c>
      <c r="E17" s="4">
        <f t="shared" si="1"/>
        <v>181157.29633999997</v>
      </c>
      <c r="F17" s="4"/>
      <c r="G17" s="4"/>
      <c r="H17" s="4"/>
      <c r="I17" s="4"/>
      <c r="J17" s="4"/>
      <c r="K17" s="4"/>
      <c r="L17" s="4"/>
      <c r="M17" s="4">
        <f t="shared" si="2"/>
        <v>2932.1911939499996</v>
      </c>
      <c r="N17" s="4">
        <f t="shared" si="3"/>
        <v>815.20783352999979</v>
      </c>
      <c r="O17" s="4">
        <f t="shared" si="4"/>
        <v>24588.6054</v>
      </c>
      <c r="P17" s="4">
        <f t="shared" si="5"/>
        <v>14745.36133</v>
      </c>
      <c r="Q17" s="4">
        <f t="shared" si="6"/>
        <v>347455.43575604999</v>
      </c>
      <c r="R17" s="4">
        <f t="shared" si="7"/>
        <v>195087.44983646998</v>
      </c>
    </row>
    <row r="18" spans="1:18" x14ac:dyDescent="0.3">
      <c r="A18">
        <v>58</v>
      </c>
      <c r="B18" s="4">
        <v>2103318.87</v>
      </c>
      <c r="C18" s="4">
        <v>2176814.6</v>
      </c>
      <c r="D18" s="4">
        <f t="shared" si="0"/>
        <v>334427.70033000002</v>
      </c>
      <c r="E18" s="4">
        <f t="shared" si="1"/>
        <v>187206.05559999999</v>
      </c>
      <c r="F18" s="4"/>
      <c r="G18" s="4"/>
      <c r="H18" s="4"/>
      <c r="I18" s="4"/>
      <c r="J18" s="4"/>
      <c r="K18" s="4"/>
      <c r="L18" s="4"/>
      <c r="M18" s="4">
        <f t="shared" si="2"/>
        <v>3009.8493029699998</v>
      </c>
      <c r="N18" s="4">
        <f t="shared" si="3"/>
        <v>842.42725019999989</v>
      </c>
      <c r="O18" s="4">
        <f t="shared" si="4"/>
        <v>25239.826440000001</v>
      </c>
      <c r="P18" s="4">
        <f t="shared" si="5"/>
        <v>15237.702200000002</v>
      </c>
      <c r="Q18" s="4">
        <f t="shared" si="6"/>
        <v>356657.67746703001</v>
      </c>
      <c r="R18" s="4">
        <f t="shared" si="7"/>
        <v>201601.33054979998</v>
      </c>
    </row>
    <row r="19" spans="1:18" x14ac:dyDescent="0.3">
      <c r="A19">
        <v>59</v>
      </c>
      <c r="B19" s="4">
        <v>2121342.71</v>
      </c>
      <c r="C19" s="4">
        <v>2205161.63</v>
      </c>
      <c r="D19" s="4">
        <f t="shared" si="0"/>
        <v>337293.49089000002</v>
      </c>
      <c r="E19" s="4">
        <f t="shared" si="1"/>
        <v>189643.90017999997</v>
      </c>
      <c r="F19" s="4"/>
      <c r="G19" s="4"/>
      <c r="H19" s="4"/>
      <c r="I19" s="4"/>
      <c r="J19" s="4"/>
      <c r="K19" s="4"/>
      <c r="L19" s="4"/>
      <c r="M19" s="4">
        <f t="shared" si="2"/>
        <v>3035.6414180100001</v>
      </c>
      <c r="N19" s="4">
        <f t="shared" si="3"/>
        <v>853.39755080999976</v>
      </c>
      <c r="O19" s="4">
        <f t="shared" si="4"/>
        <v>25456.112519999999</v>
      </c>
      <c r="P19" s="4">
        <f t="shared" si="5"/>
        <v>15436.13141</v>
      </c>
      <c r="Q19" s="4">
        <f t="shared" si="6"/>
        <v>359713.96199199004</v>
      </c>
      <c r="R19" s="4">
        <f t="shared" si="7"/>
        <v>204226.63403918996</v>
      </c>
    </row>
    <row r="20" spans="1:18" x14ac:dyDescent="0.3">
      <c r="A20">
        <v>60</v>
      </c>
      <c r="B20" s="4">
        <v>2117578.12</v>
      </c>
      <c r="C20" s="4">
        <v>2211753.21</v>
      </c>
      <c r="D20" s="4">
        <f t="shared" si="0"/>
        <v>336694.92108</v>
      </c>
      <c r="E20" s="4">
        <f t="shared" si="1"/>
        <v>190210.77605999997</v>
      </c>
      <c r="F20" s="4"/>
      <c r="G20" s="4"/>
      <c r="H20" s="4"/>
      <c r="I20" s="4"/>
      <c r="J20" s="4"/>
      <c r="K20" s="4"/>
      <c r="L20" s="4"/>
      <c r="M20" s="4">
        <f t="shared" si="2"/>
        <v>3030.2542897199996</v>
      </c>
      <c r="N20" s="4">
        <f t="shared" si="3"/>
        <v>855.94849226999986</v>
      </c>
      <c r="O20" s="4">
        <f t="shared" si="4"/>
        <v>25410.937440000002</v>
      </c>
      <c r="P20" s="4">
        <f t="shared" si="5"/>
        <v>15482.27247</v>
      </c>
      <c r="Q20" s="4">
        <f t="shared" si="6"/>
        <v>359075.60423028003</v>
      </c>
      <c r="R20" s="4">
        <f t="shared" si="7"/>
        <v>204837.10003772998</v>
      </c>
    </row>
    <row r="21" spans="1:18" x14ac:dyDescent="0.3">
      <c r="A21">
        <v>61</v>
      </c>
      <c r="B21" s="4">
        <v>2111230.69</v>
      </c>
      <c r="C21" s="4">
        <v>2215223.7799999998</v>
      </c>
      <c r="D21" s="4">
        <f t="shared" si="0"/>
        <v>335685.67971</v>
      </c>
      <c r="E21" s="4">
        <f t="shared" si="1"/>
        <v>190509.24507999996</v>
      </c>
      <c r="F21" s="4"/>
      <c r="G21" s="4"/>
      <c r="H21" s="4"/>
      <c r="I21" s="4"/>
      <c r="J21" s="4"/>
      <c r="K21" s="4"/>
      <c r="L21" s="4"/>
      <c r="M21" s="4">
        <f t="shared" si="2"/>
        <v>3021.1711173899998</v>
      </c>
      <c r="N21" s="4">
        <f t="shared" si="3"/>
        <v>857.29160285999978</v>
      </c>
      <c r="O21" s="4">
        <f t="shared" si="4"/>
        <v>25334.76828</v>
      </c>
      <c r="P21" s="4">
        <f t="shared" si="5"/>
        <v>15506.566459999998</v>
      </c>
      <c r="Q21" s="4">
        <f t="shared" si="6"/>
        <v>357999.27687261003</v>
      </c>
      <c r="R21" s="4">
        <f t="shared" si="7"/>
        <v>205158.51993713996</v>
      </c>
    </row>
    <row r="22" spans="1:18" x14ac:dyDescent="0.3">
      <c r="A22">
        <v>62</v>
      </c>
      <c r="B22" s="4">
        <v>2082251.57</v>
      </c>
      <c r="C22" s="4">
        <v>2194830.63</v>
      </c>
      <c r="D22" s="4">
        <f t="shared" si="0"/>
        <v>331077.99963000003</v>
      </c>
      <c r="E22" s="4">
        <f t="shared" si="1"/>
        <v>188755.43417999998</v>
      </c>
      <c r="F22" s="4"/>
      <c r="G22" s="4"/>
      <c r="H22" s="4"/>
      <c r="I22" s="4"/>
      <c r="J22" s="4"/>
      <c r="K22" s="4"/>
      <c r="L22" s="4"/>
      <c r="M22" s="4">
        <f t="shared" si="2"/>
        <v>2979.70199667</v>
      </c>
      <c r="N22" s="4">
        <f t="shared" si="3"/>
        <v>849.39945380999984</v>
      </c>
      <c r="O22" s="4">
        <f t="shared" si="4"/>
        <v>24987.018840000001</v>
      </c>
      <c r="P22" s="4">
        <f t="shared" si="5"/>
        <v>15363.814409999999</v>
      </c>
      <c r="Q22" s="4">
        <f t="shared" si="6"/>
        <v>353085.31647333002</v>
      </c>
      <c r="R22" s="4">
        <f t="shared" si="7"/>
        <v>203269.84913618997</v>
      </c>
    </row>
    <row r="23" spans="1:18" x14ac:dyDescent="0.3">
      <c r="A23">
        <v>63</v>
      </c>
      <c r="B23" s="4">
        <v>2033276.82</v>
      </c>
      <c r="C23" s="4">
        <v>2157673.7400000002</v>
      </c>
      <c r="D23" s="4">
        <f t="shared" si="0"/>
        <v>323291.01438000001</v>
      </c>
      <c r="E23" s="4">
        <f t="shared" si="1"/>
        <v>185559.94164</v>
      </c>
      <c r="F23" s="4"/>
      <c r="G23" s="4"/>
      <c r="H23" s="4"/>
      <c r="I23" s="4"/>
      <c r="J23" s="4"/>
      <c r="K23" s="4"/>
      <c r="L23" s="4"/>
      <c r="M23" s="4">
        <f t="shared" si="2"/>
        <v>2909.6191294199998</v>
      </c>
      <c r="N23" s="4">
        <f t="shared" si="3"/>
        <v>835.01973737999992</v>
      </c>
      <c r="O23" s="4">
        <f t="shared" si="4"/>
        <v>24399.321840000001</v>
      </c>
      <c r="P23" s="4">
        <f t="shared" si="5"/>
        <v>15103.716180000001</v>
      </c>
      <c r="Q23" s="4">
        <f t="shared" si="6"/>
        <v>344780.71709057997</v>
      </c>
      <c r="R23" s="4">
        <f t="shared" si="7"/>
        <v>199828.63808261999</v>
      </c>
    </row>
    <row r="24" spans="1:18" x14ac:dyDescent="0.3">
      <c r="A24">
        <v>64</v>
      </c>
      <c r="B24" s="4">
        <v>1993139.74</v>
      </c>
      <c r="C24" s="4">
        <v>2132077.7799999998</v>
      </c>
      <c r="D24" s="4">
        <f t="shared" si="0"/>
        <v>316909.21866000001</v>
      </c>
      <c r="E24" s="4">
        <f t="shared" si="1"/>
        <v>183358.68907999998</v>
      </c>
      <c r="F24" s="4"/>
      <c r="G24" s="4"/>
      <c r="H24" s="4"/>
      <c r="I24" s="4"/>
      <c r="J24" s="4"/>
      <c r="K24" s="4"/>
      <c r="L24" s="4"/>
      <c r="M24" s="4">
        <f t="shared" si="2"/>
        <v>2852.1829679399998</v>
      </c>
      <c r="N24" s="4">
        <f t="shared" si="3"/>
        <v>825.11410085999989</v>
      </c>
      <c r="O24" s="4">
        <f t="shared" si="4"/>
        <v>23917.676879999999</v>
      </c>
      <c r="P24" s="4">
        <f t="shared" si="5"/>
        <v>14924.544459999999</v>
      </c>
      <c r="Q24" s="4">
        <f t="shared" si="6"/>
        <v>337974.71257206</v>
      </c>
      <c r="R24" s="4">
        <f t="shared" si="7"/>
        <v>197458.11943913999</v>
      </c>
    </row>
    <row r="25" spans="1:18" x14ac:dyDescent="0.3">
      <c r="A25">
        <v>65</v>
      </c>
      <c r="B25" s="4">
        <v>1954948.71</v>
      </c>
      <c r="C25" s="4">
        <v>2107185.13</v>
      </c>
      <c r="D25" s="4">
        <f t="shared" si="0"/>
        <v>310836.84489000001</v>
      </c>
      <c r="E25" s="4">
        <f t="shared" si="1"/>
        <v>181217.92117999998</v>
      </c>
      <c r="F25" s="4"/>
      <c r="G25" s="4"/>
      <c r="H25" s="4"/>
      <c r="I25" s="4"/>
      <c r="J25" s="4"/>
      <c r="K25" s="4"/>
      <c r="L25" s="4"/>
      <c r="M25" s="4">
        <f t="shared" si="2"/>
        <v>2797.5316040099997</v>
      </c>
      <c r="N25" s="4">
        <f t="shared" si="3"/>
        <v>815.48064530999977</v>
      </c>
      <c r="O25" s="4">
        <f t="shared" si="4"/>
        <v>23459.38452</v>
      </c>
      <c r="P25" s="4">
        <f t="shared" si="5"/>
        <v>14750.295909999999</v>
      </c>
      <c r="Q25" s="4">
        <f t="shared" si="6"/>
        <v>331498.69780599006</v>
      </c>
      <c r="R25" s="4">
        <f t="shared" si="7"/>
        <v>195152.73644468997</v>
      </c>
    </row>
    <row r="26" spans="1:18" x14ac:dyDescent="0.3">
      <c r="A26">
        <v>66</v>
      </c>
      <c r="B26" s="4">
        <v>1879758.77</v>
      </c>
      <c r="C26" s="4">
        <v>2048101.71</v>
      </c>
      <c r="D26" s="4">
        <f t="shared" si="0"/>
        <v>298881.64442999999</v>
      </c>
      <c r="E26" s="4">
        <f t="shared" si="1"/>
        <v>176136.74705999999</v>
      </c>
      <c r="F26" s="4"/>
      <c r="G26" s="4"/>
      <c r="H26" s="4"/>
      <c r="I26" s="4"/>
      <c r="J26" s="4"/>
      <c r="K26" s="4"/>
      <c r="L26" s="4"/>
      <c r="M26" s="4">
        <f t="shared" si="2"/>
        <v>2689.9347998699996</v>
      </c>
      <c r="N26" s="4">
        <f t="shared" si="3"/>
        <v>792.61536176999994</v>
      </c>
      <c r="O26" s="4">
        <f t="shared" si="4"/>
        <v>22557.105240000001</v>
      </c>
      <c r="P26" s="4">
        <f t="shared" si="5"/>
        <v>14336.71197</v>
      </c>
      <c r="Q26" s="4">
        <f t="shared" si="6"/>
        <v>318748.81487012998</v>
      </c>
      <c r="R26" s="4">
        <f t="shared" si="7"/>
        <v>189680.84366822999</v>
      </c>
    </row>
    <row r="27" spans="1:18" x14ac:dyDescent="0.3">
      <c r="A27">
        <v>67</v>
      </c>
      <c r="B27" s="4">
        <v>1801871.68</v>
      </c>
      <c r="C27" s="4">
        <v>1984765.44</v>
      </c>
      <c r="D27" s="4">
        <f t="shared" si="0"/>
        <v>286497.59711999999</v>
      </c>
      <c r="E27" s="4">
        <f t="shared" si="1"/>
        <v>170689.82783999998</v>
      </c>
      <c r="F27" s="4"/>
      <c r="G27" s="4"/>
      <c r="H27" s="4"/>
      <c r="I27" s="4"/>
      <c r="J27" s="4"/>
      <c r="K27" s="4"/>
      <c r="L27" s="4"/>
      <c r="M27" s="4">
        <f t="shared" si="2"/>
        <v>2578.4783740799999</v>
      </c>
      <c r="N27" s="4">
        <f t="shared" si="3"/>
        <v>768.10422527999992</v>
      </c>
      <c r="O27" s="4">
        <f t="shared" si="4"/>
        <v>21622.460159999999</v>
      </c>
      <c r="P27" s="4">
        <f t="shared" si="5"/>
        <v>13893.35808</v>
      </c>
      <c r="Q27" s="4">
        <f t="shared" si="6"/>
        <v>305541.57890592003</v>
      </c>
      <c r="R27" s="4">
        <f t="shared" si="7"/>
        <v>183815.08169471999</v>
      </c>
    </row>
    <row r="28" spans="1:18" x14ac:dyDescent="0.3">
      <c r="A28">
        <v>68</v>
      </c>
      <c r="B28" s="4">
        <v>1735677.1</v>
      </c>
      <c r="C28" s="4">
        <v>1931198.61</v>
      </c>
      <c r="D28" s="4">
        <f t="shared" si="0"/>
        <v>275972.65890000004</v>
      </c>
      <c r="E28" s="4">
        <f t="shared" si="1"/>
        <v>166083.08046</v>
      </c>
      <c r="F28" s="4"/>
      <c r="G28" s="4"/>
      <c r="H28" s="4"/>
      <c r="I28" s="4"/>
      <c r="J28" s="4"/>
      <c r="K28" s="4"/>
      <c r="L28" s="4"/>
      <c r="M28" s="4">
        <f t="shared" si="2"/>
        <v>2483.7539301000002</v>
      </c>
      <c r="N28" s="4">
        <f t="shared" si="3"/>
        <v>747.37386206999997</v>
      </c>
      <c r="O28" s="4">
        <f t="shared" si="4"/>
        <v>20828.125200000002</v>
      </c>
      <c r="P28" s="4">
        <f t="shared" si="5"/>
        <v>13518.390270000002</v>
      </c>
      <c r="Q28" s="4">
        <f t="shared" si="6"/>
        <v>294317.03016990004</v>
      </c>
      <c r="R28" s="4">
        <f t="shared" si="7"/>
        <v>178854.09686793</v>
      </c>
    </row>
    <row r="29" spans="1:18" x14ac:dyDescent="0.3">
      <c r="A29">
        <v>69</v>
      </c>
      <c r="B29" s="4">
        <v>1654949.13</v>
      </c>
      <c r="C29" s="4">
        <v>1860515.04</v>
      </c>
      <c r="D29" s="4">
        <f t="shared" si="0"/>
        <v>263136.91167</v>
      </c>
      <c r="E29" s="4">
        <f t="shared" si="1"/>
        <v>160004.29343999998</v>
      </c>
      <c r="F29" s="4"/>
      <c r="G29" s="4"/>
      <c r="H29" s="4"/>
      <c r="I29" s="4"/>
      <c r="J29" s="4"/>
      <c r="K29" s="4"/>
      <c r="L29" s="4"/>
      <c r="M29" s="4">
        <f t="shared" si="2"/>
        <v>2368.2322050299999</v>
      </c>
      <c r="N29" s="4">
        <f t="shared" si="3"/>
        <v>720.01932047999981</v>
      </c>
      <c r="O29" s="4">
        <f t="shared" si="4"/>
        <v>19859.38956</v>
      </c>
      <c r="P29" s="4">
        <f t="shared" si="5"/>
        <v>13023.60528</v>
      </c>
      <c r="Q29" s="4">
        <f t="shared" si="6"/>
        <v>280628.06902497</v>
      </c>
      <c r="R29" s="4">
        <f t="shared" si="7"/>
        <v>172307.87939951997</v>
      </c>
    </row>
    <row r="30" spans="1:18" x14ac:dyDescent="0.3">
      <c r="A30">
        <v>70</v>
      </c>
      <c r="B30" s="4">
        <v>1577738.13</v>
      </c>
      <c r="C30" s="4">
        <v>1788252.08</v>
      </c>
      <c r="D30" s="4">
        <f t="shared" si="0"/>
        <v>250860.36266999997</v>
      </c>
      <c r="E30" s="4">
        <f t="shared" si="1"/>
        <v>153789.67887999999</v>
      </c>
      <c r="F30" s="4"/>
      <c r="G30" s="4"/>
      <c r="H30" s="4"/>
      <c r="I30" s="4"/>
      <c r="J30" s="4"/>
      <c r="K30" s="4"/>
      <c r="L30" s="4"/>
      <c r="M30" s="4">
        <f t="shared" si="2"/>
        <v>2257.7432640299994</v>
      </c>
      <c r="N30" s="4">
        <f t="shared" si="3"/>
        <v>692.05355495999993</v>
      </c>
      <c r="O30" s="4">
        <f t="shared" si="4"/>
        <v>18932.85756</v>
      </c>
      <c r="P30" s="4">
        <f t="shared" si="5"/>
        <v>12517.764560000001</v>
      </c>
      <c r="Q30" s="4">
        <f t="shared" si="6"/>
        <v>267535.47696596995</v>
      </c>
      <c r="R30" s="4">
        <f t="shared" si="7"/>
        <v>165615.38988504</v>
      </c>
    </row>
    <row r="31" spans="1:18" x14ac:dyDescent="0.3">
      <c r="A31">
        <v>71</v>
      </c>
      <c r="B31" s="4">
        <v>1497059.1</v>
      </c>
      <c r="C31" s="4">
        <v>1714826.09</v>
      </c>
      <c r="D31" s="4">
        <f t="shared" si="0"/>
        <v>238032.39690000002</v>
      </c>
      <c r="E31" s="4">
        <f t="shared" si="1"/>
        <v>147475.04373999999</v>
      </c>
      <c r="F31" s="4"/>
      <c r="G31" s="4"/>
      <c r="H31" s="4"/>
      <c r="I31" s="4"/>
      <c r="J31" s="4"/>
      <c r="K31" s="4"/>
      <c r="L31" s="4"/>
      <c r="M31" s="4">
        <f t="shared" si="2"/>
        <v>2142.2915720999999</v>
      </c>
      <c r="N31" s="4">
        <f t="shared" si="3"/>
        <v>663.63769682999987</v>
      </c>
      <c r="O31" s="4">
        <f t="shared" si="4"/>
        <v>17964.709200000001</v>
      </c>
      <c r="P31" s="4">
        <f t="shared" si="5"/>
        <v>12003.782630000002</v>
      </c>
      <c r="Q31" s="4">
        <f t="shared" si="6"/>
        <v>253854.81452790005</v>
      </c>
      <c r="R31" s="4">
        <f t="shared" si="7"/>
        <v>158815.18867316999</v>
      </c>
    </row>
    <row r="32" spans="1:18" x14ac:dyDescent="0.3">
      <c r="A32">
        <v>72</v>
      </c>
      <c r="B32" s="4">
        <v>1412822.48</v>
      </c>
      <c r="C32" s="4">
        <v>1636006.12</v>
      </c>
      <c r="D32" s="4">
        <f t="shared" si="0"/>
        <v>224638.77432</v>
      </c>
      <c r="E32" s="4">
        <f t="shared" si="1"/>
        <v>140696.52632</v>
      </c>
      <c r="F32" s="4"/>
      <c r="G32" s="4"/>
      <c r="H32" s="4"/>
      <c r="I32" s="4"/>
      <c r="J32" s="4"/>
      <c r="K32" s="4"/>
      <c r="L32" s="4"/>
      <c r="M32" s="4">
        <f t="shared" si="2"/>
        <v>2021.7489688799999</v>
      </c>
      <c r="N32" s="4">
        <f t="shared" si="3"/>
        <v>633.13436844</v>
      </c>
      <c r="O32" s="4">
        <f t="shared" si="4"/>
        <v>16953.869760000001</v>
      </c>
      <c r="P32" s="4">
        <f t="shared" si="5"/>
        <v>11452.042840000002</v>
      </c>
      <c r="Q32" s="4">
        <f t="shared" si="6"/>
        <v>239570.89511111999</v>
      </c>
      <c r="R32" s="4">
        <f t="shared" si="7"/>
        <v>151515.43479156002</v>
      </c>
    </row>
    <row r="33" spans="1:18" x14ac:dyDescent="0.3">
      <c r="A33">
        <v>73</v>
      </c>
      <c r="B33" s="4">
        <v>1349069.6</v>
      </c>
      <c r="C33" s="4">
        <v>1573477.51</v>
      </c>
      <c r="D33" s="4">
        <f t="shared" si="0"/>
        <v>214502.06640000001</v>
      </c>
      <c r="E33" s="4">
        <f t="shared" si="1"/>
        <v>135319.06586</v>
      </c>
      <c r="F33" s="4"/>
      <c r="G33" s="4"/>
      <c r="H33" s="4"/>
      <c r="I33" s="4"/>
      <c r="J33" s="4"/>
      <c r="K33" s="4"/>
      <c r="L33" s="4"/>
      <c r="M33" s="4">
        <f t="shared" si="2"/>
        <v>1930.5185976</v>
      </c>
      <c r="N33" s="4">
        <f t="shared" si="3"/>
        <v>608.93579636999993</v>
      </c>
      <c r="O33" s="4">
        <f t="shared" si="4"/>
        <v>16188.835200000001</v>
      </c>
      <c r="P33" s="4">
        <f t="shared" si="5"/>
        <v>11014.342570000001</v>
      </c>
      <c r="Q33" s="4">
        <f t="shared" si="6"/>
        <v>228760.38300240002</v>
      </c>
      <c r="R33" s="4">
        <f t="shared" si="7"/>
        <v>145724.47263363001</v>
      </c>
    </row>
    <row r="34" spans="1:18" x14ac:dyDescent="0.3">
      <c r="A34">
        <v>74</v>
      </c>
      <c r="B34" s="4">
        <v>1305534.8799999999</v>
      </c>
      <c r="C34" s="4">
        <v>1529743.67</v>
      </c>
      <c r="D34" s="4">
        <f t="shared" si="0"/>
        <v>207580.04591999998</v>
      </c>
      <c r="E34" s="4">
        <f t="shared" si="1"/>
        <v>131557.95561999999</v>
      </c>
      <c r="F34" s="4"/>
      <c r="G34" s="4"/>
      <c r="H34" s="4"/>
      <c r="I34" s="4"/>
      <c r="J34" s="4"/>
      <c r="K34" s="4"/>
      <c r="L34" s="4"/>
      <c r="M34" s="4">
        <f t="shared" si="2"/>
        <v>1868.2204132799995</v>
      </c>
      <c r="N34" s="4">
        <f t="shared" si="3"/>
        <v>592.01080028999991</v>
      </c>
      <c r="O34" s="4">
        <f t="shared" si="4"/>
        <v>15666.418559999998</v>
      </c>
      <c r="P34" s="4">
        <f t="shared" si="5"/>
        <v>10708.205689999999</v>
      </c>
      <c r="Q34" s="4">
        <f t="shared" si="6"/>
        <v>221378.24406671996</v>
      </c>
      <c r="R34" s="4">
        <f t="shared" si="7"/>
        <v>141674.15050970999</v>
      </c>
    </row>
    <row r="35" spans="1:18" x14ac:dyDescent="0.3">
      <c r="A35">
        <v>75</v>
      </c>
      <c r="B35" s="4">
        <v>1320126.02</v>
      </c>
      <c r="C35" s="4">
        <v>1540859.08</v>
      </c>
      <c r="D35" s="4">
        <f t="shared" si="0"/>
        <v>209900.03718000001</v>
      </c>
      <c r="E35" s="4">
        <f t="shared" si="1"/>
        <v>132513.88087999998</v>
      </c>
      <c r="F35" s="4"/>
      <c r="G35" s="4"/>
      <c r="H35" s="4"/>
      <c r="I35" s="4"/>
      <c r="J35" s="4"/>
      <c r="K35" s="4"/>
      <c r="L35" s="4"/>
      <c r="M35" s="4">
        <f t="shared" si="2"/>
        <v>1889.10033462</v>
      </c>
      <c r="N35" s="4">
        <f t="shared" si="3"/>
        <v>596.31246395999983</v>
      </c>
      <c r="O35" s="4">
        <f t="shared" si="4"/>
        <v>15841.51224</v>
      </c>
      <c r="P35" s="4">
        <f t="shared" si="5"/>
        <v>10786.013560000001</v>
      </c>
      <c r="Q35" s="4">
        <f t="shared" si="6"/>
        <v>223852.44908538004</v>
      </c>
      <c r="R35" s="4">
        <f t="shared" si="7"/>
        <v>142703.58197603998</v>
      </c>
    </row>
    <row r="36" spans="1:18" x14ac:dyDescent="0.3">
      <c r="A36">
        <v>76</v>
      </c>
      <c r="B36" s="4">
        <v>1137470.1000000001</v>
      </c>
      <c r="C36" s="4">
        <v>1344680.07</v>
      </c>
      <c r="D36" s="4">
        <f t="shared" si="0"/>
        <v>180857.74590000001</v>
      </c>
      <c r="E36" s="4">
        <f t="shared" si="1"/>
        <v>115642.48602</v>
      </c>
      <c r="F36" s="4"/>
      <c r="G36" s="4"/>
      <c r="H36" s="4"/>
      <c r="I36" s="4"/>
      <c r="J36" s="4"/>
      <c r="K36" s="4"/>
      <c r="L36" s="4"/>
      <c r="M36" s="4">
        <f t="shared" si="2"/>
        <v>1627.7197131</v>
      </c>
      <c r="N36" s="4">
        <f t="shared" si="3"/>
        <v>520.3911870899999</v>
      </c>
      <c r="O36" s="4">
        <f t="shared" si="4"/>
        <v>13649.641200000002</v>
      </c>
      <c r="P36" s="4">
        <f t="shared" si="5"/>
        <v>9412.7604900000006</v>
      </c>
      <c r="Q36" s="4">
        <f t="shared" si="6"/>
        <v>192879.66738690002</v>
      </c>
      <c r="R36" s="4">
        <f t="shared" si="7"/>
        <v>124534.85532290999</v>
      </c>
    </row>
    <row r="37" spans="1:18" x14ac:dyDescent="0.3">
      <c r="A37">
        <v>77</v>
      </c>
      <c r="B37" s="4">
        <v>901050.57</v>
      </c>
      <c r="C37" s="4">
        <v>1097303.31</v>
      </c>
      <c r="D37" s="4">
        <f t="shared" si="0"/>
        <v>143267.04063</v>
      </c>
      <c r="E37" s="4">
        <f t="shared" si="1"/>
        <v>94368.084659999993</v>
      </c>
      <c r="F37" s="4"/>
      <c r="G37" s="4"/>
      <c r="H37" s="4"/>
      <c r="I37" s="4"/>
      <c r="J37" s="4"/>
      <c r="K37" s="4"/>
      <c r="L37" s="4"/>
      <c r="M37" s="4">
        <f t="shared" si="2"/>
        <v>1289.4033656699999</v>
      </c>
      <c r="N37" s="4">
        <f t="shared" si="3"/>
        <v>424.65638096999993</v>
      </c>
      <c r="O37" s="4">
        <f t="shared" si="4"/>
        <v>10812.60684</v>
      </c>
      <c r="P37" s="4">
        <f t="shared" si="5"/>
        <v>7681.1231700000008</v>
      </c>
      <c r="Q37" s="4">
        <f t="shared" si="6"/>
        <v>152790.24410432999</v>
      </c>
      <c r="R37" s="4">
        <f t="shared" si="7"/>
        <v>101624.55144903</v>
      </c>
    </row>
    <row r="38" spans="1:18" x14ac:dyDescent="0.3">
      <c r="A38">
        <v>78</v>
      </c>
      <c r="B38" s="4">
        <v>854053.54</v>
      </c>
      <c r="C38" s="4">
        <v>1056207.43</v>
      </c>
      <c r="D38" s="4">
        <f t="shared" si="0"/>
        <v>135794.51286000002</v>
      </c>
      <c r="E38" s="4">
        <f t="shared" si="1"/>
        <v>90833.838979999986</v>
      </c>
      <c r="F38" s="4"/>
      <c r="G38" s="4"/>
      <c r="H38" s="4"/>
      <c r="I38" s="4"/>
      <c r="J38" s="4"/>
      <c r="K38" s="4"/>
      <c r="L38" s="4"/>
      <c r="M38" s="4">
        <f t="shared" si="2"/>
        <v>1222.1506157400001</v>
      </c>
      <c r="N38" s="4">
        <f t="shared" si="3"/>
        <v>408.75227540999992</v>
      </c>
      <c r="O38" s="4">
        <f t="shared" si="4"/>
        <v>10248.64248</v>
      </c>
      <c r="P38" s="4">
        <f t="shared" si="5"/>
        <v>7393.45201</v>
      </c>
      <c r="Q38" s="4">
        <f t="shared" si="6"/>
        <v>144821.00472426001</v>
      </c>
      <c r="R38" s="4">
        <f t="shared" si="7"/>
        <v>97818.538714589973</v>
      </c>
    </row>
    <row r="39" spans="1:18" x14ac:dyDescent="0.3">
      <c r="A39">
        <v>79</v>
      </c>
      <c r="B39" s="4">
        <v>829396.23</v>
      </c>
      <c r="C39" s="4">
        <v>1040455.91</v>
      </c>
      <c r="D39" s="4">
        <f t="shared" si="0"/>
        <v>131874.00057</v>
      </c>
      <c r="E39" s="4">
        <f t="shared" si="1"/>
        <v>89479.208259999999</v>
      </c>
      <c r="F39" s="4"/>
      <c r="G39" s="4"/>
      <c r="H39" s="4"/>
      <c r="I39" s="4"/>
      <c r="J39" s="4"/>
      <c r="K39" s="4"/>
      <c r="L39" s="4"/>
      <c r="M39" s="4">
        <f t="shared" si="2"/>
        <v>1186.8660051299998</v>
      </c>
      <c r="N39" s="4">
        <f t="shared" si="3"/>
        <v>402.65643716999995</v>
      </c>
      <c r="O39" s="4">
        <f t="shared" si="4"/>
        <v>9952.7547599999998</v>
      </c>
      <c r="P39" s="4">
        <f t="shared" si="5"/>
        <v>7283.1913700000005</v>
      </c>
      <c r="Q39" s="4">
        <f t="shared" si="6"/>
        <v>140639.88932487002</v>
      </c>
      <c r="R39" s="4">
        <f t="shared" si="7"/>
        <v>96359.743192830007</v>
      </c>
    </row>
    <row r="40" spans="1:18" x14ac:dyDescent="0.3">
      <c r="A40">
        <v>80</v>
      </c>
      <c r="B40" s="4">
        <v>753602.22</v>
      </c>
      <c r="C40" s="4">
        <v>962674.79</v>
      </c>
      <c r="D40" s="4">
        <f t="shared" si="0"/>
        <v>119822.75297999999</v>
      </c>
      <c r="E40" s="4">
        <f t="shared" si="1"/>
        <v>82790.031940000001</v>
      </c>
      <c r="F40" s="4"/>
      <c r="G40" s="4"/>
      <c r="H40" s="4"/>
      <c r="I40" s="4"/>
      <c r="J40" s="4"/>
      <c r="K40" s="4"/>
      <c r="L40" s="4"/>
      <c r="M40" s="4">
        <f t="shared" si="2"/>
        <v>1078.4047768199998</v>
      </c>
      <c r="N40" s="4">
        <f t="shared" si="3"/>
        <v>372.55514373</v>
      </c>
      <c r="O40" s="4">
        <f t="shared" si="4"/>
        <v>9043.226639999999</v>
      </c>
      <c r="P40" s="4">
        <f t="shared" si="5"/>
        <v>6738.7235300000002</v>
      </c>
      <c r="Q40" s="4">
        <f t="shared" si="6"/>
        <v>127787.57484317999</v>
      </c>
      <c r="R40" s="4">
        <f t="shared" si="7"/>
        <v>89156.200326270002</v>
      </c>
    </row>
    <row r="41" spans="1:18" x14ac:dyDescent="0.3">
      <c r="A41">
        <v>81</v>
      </c>
      <c r="B41" s="4">
        <v>639637.21</v>
      </c>
      <c r="C41" s="4">
        <v>837288.27</v>
      </c>
      <c r="D41" s="4">
        <f t="shared" si="0"/>
        <v>101702.31638999999</v>
      </c>
      <c r="E41" s="4">
        <f t="shared" si="1"/>
        <v>72006.791219999999</v>
      </c>
      <c r="F41" s="4"/>
      <c r="G41" s="4"/>
      <c r="H41" s="4"/>
      <c r="I41" s="4"/>
      <c r="J41" s="4"/>
      <c r="K41" s="4"/>
      <c r="L41" s="4"/>
      <c r="M41" s="4">
        <f t="shared" si="2"/>
        <v>915.32084750999991</v>
      </c>
      <c r="N41" s="4">
        <f t="shared" si="3"/>
        <v>324.03056048999997</v>
      </c>
      <c r="O41" s="4">
        <f t="shared" si="4"/>
        <v>7675.6465199999993</v>
      </c>
      <c r="P41" s="4">
        <f t="shared" si="5"/>
        <v>5861.0178900000001</v>
      </c>
      <c r="Q41" s="4">
        <f t="shared" si="6"/>
        <v>108462.64206248999</v>
      </c>
      <c r="R41" s="4">
        <f t="shared" si="7"/>
        <v>77543.778549509996</v>
      </c>
    </row>
    <row r="42" spans="1:18" x14ac:dyDescent="0.3">
      <c r="A42">
        <v>82</v>
      </c>
      <c r="B42" s="4">
        <v>560151.06999999995</v>
      </c>
      <c r="C42" s="4">
        <v>752960.72</v>
      </c>
      <c r="D42" s="4">
        <f t="shared" si="0"/>
        <v>89064.02012999999</v>
      </c>
      <c r="E42" s="4">
        <f t="shared" si="1"/>
        <v>64754.62191999999</v>
      </c>
      <c r="F42" s="4"/>
      <c r="G42" s="4"/>
      <c r="H42" s="4"/>
      <c r="I42" s="4"/>
      <c r="J42" s="4"/>
      <c r="K42" s="4"/>
      <c r="L42" s="4"/>
      <c r="M42" s="4">
        <f t="shared" si="2"/>
        <v>801.57618116999981</v>
      </c>
      <c r="N42" s="4">
        <f t="shared" si="3"/>
        <v>291.39579863999995</v>
      </c>
      <c r="O42" s="4">
        <f t="shared" si="4"/>
        <v>6721.8128399999996</v>
      </c>
      <c r="P42" s="4">
        <f t="shared" si="5"/>
        <v>5270.7250400000003</v>
      </c>
      <c r="Q42" s="4">
        <f t="shared" si="6"/>
        <v>94984.256788829982</v>
      </c>
      <c r="R42" s="4">
        <f t="shared" si="7"/>
        <v>69733.95116135999</v>
      </c>
    </row>
    <row r="43" spans="1:18" x14ac:dyDescent="0.3">
      <c r="A43">
        <v>83</v>
      </c>
      <c r="B43" s="4">
        <v>499059.61</v>
      </c>
      <c r="C43" s="4">
        <v>686246.72</v>
      </c>
      <c r="D43" s="4">
        <f t="shared" si="0"/>
        <v>79350.477989999999</v>
      </c>
      <c r="E43" s="4">
        <f t="shared" si="1"/>
        <v>59017.217919999996</v>
      </c>
      <c r="F43" s="4"/>
      <c r="G43" s="4"/>
      <c r="H43" s="4"/>
      <c r="I43" s="4"/>
      <c r="J43" s="4"/>
      <c r="K43" s="4"/>
      <c r="L43" s="4"/>
      <c r="M43" s="4">
        <f t="shared" si="2"/>
        <v>714.15430190999996</v>
      </c>
      <c r="N43" s="4">
        <f t="shared" si="3"/>
        <v>265.57748063999998</v>
      </c>
      <c r="O43" s="4">
        <f t="shared" si="4"/>
        <v>5988.7153200000002</v>
      </c>
      <c r="P43" s="4">
        <f t="shared" si="5"/>
        <v>4803.7270399999998</v>
      </c>
      <c r="Q43" s="4">
        <f t="shared" si="6"/>
        <v>84625.039008089996</v>
      </c>
      <c r="R43" s="4">
        <f t="shared" si="7"/>
        <v>63555.367479359993</v>
      </c>
    </row>
    <row r="44" spans="1:18" x14ac:dyDescent="0.3">
      <c r="A44">
        <v>84</v>
      </c>
      <c r="B44" s="4">
        <v>447198.91</v>
      </c>
      <c r="C44" s="4">
        <v>630680.15</v>
      </c>
      <c r="D44" s="4">
        <f t="shared" si="0"/>
        <v>71104.62668999999</v>
      </c>
      <c r="E44" s="4">
        <f t="shared" si="1"/>
        <v>54238.492899999997</v>
      </c>
      <c r="F44" s="4"/>
      <c r="G44" s="4"/>
      <c r="H44" s="4"/>
      <c r="I44" s="4"/>
      <c r="J44" s="4"/>
      <c r="K44" s="4"/>
      <c r="L44" s="4"/>
      <c r="M44" s="4">
        <f t="shared" si="2"/>
        <v>639.94164020999983</v>
      </c>
      <c r="N44" s="4">
        <f t="shared" si="3"/>
        <v>244.07321804999998</v>
      </c>
      <c r="O44" s="4">
        <f t="shared" si="4"/>
        <v>5366.3869199999999</v>
      </c>
      <c r="P44" s="4">
        <f t="shared" si="5"/>
        <v>4414.7610500000001</v>
      </c>
      <c r="Q44" s="4">
        <f t="shared" si="6"/>
        <v>75831.071969789991</v>
      </c>
      <c r="R44" s="4">
        <f t="shared" si="7"/>
        <v>58409.18073195</v>
      </c>
    </row>
    <row r="45" spans="1:18" x14ac:dyDescent="0.3">
      <c r="A45">
        <v>85</v>
      </c>
      <c r="B45" s="4">
        <v>390356.44</v>
      </c>
      <c r="C45" s="4">
        <v>567954.78</v>
      </c>
      <c r="D45" s="4">
        <f t="shared" si="0"/>
        <v>62066.67396</v>
      </c>
      <c r="E45" s="4">
        <f t="shared" si="1"/>
        <v>48844.111079999995</v>
      </c>
      <c r="F45" s="4"/>
      <c r="G45" s="4"/>
      <c r="H45" s="4"/>
      <c r="I45" s="4"/>
      <c r="J45" s="4"/>
      <c r="K45" s="4"/>
      <c r="L45" s="4"/>
      <c r="M45" s="4">
        <f t="shared" si="2"/>
        <v>558.60006563999991</v>
      </c>
      <c r="N45" s="4">
        <f t="shared" si="3"/>
        <v>219.79849985999996</v>
      </c>
      <c r="O45" s="4">
        <f t="shared" si="4"/>
        <v>4684.2772800000002</v>
      </c>
      <c r="P45" s="4">
        <f t="shared" si="5"/>
        <v>3975.6834600000002</v>
      </c>
      <c r="Q45" s="4">
        <f t="shared" si="6"/>
        <v>66192.351174359996</v>
      </c>
      <c r="R45" s="4">
        <f t="shared" si="7"/>
        <v>52599.996040139995</v>
      </c>
    </row>
    <row r="46" spans="1:18" x14ac:dyDescent="0.3">
      <c r="A46">
        <v>86</v>
      </c>
      <c r="B46" s="4">
        <v>337528.29</v>
      </c>
      <c r="C46" s="4">
        <v>505751.13</v>
      </c>
      <c r="D46" s="4">
        <f t="shared" si="0"/>
        <v>53666.99811</v>
      </c>
      <c r="E46" s="4">
        <f t="shared" si="1"/>
        <v>43494.597179999997</v>
      </c>
      <c r="F46" s="4"/>
      <c r="G46" s="4"/>
      <c r="H46" s="4"/>
      <c r="I46" s="4"/>
      <c r="J46" s="4"/>
      <c r="K46" s="4"/>
      <c r="L46" s="4"/>
      <c r="M46" s="4">
        <f t="shared" si="2"/>
        <v>483.00298298999996</v>
      </c>
      <c r="N46" s="4">
        <f t="shared" si="3"/>
        <v>195.72568730999998</v>
      </c>
      <c r="O46" s="4">
        <f t="shared" si="4"/>
        <v>4050.3394799999996</v>
      </c>
      <c r="P46" s="4">
        <f t="shared" si="5"/>
        <v>3540.2579100000003</v>
      </c>
      <c r="Q46" s="4">
        <f t="shared" si="6"/>
        <v>57234.334607010001</v>
      </c>
      <c r="R46" s="4">
        <f t="shared" si="7"/>
        <v>46839.12940269</v>
      </c>
    </row>
    <row r="47" spans="1:18" x14ac:dyDescent="0.3">
      <c r="A47">
        <v>87</v>
      </c>
      <c r="B47" s="4">
        <v>294424.82</v>
      </c>
      <c r="C47" s="4">
        <v>457070.18</v>
      </c>
      <c r="D47" s="4">
        <f t="shared" si="0"/>
        <v>46813.54638</v>
      </c>
      <c r="E47" s="4">
        <f t="shared" si="1"/>
        <v>39308.035479999999</v>
      </c>
      <c r="F47" s="4"/>
      <c r="G47" s="4"/>
      <c r="H47" s="4"/>
      <c r="I47" s="4"/>
      <c r="J47" s="4"/>
      <c r="K47" s="4"/>
      <c r="L47" s="4"/>
      <c r="M47" s="4">
        <f t="shared" si="2"/>
        <v>421.32191741999998</v>
      </c>
      <c r="N47" s="4">
        <f t="shared" si="3"/>
        <v>176.88615965999998</v>
      </c>
      <c r="O47" s="4">
        <f t="shared" si="4"/>
        <v>3533.0978400000004</v>
      </c>
      <c r="P47" s="4">
        <f t="shared" si="5"/>
        <v>3199.4912600000002</v>
      </c>
      <c r="Q47" s="4">
        <f t="shared" si="6"/>
        <v>49925.322302580003</v>
      </c>
      <c r="R47" s="4">
        <f t="shared" si="7"/>
        <v>42330.640580339998</v>
      </c>
    </row>
    <row r="48" spans="1:18" x14ac:dyDescent="0.3">
      <c r="A48">
        <v>88</v>
      </c>
      <c r="B48" s="4">
        <v>247058.16</v>
      </c>
      <c r="C48" s="4">
        <v>398360.31</v>
      </c>
      <c r="D48" s="4">
        <f t="shared" si="0"/>
        <v>39282.247439999999</v>
      </c>
      <c r="E48" s="4">
        <f t="shared" si="1"/>
        <v>34258.986659999995</v>
      </c>
      <c r="F48" s="4"/>
      <c r="G48" s="4"/>
      <c r="H48" s="4"/>
      <c r="I48" s="4"/>
      <c r="J48" s="4"/>
      <c r="K48" s="4"/>
      <c r="L48" s="4"/>
      <c r="M48" s="4">
        <f t="shared" si="2"/>
        <v>353.54022695999998</v>
      </c>
      <c r="N48" s="4">
        <f t="shared" si="3"/>
        <v>154.16543996999997</v>
      </c>
      <c r="O48" s="4">
        <f t="shared" si="4"/>
        <v>2964.6979200000001</v>
      </c>
      <c r="P48" s="4">
        <f t="shared" si="5"/>
        <v>2788.5221700000002</v>
      </c>
      <c r="Q48" s="4">
        <f t="shared" si="6"/>
        <v>41893.405133039996</v>
      </c>
      <c r="R48" s="4">
        <f t="shared" si="7"/>
        <v>36893.343390029993</v>
      </c>
    </row>
    <row r="49" spans="1:18" x14ac:dyDescent="0.3">
      <c r="A49">
        <v>89</v>
      </c>
      <c r="B49" s="4">
        <v>207023.25</v>
      </c>
      <c r="C49" s="4">
        <v>346068.51</v>
      </c>
      <c r="D49" s="4">
        <f t="shared" si="0"/>
        <v>32916.696750000003</v>
      </c>
      <c r="E49" s="4">
        <f t="shared" si="1"/>
        <v>29761.89186</v>
      </c>
      <c r="F49" s="4"/>
      <c r="G49" s="4"/>
      <c r="H49" s="4"/>
      <c r="I49" s="4"/>
      <c r="J49" s="4"/>
      <c r="K49" s="4"/>
      <c r="L49" s="4"/>
      <c r="M49" s="4">
        <f t="shared" si="2"/>
        <v>296.25027075000003</v>
      </c>
      <c r="N49" s="4">
        <f t="shared" si="3"/>
        <v>133.92851336999999</v>
      </c>
      <c r="O49" s="4">
        <f t="shared" si="4"/>
        <v>2484.279</v>
      </c>
      <c r="P49" s="4">
        <f t="shared" si="5"/>
        <v>2422.47957</v>
      </c>
      <c r="Q49" s="4">
        <f t="shared" si="6"/>
        <v>35104.725479250003</v>
      </c>
      <c r="R49" s="4">
        <f t="shared" si="7"/>
        <v>32050.44291663</v>
      </c>
    </row>
    <row r="50" spans="1:18" x14ac:dyDescent="0.3">
      <c r="A50">
        <v>90</v>
      </c>
      <c r="B50" s="4">
        <v>182501.43</v>
      </c>
      <c r="C50" s="4">
        <v>312827.86</v>
      </c>
      <c r="D50" s="4">
        <f t="shared" si="0"/>
        <v>29017.727370000001</v>
      </c>
      <c r="E50" s="4">
        <f t="shared" si="1"/>
        <v>26903.195959999997</v>
      </c>
      <c r="F50" s="4"/>
      <c r="G50" s="4"/>
      <c r="H50" s="4"/>
      <c r="I50" s="4"/>
      <c r="J50" s="4"/>
      <c r="K50" s="4"/>
      <c r="L50" s="4"/>
      <c r="M50" s="4">
        <f t="shared" si="2"/>
        <v>261.15954633000001</v>
      </c>
      <c r="N50" s="4">
        <f t="shared" si="3"/>
        <v>121.06438181999998</v>
      </c>
      <c r="O50" s="4">
        <f t="shared" si="4"/>
        <v>2190.0171599999999</v>
      </c>
      <c r="P50" s="4">
        <f t="shared" si="5"/>
        <v>2189.79502</v>
      </c>
      <c r="Q50" s="4">
        <f t="shared" si="6"/>
        <v>30946.58498367</v>
      </c>
      <c r="R50" s="4">
        <f t="shared" si="7"/>
        <v>28971.926598179998</v>
      </c>
    </row>
    <row r="51" spans="1:18" x14ac:dyDescent="0.3">
      <c r="A51">
        <v>91</v>
      </c>
      <c r="B51" s="4">
        <v>147977.74</v>
      </c>
      <c r="C51" s="4">
        <v>268377.03000000003</v>
      </c>
      <c r="D51" s="4">
        <f t="shared" si="0"/>
        <v>23528.460660000001</v>
      </c>
      <c r="E51" s="4">
        <f t="shared" si="1"/>
        <v>23080.424579999999</v>
      </c>
      <c r="F51" s="4"/>
      <c r="G51" s="4"/>
      <c r="H51" s="4"/>
      <c r="I51" s="4"/>
      <c r="J51" s="4"/>
      <c r="K51" s="4"/>
      <c r="L51" s="4"/>
      <c r="M51" s="4">
        <f t="shared" si="2"/>
        <v>211.75614593999998</v>
      </c>
      <c r="N51" s="4">
        <f t="shared" si="3"/>
        <v>103.86191060999998</v>
      </c>
      <c r="O51" s="4">
        <f t="shared" si="4"/>
        <v>1775.73288</v>
      </c>
      <c r="P51" s="4">
        <f t="shared" si="5"/>
        <v>1878.6392100000003</v>
      </c>
      <c r="Q51" s="4">
        <f t="shared" si="6"/>
        <v>25092.437394060002</v>
      </c>
      <c r="R51" s="4">
        <f t="shared" si="7"/>
        <v>24855.201879389999</v>
      </c>
    </row>
    <row r="52" spans="1:18" x14ac:dyDescent="0.3">
      <c r="A52">
        <v>92</v>
      </c>
      <c r="B52" s="4">
        <v>121524.79</v>
      </c>
      <c r="C52" s="4">
        <v>233610.02</v>
      </c>
      <c r="D52" s="4">
        <f t="shared" si="0"/>
        <v>19322.441609999998</v>
      </c>
      <c r="E52" s="4">
        <f t="shared" si="1"/>
        <v>20090.461719999996</v>
      </c>
      <c r="F52" s="4"/>
      <c r="G52" s="4"/>
      <c r="H52" s="4"/>
      <c r="I52" s="4"/>
      <c r="J52" s="4"/>
      <c r="K52" s="4"/>
      <c r="L52" s="4"/>
      <c r="M52" s="4">
        <f t="shared" si="2"/>
        <v>173.90197448999996</v>
      </c>
      <c r="N52" s="4">
        <f t="shared" si="3"/>
        <v>90.407077739999977</v>
      </c>
      <c r="O52" s="4">
        <f t="shared" si="4"/>
        <v>1458.29748</v>
      </c>
      <c r="P52" s="4">
        <f t="shared" si="5"/>
        <v>1635.2701399999999</v>
      </c>
      <c r="Q52" s="4">
        <f t="shared" si="6"/>
        <v>20606.837115509999</v>
      </c>
      <c r="R52" s="4">
        <f t="shared" si="7"/>
        <v>21635.324782259995</v>
      </c>
    </row>
    <row r="53" spans="1:18" x14ac:dyDescent="0.3">
      <c r="A53">
        <v>93</v>
      </c>
      <c r="B53" s="4">
        <v>91598.48</v>
      </c>
      <c r="C53" s="4">
        <v>189589.96</v>
      </c>
      <c r="D53" s="4">
        <f t="shared" si="0"/>
        <v>14564.15832</v>
      </c>
      <c r="E53" s="4">
        <f t="shared" si="1"/>
        <v>16304.736559999998</v>
      </c>
      <c r="F53" s="4"/>
      <c r="G53" s="4"/>
      <c r="H53" s="4"/>
      <c r="I53" s="4"/>
      <c r="J53" s="4"/>
      <c r="K53" s="4"/>
      <c r="L53" s="4"/>
      <c r="M53" s="4">
        <f t="shared" si="2"/>
        <v>131.07742488</v>
      </c>
      <c r="N53" s="4">
        <f t="shared" si="3"/>
        <v>73.371314519999984</v>
      </c>
      <c r="O53" s="4">
        <f t="shared" si="4"/>
        <v>1099.1817599999999</v>
      </c>
      <c r="P53" s="4">
        <f t="shared" si="5"/>
        <v>1327.1297199999999</v>
      </c>
      <c r="Q53" s="4">
        <f t="shared" si="6"/>
        <v>15532.262655119999</v>
      </c>
      <c r="R53" s="4">
        <f t="shared" si="7"/>
        <v>17558.494965479997</v>
      </c>
    </row>
    <row r="54" spans="1:18" x14ac:dyDescent="0.3">
      <c r="A54">
        <v>94</v>
      </c>
      <c r="B54" s="4">
        <v>70476.69</v>
      </c>
      <c r="C54" s="4">
        <v>156151.03</v>
      </c>
      <c r="D54" s="4">
        <f t="shared" si="0"/>
        <v>11205.79371</v>
      </c>
      <c r="E54" s="4">
        <f t="shared" si="1"/>
        <v>13428.988579999999</v>
      </c>
      <c r="F54" s="4"/>
      <c r="G54" s="4"/>
      <c r="H54" s="4"/>
      <c r="I54" s="4"/>
      <c r="J54" s="4"/>
      <c r="K54" s="4"/>
      <c r="L54" s="4"/>
      <c r="M54" s="4">
        <f t="shared" si="2"/>
        <v>100.85214338999999</v>
      </c>
      <c r="N54" s="4">
        <f t="shared" si="3"/>
        <v>60.430448609999992</v>
      </c>
      <c r="O54" s="4">
        <f t="shared" si="4"/>
        <v>845.72028</v>
      </c>
      <c r="P54" s="4">
        <f t="shared" si="5"/>
        <v>1093.0572099999999</v>
      </c>
      <c r="Q54" s="4">
        <f t="shared" si="6"/>
        <v>11950.661846609999</v>
      </c>
      <c r="R54" s="4">
        <f t="shared" si="7"/>
        <v>14461.615341389999</v>
      </c>
    </row>
    <row r="55" spans="1:18" x14ac:dyDescent="0.3">
      <c r="A55">
        <v>95</v>
      </c>
      <c r="B55" s="4">
        <v>52242.17</v>
      </c>
      <c r="C55" s="4">
        <v>125374.25</v>
      </c>
      <c r="D55" s="4">
        <f t="shared" si="0"/>
        <v>8306.5050300000003</v>
      </c>
      <c r="E55" s="4">
        <f t="shared" si="1"/>
        <v>10782.1855</v>
      </c>
      <c r="F55" s="4"/>
      <c r="G55" s="4"/>
      <c r="H55" s="4"/>
      <c r="I55" s="4"/>
      <c r="J55" s="4"/>
      <c r="K55" s="4"/>
      <c r="L55" s="4"/>
      <c r="M55" s="4">
        <f t="shared" si="2"/>
        <v>74.758545269999999</v>
      </c>
      <c r="N55" s="4">
        <f t="shared" si="3"/>
        <v>48.519834749999994</v>
      </c>
      <c r="O55" s="4">
        <f t="shared" si="4"/>
        <v>626.90603999999996</v>
      </c>
      <c r="P55" s="4">
        <f t="shared" si="5"/>
        <v>877.61975000000007</v>
      </c>
      <c r="Q55" s="4">
        <f t="shared" si="6"/>
        <v>8858.6525247299996</v>
      </c>
      <c r="R55" s="4">
        <f t="shared" si="7"/>
        <v>11611.285415249999</v>
      </c>
    </row>
    <row r="56" spans="1:18" x14ac:dyDescent="0.3">
      <c r="A56">
        <v>96</v>
      </c>
      <c r="B56" s="4">
        <v>36543.879999999997</v>
      </c>
      <c r="C56" s="4">
        <v>95307.25</v>
      </c>
      <c r="D56" s="4">
        <f t="shared" si="0"/>
        <v>5810.4769200000001</v>
      </c>
      <c r="E56" s="4">
        <f t="shared" si="1"/>
        <v>8196.423499999999</v>
      </c>
      <c r="F56" s="4"/>
      <c r="G56" s="4"/>
      <c r="H56" s="4"/>
      <c r="I56" s="4"/>
      <c r="J56" s="4"/>
      <c r="K56" s="4"/>
      <c r="L56" s="4"/>
      <c r="M56" s="4">
        <f t="shared" si="2"/>
        <v>52.294292279999993</v>
      </c>
      <c r="N56" s="4">
        <f t="shared" si="3"/>
        <v>36.88390574999999</v>
      </c>
      <c r="O56" s="4">
        <f t="shared" si="4"/>
        <v>438.52655999999996</v>
      </c>
      <c r="P56" s="4">
        <f t="shared" si="5"/>
        <v>667.15075000000002</v>
      </c>
      <c r="Q56" s="4">
        <f t="shared" si="6"/>
        <v>6196.70918772</v>
      </c>
      <c r="R56" s="4">
        <f t="shared" si="7"/>
        <v>8826.6903442499988</v>
      </c>
    </row>
    <row r="57" spans="1:18" x14ac:dyDescent="0.3">
      <c r="A57">
        <v>97</v>
      </c>
      <c r="B57" s="4">
        <v>24878.94</v>
      </c>
      <c r="C57" s="4">
        <v>71297.87</v>
      </c>
      <c r="D57" s="4">
        <f t="shared" si="0"/>
        <v>3955.75146</v>
      </c>
      <c r="E57" s="4">
        <f t="shared" si="1"/>
        <v>6131.6168199999993</v>
      </c>
      <c r="F57" s="4"/>
      <c r="G57" s="4"/>
      <c r="H57" s="4"/>
      <c r="I57" s="4"/>
      <c r="J57" s="4"/>
      <c r="K57" s="4"/>
      <c r="L57" s="4"/>
      <c r="M57" s="4">
        <f t="shared" si="2"/>
        <v>35.601763139999996</v>
      </c>
      <c r="N57" s="4">
        <f t="shared" si="3"/>
        <v>27.592275689999994</v>
      </c>
      <c r="O57" s="4">
        <f t="shared" si="4"/>
        <v>298.54728</v>
      </c>
      <c r="P57" s="4">
        <f t="shared" si="5"/>
        <v>499.08508999999998</v>
      </c>
      <c r="Q57" s="4">
        <f t="shared" si="6"/>
        <v>4218.6969768600002</v>
      </c>
      <c r="R57" s="4">
        <f t="shared" si="7"/>
        <v>6603.1096343099989</v>
      </c>
    </row>
    <row r="58" spans="1:18" x14ac:dyDescent="0.3">
      <c r="A58">
        <v>98</v>
      </c>
      <c r="B58" s="4">
        <v>16891.32</v>
      </c>
      <c r="C58" s="4">
        <v>52608.31</v>
      </c>
      <c r="D58" s="4">
        <f t="shared" si="0"/>
        <v>2685.7198800000001</v>
      </c>
      <c r="E58" s="4">
        <f t="shared" si="1"/>
        <v>4524.3146599999991</v>
      </c>
      <c r="F58" s="4"/>
      <c r="G58" s="4"/>
      <c r="H58" s="4"/>
      <c r="I58" s="4"/>
      <c r="J58" s="4"/>
      <c r="K58" s="4"/>
      <c r="L58" s="4"/>
      <c r="M58" s="4">
        <f t="shared" si="2"/>
        <v>24.171478919999998</v>
      </c>
      <c r="N58" s="4">
        <f t="shared" si="3"/>
        <v>20.359415969999993</v>
      </c>
      <c r="O58" s="4">
        <f t="shared" si="4"/>
        <v>202.69584</v>
      </c>
      <c r="P58" s="4">
        <f t="shared" si="5"/>
        <v>368.25817000000001</v>
      </c>
      <c r="Q58" s="4">
        <f t="shared" si="6"/>
        <v>2864.2442410799999</v>
      </c>
      <c r="R58" s="4">
        <f t="shared" si="7"/>
        <v>4872.2134140299995</v>
      </c>
    </row>
    <row r="59" spans="1:18" x14ac:dyDescent="0.3">
      <c r="A59">
        <v>99</v>
      </c>
      <c r="B59" s="4">
        <v>10732.6</v>
      </c>
      <c r="C59" s="4">
        <v>36147.800000000003</v>
      </c>
      <c r="D59" s="4">
        <f t="shared" si="0"/>
        <v>1706.4834000000001</v>
      </c>
      <c r="E59" s="4">
        <f t="shared" si="1"/>
        <v>3108.7107999999998</v>
      </c>
      <c r="F59" s="4"/>
      <c r="G59" s="4"/>
      <c r="H59" s="4"/>
      <c r="I59" s="4"/>
      <c r="J59" s="4"/>
      <c r="K59" s="4"/>
      <c r="L59" s="4"/>
      <c r="M59" s="4">
        <f t="shared" si="2"/>
        <v>15.3583506</v>
      </c>
      <c r="N59" s="4">
        <f t="shared" si="3"/>
        <v>13.989198599999998</v>
      </c>
      <c r="O59" s="4">
        <f t="shared" si="4"/>
        <v>128.7912</v>
      </c>
      <c r="P59" s="4">
        <f t="shared" si="5"/>
        <v>253.03460000000001</v>
      </c>
      <c r="Q59" s="4">
        <f t="shared" si="6"/>
        <v>1819.9162494000002</v>
      </c>
      <c r="R59" s="4">
        <f t="shared" si="7"/>
        <v>3347.7562014</v>
      </c>
    </row>
    <row r="60" spans="1:18" x14ac:dyDescent="0.3">
      <c r="A60">
        <v>100</v>
      </c>
      <c r="B60" s="4">
        <v>31716</v>
      </c>
      <c r="C60" s="4">
        <v>39461</v>
      </c>
      <c r="D60" s="4">
        <f t="shared" si="0"/>
        <v>5042.8440000000001</v>
      </c>
      <c r="E60" s="4">
        <f t="shared" si="1"/>
        <v>3393.6459999999997</v>
      </c>
      <c r="F60" s="4"/>
      <c r="G60" s="4"/>
      <c r="H60" s="4"/>
      <c r="I60" s="4"/>
      <c r="J60" s="4"/>
      <c r="K60" s="4"/>
      <c r="L60" s="4"/>
      <c r="M60" s="4">
        <f t="shared" si="2"/>
        <v>45.385596</v>
      </c>
      <c r="N60" s="4">
        <f t="shared" si="3"/>
        <v>15.271406999999998</v>
      </c>
      <c r="O60" s="4">
        <f t="shared" si="4"/>
        <v>380.59199999999998</v>
      </c>
      <c r="P60" s="4">
        <f t="shared" si="5"/>
        <v>276.22700000000003</v>
      </c>
      <c r="Q60" s="4">
        <f t="shared" si="6"/>
        <v>5378.0504039999996</v>
      </c>
      <c r="R60" s="4">
        <f t="shared" si="7"/>
        <v>3654.6015929999994</v>
      </c>
    </row>
    <row r="61" spans="1:18" ht="15" thickBot="1" x14ac:dyDescent="0.35">
      <c r="A61" s="18" t="s">
        <v>14</v>
      </c>
      <c r="B61" s="18">
        <f t="array" ref="B61">SUM(B5:B60)</f>
        <v>67185515.629999995</v>
      </c>
      <c r="C61" s="19">
        <f>SUM(C5:C60)</f>
        <v>73759505.550000012</v>
      </c>
      <c r="D61" s="19">
        <f>SUM(D5:D60)</f>
        <v>10682496.985169999</v>
      </c>
      <c r="E61" s="19">
        <f>SUM(E5:E60)</f>
        <v>6343317.4772999967</v>
      </c>
      <c r="F61" s="46"/>
      <c r="G61" s="2"/>
      <c r="H61" s="2"/>
      <c r="I61" s="2"/>
      <c r="J61" s="2"/>
      <c r="K61" s="2"/>
      <c r="L61" s="2"/>
      <c r="M61" s="19">
        <f>SUM(M5:M60)</f>
        <v>96142.472866530021</v>
      </c>
      <c r="N61" s="19">
        <f>SUM(N5:N60)</f>
        <v>28544.928647849996</v>
      </c>
      <c r="O61" s="19">
        <f t="shared" si="4"/>
        <v>806226.18755999999</v>
      </c>
      <c r="P61" s="19">
        <f t="shared" si="5"/>
        <v>516316.53885000007</v>
      </c>
      <c r="Q61" s="19">
        <f t="shared" si="6"/>
        <v>11392580.699863469</v>
      </c>
      <c r="R61" s="19">
        <f t="shared" si="7"/>
        <v>6831089.0875021471</v>
      </c>
    </row>
    <row r="62" spans="1:18" x14ac:dyDescent="0.3">
      <c r="C62" s="10" t="s">
        <v>25</v>
      </c>
      <c r="D62" s="11">
        <f>D61/B61</f>
        <v>0.159</v>
      </c>
      <c r="E62" s="11">
        <f>E61/C61</f>
        <v>8.5999999999999938E-2</v>
      </c>
      <c r="F62" s="11"/>
      <c r="P62" s="22" t="s">
        <v>28</v>
      </c>
      <c r="Q62" s="11">
        <f>Q61/B61</f>
        <v>0.169569</v>
      </c>
      <c r="R62" s="11">
        <f>R61/C61</f>
        <v>9.2612999999999945E-2</v>
      </c>
    </row>
    <row r="64" spans="1:18" x14ac:dyDescent="0.3">
      <c r="D64" s="14"/>
      <c r="P64" s="36" t="s">
        <v>44</v>
      </c>
      <c r="Q64" s="36"/>
    </row>
    <row r="65" spans="16:17" x14ac:dyDescent="0.3">
      <c r="P65" s="20" t="s">
        <v>29</v>
      </c>
      <c r="Q65" s="23">
        <f>Q62-D62</f>
        <v>1.0568999999999995E-2</v>
      </c>
    </row>
    <row r="66" spans="16:17" x14ac:dyDescent="0.3">
      <c r="P66" s="20" t="s">
        <v>30</v>
      </c>
      <c r="Q66" s="21">
        <f>R62-E62</f>
        <v>6.6130000000000078E-3</v>
      </c>
    </row>
    <row r="67" spans="16:17" x14ac:dyDescent="0.3">
      <c r="P67" s="24"/>
      <c r="Q67" s="24"/>
    </row>
    <row r="68" spans="16:17" x14ac:dyDescent="0.3">
      <c r="P68" s="20" t="s">
        <v>32</v>
      </c>
      <c r="Q68" s="23">
        <f>(Q62-D62)/D62</f>
        <v>6.6471698113207509E-2</v>
      </c>
    </row>
    <row r="69" spans="16:17" x14ac:dyDescent="0.3">
      <c r="P69" s="20" t="s">
        <v>31</v>
      </c>
      <c r="Q69" s="23">
        <f>(R62-E62)/E62</f>
        <v>7.6895348837209443E-2</v>
      </c>
    </row>
  </sheetData>
  <mergeCells count="10">
    <mergeCell ref="P64:Q64"/>
    <mergeCell ref="A1:C1"/>
    <mergeCell ref="M3:N3"/>
    <mergeCell ref="O3:P3"/>
    <mergeCell ref="Q3:R3"/>
    <mergeCell ref="C3:E3"/>
    <mergeCell ref="N1:P1"/>
    <mergeCell ref="H6:J6"/>
    <mergeCell ref="H7:I7"/>
    <mergeCell ref="J7:K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C2465-2807-4BFF-A2C2-B4FBD0041BD1}">
  <dimension ref="A1:P71"/>
  <sheetViews>
    <sheetView topLeftCell="B43" zoomScale="90" zoomScaleNormal="145" workbookViewId="0">
      <selection activeCell="F15" sqref="F15"/>
    </sheetView>
  </sheetViews>
  <sheetFormatPr defaultRowHeight="14.4" x14ac:dyDescent="0.3"/>
  <cols>
    <col min="2" max="3" width="11.109375" bestFit="1" customWidth="1"/>
    <col min="4" max="4" width="28.21875" bestFit="1" customWidth="1"/>
    <col min="5" max="5" width="12" customWidth="1"/>
    <col min="6" max="6" width="21.109375" bestFit="1" customWidth="1"/>
    <col min="9" max="9" width="21.21875" bestFit="1" customWidth="1"/>
    <col min="10" max="10" width="9.33203125" customWidth="1"/>
    <col min="11" max="11" width="14.6640625" bestFit="1" customWidth="1"/>
    <col min="12" max="12" width="17.6640625" bestFit="1" customWidth="1"/>
    <col min="13" max="13" width="14.77734375" bestFit="1" customWidth="1"/>
    <col min="14" max="14" width="18.109375" bestFit="1" customWidth="1"/>
    <col min="15" max="15" width="27" customWidth="1"/>
    <col min="16" max="16" width="11.21875" bestFit="1" customWidth="1"/>
  </cols>
  <sheetData>
    <row r="1" spans="1:16" ht="15.6" x14ac:dyDescent="0.3">
      <c r="A1" s="31"/>
      <c r="B1" s="31"/>
      <c r="C1" s="31"/>
      <c r="M1" s="37" t="s">
        <v>42</v>
      </c>
      <c r="N1" s="37"/>
      <c r="O1" s="37"/>
    </row>
    <row r="2" spans="1:16" x14ac:dyDescent="0.3">
      <c r="A2" s="3"/>
      <c r="B2" s="31" t="s">
        <v>63</v>
      </c>
      <c r="C2" s="31"/>
      <c r="D2" s="31"/>
    </row>
    <row r="3" spans="1:16" x14ac:dyDescent="0.3">
      <c r="A3" s="3"/>
      <c r="B3" s="3"/>
      <c r="C3" s="3"/>
      <c r="K3" s="31" t="s">
        <v>23</v>
      </c>
      <c r="L3" s="31"/>
      <c r="M3" s="31" t="s">
        <v>24</v>
      </c>
      <c r="N3" s="31"/>
      <c r="O3" s="31" t="s">
        <v>39</v>
      </c>
      <c r="P3" s="31"/>
    </row>
    <row r="4" spans="1:16" ht="18" customHeight="1" x14ac:dyDescent="0.3">
      <c r="A4" s="16" t="s">
        <v>0</v>
      </c>
      <c r="B4" s="16" t="s">
        <v>1</v>
      </c>
      <c r="C4" s="16" t="s">
        <v>2</v>
      </c>
      <c r="D4" s="16" t="s">
        <v>45</v>
      </c>
      <c r="E4" s="16" t="s">
        <v>46</v>
      </c>
      <c r="K4" s="16" t="s">
        <v>47</v>
      </c>
      <c r="L4" s="16" t="s">
        <v>48</v>
      </c>
      <c r="M4" s="16" t="s">
        <v>49</v>
      </c>
      <c r="N4" s="16" t="s">
        <v>50</v>
      </c>
      <c r="O4" s="16" t="s">
        <v>17</v>
      </c>
      <c r="P4" s="16" t="s">
        <v>18</v>
      </c>
    </row>
    <row r="5" spans="1:16" x14ac:dyDescent="0.3">
      <c r="A5">
        <v>45</v>
      </c>
      <c r="B5" s="12">
        <v>9143852.5</v>
      </c>
      <c r="C5" s="12">
        <v>8593835.5</v>
      </c>
      <c r="D5" s="4">
        <f>B5*0.092</f>
        <v>841234.42999999993</v>
      </c>
      <c r="E5" s="17">
        <f>C5*0.071</f>
        <v>610162.32049999991</v>
      </c>
      <c r="F5" s="4"/>
      <c r="G5" s="4"/>
      <c r="H5" s="4"/>
      <c r="I5" s="4"/>
      <c r="J5" s="4"/>
      <c r="K5" s="4">
        <f>D5*0.013</f>
        <v>10936.047589999998</v>
      </c>
      <c r="L5" s="4">
        <f>E5*0.007</f>
        <v>4271.1362434999992</v>
      </c>
      <c r="M5" s="4">
        <f>B5*0.007</f>
        <v>64006.967499999999</v>
      </c>
      <c r="N5" s="4">
        <f>C5*0.005</f>
        <v>42969.177499999998</v>
      </c>
      <c r="O5" s="4">
        <f>(D5+M5)-K5</f>
        <v>894305.34990999999</v>
      </c>
      <c r="P5" s="4">
        <f>(E5+N5)-L5</f>
        <v>648860.36175649986</v>
      </c>
    </row>
    <row r="6" spans="1:16" x14ac:dyDescent="0.3">
      <c r="A6">
        <v>46</v>
      </c>
      <c r="B6" s="12">
        <v>8936624.5</v>
      </c>
      <c r="C6" s="12">
        <v>8427984</v>
      </c>
      <c r="D6" s="4">
        <f t="shared" ref="D6:D61" si="0">B6*0.092</f>
        <v>822169.45400000003</v>
      </c>
      <c r="E6" s="17">
        <f t="shared" ref="E6:E61" si="1">C6*0.071</f>
        <v>598386.86399999994</v>
      </c>
      <c r="F6" s="4"/>
      <c r="G6" s="4"/>
      <c r="H6" s="4"/>
      <c r="I6" s="4"/>
      <c r="J6" s="4"/>
      <c r="K6" s="4">
        <f t="shared" ref="K6:K61" si="2">D6*0.013</f>
        <v>10688.202901999999</v>
      </c>
      <c r="L6" s="4">
        <f t="shared" ref="L6:L61" si="3">E6*0.007</f>
        <v>4188.7080479999995</v>
      </c>
      <c r="M6" s="4">
        <f t="shared" ref="M6:M61" si="4">B6*0.007</f>
        <v>62556.371500000001</v>
      </c>
      <c r="N6" s="4">
        <f t="shared" ref="N6:N61" si="5">C6*0.005</f>
        <v>42139.92</v>
      </c>
      <c r="O6" s="4">
        <f t="shared" ref="O6:O60" si="6">(D6+M6)-K6</f>
        <v>874037.62259799999</v>
      </c>
      <c r="P6" s="4">
        <f t="shared" ref="P6:P60" si="7">(E6+N6)-L6</f>
        <v>636338.07595199998</v>
      </c>
    </row>
    <row r="7" spans="1:16" x14ac:dyDescent="0.3">
      <c r="A7">
        <v>47</v>
      </c>
      <c r="B7" s="12">
        <v>8692569</v>
      </c>
      <c r="C7" s="12">
        <v>8233180.5</v>
      </c>
      <c r="D7" s="4">
        <f t="shared" si="0"/>
        <v>799716.348</v>
      </c>
      <c r="E7" s="17">
        <f t="shared" si="1"/>
        <v>584555.81549999991</v>
      </c>
      <c r="F7" s="4"/>
      <c r="G7" s="4"/>
      <c r="H7" s="4"/>
      <c r="I7" s="4"/>
      <c r="J7" s="4"/>
      <c r="K7" s="4">
        <f t="shared" si="2"/>
        <v>10396.312523999999</v>
      </c>
      <c r="L7" s="4">
        <f t="shared" si="3"/>
        <v>4091.8907084999996</v>
      </c>
      <c r="M7" s="4">
        <f t="shared" si="4"/>
        <v>60847.983</v>
      </c>
      <c r="N7" s="4">
        <f t="shared" si="5"/>
        <v>41165.902500000004</v>
      </c>
      <c r="O7" s="4">
        <f t="shared" si="6"/>
        <v>850168.01847600006</v>
      </c>
      <c r="P7" s="4">
        <f t="shared" si="7"/>
        <v>621629.82729149982</v>
      </c>
    </row>
    <row r="8" spans="1:16" x14ac:dyDescent="0.3">
      <c r="A8">
        <v>48</v>
      </c>
      <c r="B8" s="12">
        <v>8445191</v>
      </c>
      <c r="C8" s="12">
        <v>8036936</v>
      </c>
      <c r="D8" s="4">
        <f t="shared" si="0"/>
        <v>776957.57200000004</v>
      </c>
      <c r="E8" s="17">
        <f t="shared" si="1"/>
        <v>570622.45600000001</v>
      </c>
      <c r="F8" s="4"/>
      <c r="G8" s="4"/>
      <c r="H8" s="4"/>
      <c r="I8" s="4"/>
      <c r="J8" s="4"/>
      <c r="K8" s="4">
        <f t="shared" si="2"/>
        <v>10100.448436000001</v>
      </c>
      <c r="L8" s="4">
        <f t="shared" si="3"/>
        <v>3994.3571919999999</v>
      </c>
      <c r="M8" s="4">
        <f t="shared" si="4"/>
        <v>59116.337</v>
      </c>
      <c r="N8" s="4">
        <f t="shared" si="5"/>
        <v>40184.68</v>
      </c>
      <c r="O8" s="4">
        <f t="shared" si="6"/>
        <v>825973.46056399995</v>
      </c>
      <c r="P8" s="4">
        <f t="shared" si="7"/>
        <v>606812.77880800003</v>
      </c>
    </row>
    <row r="9" spans="1:16" x14ac:dyDescent="0.3">
      <c r="A9">
        <v>49</v>
      </c>
      <c r="B9" s="12">
        <v>8223351.0000000009</v>
      </c>
      <c r="C9" s="12">
        <v>7861523.5</v>
      </c>
      <c r="D9" s="4">
        <f t="shared" si="0"/>
        <v>756548.29200000002</v>
      </c>
      <c r="E9" s="17">
        <f t="shared" si="1"/>
        <v>558168.16849999991</v>
      </c>
      <c r="F9" s="4"/>
      <c r="G9" s="4"/>
      <c r="H9" s="4"/>
      <c r="I9" s="4"/>
      <c r="J9" s="4"/>
      <c r="K9" s="4">
        <f t="shared" si="2"/>
        <v>9835.1277959999989</v>
      </c>
      <c r="L9" s="4">
        <f t="shared" si="3"/>
        <v>3907.1771794999995</v>
      </c>
      <c r="M9" s="4">
        <f t="shared" si="4"/>
        <v>57563.457000000009</v>
      </c>
      <c r="N9" s="4">
        <f t="shared" si="5"/>
        <v>39307.6175</v>
      </c>
      <c r="O9" s="4">
        <f t="shared" si="6"/>
        <v>804276.62120400008</v>
      </c>
      <c r="P9" s="4">
        <f t="shared" si="7"/>
        <v>593568.60882049997</v>
      </c>
    </row>
    <row r="10" spans="1:16" x14ac:dyDescent="0.3">
      <c r="A10">
        <v>50</v>
      </c>
      <c r="B10" s="12">
        <v>7959330.5</v>
      </c>
      <c r="C10" s="12">
        <v>7639262</v>
      </c>
      <c r="D10" s="4">
        <f t="shared" si="0"/>
        <v>732258.40599999996</v>
      </c>
      <c r="E10" s="17">
        <f t="shared" si="1"/>
        <v>542387.60199999996</v>
      </c>
      <c r="F10" s="4"/>
      <c r="G10" s="4"/>
      <c r="H10" s="4"/>
      <c r="I10" s="4"/>
      <c r="J10" s="4"/>
      <c r="K10" s="4">
        <f t="shared" si="2"/>
        <v>9519.3592779999999</v>
      </c>
      <c r="L10" s="4">
        <f t="shared" si="3"/>
        <v>3796.7132139999999</v>
      </c>
      <c r="M10" s="4">
        <f t="shared" si="4"/>
        <v>55715.313500000004</v>
      </c>
      <c r="N10" s="4">
        <f t="shared" si="5"/>
        <v>38196.31</v>
      </c>
      <c r="O10" s="4">
        <f t="shared" si="6"/>
        <v>778454.36022200005</v>
      </c>
      <c r="P10" s="4">
        <f t="shared" si="7"/>
        <v>576787.19878600002</v>
      </c>
    </row>
    <row r="11" spans="1:16" x14ac:dyDescent="0.3">
      <c r="A11">
        <v>51</v>
      </c>
      <c r="B11" s="12">
        <v>7704046</v>
      </c>
      <c r="C11" s="12">
        <v>7419765.5</v>
      </c>
      <c r="D11" s="4">
        <f t="shared" si="0"/>
        <v>708772.23199999996</v>
      </c>
      <c r="E11" s="17">
        <f t="shared" si="1"/>
        <v>526803.35049999994</v>
      </c>
      <c r="F11" s="4"/>
      <c r="G11" s="4"/>
      <c r="H11" s="4"/>
      <c r="I11" s="4"/>
      <c r="J11" s="4"/>
      <c r="K11" s="4">
        <f t="shared" si="2"/>
        <v>9214.0390159999988</v>
      </c>
      <c r="L11" s="4">
        <f t="shared" si="3"/>
        <v>3687.6234534999999</v>
      </c>
      <c r="M11" s="4">
        <f t="shared" si="4"/>
        <v>53928.322</v>
      </c>
      <c r="N11" s="4">
        <f t="shared" si="5"/>
        <v>37098.827499999999</v>
      </c>
      <c r="O11" s="4">
        <f t="shared" si="6"/>
        <v>753486.51498400001</v>
      </c>
      <c r="P11" s="4">
        <f t="shared" si="7"/>
        <v>560214.55454649997</v>
      </c>
    </row>
    <row r="12" spans="1:16" x14ac:dyDescent="0.3">
      <c r="A12">
        <v>52</v>
      </c>
      <c r="B12" s="12">
        <v>7446268</v>
      </c>
      <c r="C12" s="12">
        <v>7196268</v>
      </c>
      <c r="D12" s="4">
        <f t="shared" si="0"/>
        <v>685056.65599999996</v>
      </c>
      <c r="E12" s="17">
        <f t="shared" si="1"/>
        <v>510935.02799999993</v>
      </c>
      <c r="F12" s="4"/>
      <c r="G12" s="4"/>
      <c r="H12" s="4"/>
      <c r="I12" s="4"/>
      <c r="J12" s="4"/>
      <c r="K12" s="4">
        <f t="shared" si="2"/>
        <v>8905.7365279999995</v>
      </c>
      <c r="L12" s="4">
        <f t="shared" si="3"/>
        <v>3576.5451959999996</v>
      </c>
      <c r="M12" s="4">
        <f t="shared" si="4"/>
        <v>52123.876000000004</v>
      </c>
      <c r="N12" s="4">
        <f t="shared" si="5"/>
        <v>35981.340000000004</v>
      </c>
      <c r="O12" s="4">
        <f t="shared" si="6"/>
        <v>728274.79547200003</v>
      </c>
      <c r="P12" s="4">
        <f t="shared" si="7"/>
        <v>543339.82280399988</v>
      </c>
    </row>
    <row r="13" spans="1:16" x14ac:dyDescent="0.3">
      <c r="A13">
        <v>53</v>
      </c>
      <c r="B13" s="12">
        <v>7193850</v>
      </c>
      <c r="C13" s="12">
        <v>6974454.5</v>
      </c>
      <c r="D13" s="4">
        <f t="shared" si="0"/>
        <v>661834.19999999995</v>
      </c>
      <c r="E13" s="17">
        <f t="shared" si="1"/>
        <v>495186.26949999994</v>
      </c>
      <c r="F13" s="4"/>
      <c r="G13" s="4"/>
      <c r="H13" s="4"/>
      <c r="I13" s="4"/>
      <c r="J13" s="4"/>
      <c r="K13" s="4">
        <f t="shared" si="2"/>
        <v>8603.8445999999985</v>
      </c>
      <c r="L13" s="4">
        <f t="shared" si="3"/>
        <v>3466.3038864999994</v>
      </c>
      <c r="M13" s="4">
        <f t="shared" si="4"/>
        <v>50356.950000000004</v>
      </c>
      <c r="N13" s="4">
        <f t="shared" si="5"/>
        <v>34872.272499999999</v>
      </c>
      <c r="O13" s="4">
        <f t="shared" si="6"/>
        <v>703587.30539999995</v>
      </c>
      <c r="P13" s="4">
        <f t="shared" si="7"/>
        <v>526592.23811349995</v>
      </c>
    </row>
    <row r="14" spans="1:16" x14ac:dyDescent="0.3">
      <c r="A14">
        <v>54</v>
      </c>
      <c r="B14" s="12">
        <v>6977641</v>
      </c>
      <c r="C14" s="12">
        <v>6785411.5</v>
      </c>
      <c r="D14" s="4">
        <f t="shared" si="0"/>
        <v>641942.97199999995</v>
      </c>
      <c r="E14" s="17">
        <f t="shared" si="1"/>
        <v>481764.21649999998</v>
      </c>
      <c r="F14" s="4"/>
      <c r="G14" s="4"/>
      <c r="H14" s="4"/>
      <c r="I14" s="4"/>
      <c r="J14" s="4"/>
      <c r="K14" s="4">
        <f t="shared" si="2"/>
        <v>8345.2586359999987</v>
      </c>
      <c r="L14" s="4">
        <f t="shared" si="3"/>
        <v>3372.3495155000001</v>
      </c>
      <c r="M14" s="4">
        <f t="shared" si="4"/>
        <v>48843.487000000001</v>
      </c>
      <c r="N14" s="4">
        <f t="shared" si="5"/>
        <v>33927.057500000003</v>
      </c>
      <c r="O14" s="4">
        <f t="shared" si="6"/>
        <v>682441.20036399993</v>
      </c>
      <c r="P14" s="4">
        <f t="shared" si="7"/>
        <v>512318.92448449996</v>
      </c>
    </row>
    <row r="15" spans="1:16" x14ac:dyDescent="0.3">
      <c r="A15">
        <v>55</v>
      </c>
      <c r="B15" s="12">
        <v>6751250.5</v>
      </c>
      <c r="C15" s="12">
        <v>6583968</v>
      </c>
      <c r="D15" s="4">
        <f t="shared" si="0"/>
        <v>621115.04599999997</v>
      </c>
      <c r="E15" s="17">
        <f t="shared" si="1"/>
        <v>467461.72799999994</v>
      </c>
      <c r="F15" s="4"/>
      <c r="G15" s="4"/>
      <c r="H15" s="4"/>
      <c r="I15" s="4"/>
      <c r="J15" s="4"/>
      <c r="K15" s="4">
        <f t="shared" si="2"/>
        <v>8074.4955979999995</v>
      </c>
      <c r="L15" s="4">
        <f t="shared" si="3"/>
        <v>3272.2320959999997</v>
      </c>
      <c r="M15" s="4">
        <f t="shared" si="4"/>
        <v>47258.753499999999</v>
      </c>
      <c r="N15" s="4">
        <f t="shared" si="5"/>
        <v>32919.840000000004</v>
      </c>
      <c r="O15" s="4">
        <f t="shared" si="6"/>
        <v>660299.30390199996</v>
      </c>
      <c r="P15" s="4">
        <f t="shared" si="7"/>
        <v>497109.33590399998</v>
      </c>
    </row>
    <row r="16" spans="1:16" x14ac:dyDescent="0.3">
      <c r="A16">
        <v>56</v>
      </c>
      <c r="B16" s="12">
        <v>6503998</v>
      </c>
      <c r="C16" s="12">
        <v>6359234</v>
      </c>
      <c r="D16" s="4">
        <f t="shared" si="0"/>
        <v>598367.81599999999</v>
      </c>
      <c r="E16" s="17">
        <f t="shared" si="1"/>
        <v>451505.61399999994</v>
      </c>
      <c r="F16" s="4"/>
      <c r="G16" s="4"/>
      <c r="H16" s="4"/>
      <c r="I16" s="4"/>
      <c r="J16" s="4"/>
      <c r="K16" s="4">
        <f t="shared" si="2"/>
        <v>7778.7816079999993</v>
      </c>
      <c r="L16" s="4">
        <f t="shared" si="3"/>
        <v>3160.5392979999997</v>
      </c>
      <c r="M16" s="4">
        <f t="shared" si="4"/>
        <v>45527.986000000004</v>
      </c>
      <c r="N16" s="4">
        <f t="shared" si="5"/>
        <v>31796.170000000002</v>
      </c>
      <c r="O16" s="4">
        <f t="shared" si="6"/>
        <v>636117.02039199998</v>
      </c>
      <c r="P16" s="4">
        <f t="shared" si="7"/>
        <v>480141.24470199994</v>
      </c>
    </row>
    <row r="17" spans="1:16" x14ac:dyDescent="0.3">
      <c r="A17">
        <v>57</v>
      </c>
      <c r="B17" s="12">
        <v>6271395</v>
      </c>
      <c r="C17" s="12">
        <v>6147426</v>
      </c>
      <c r="D17" s="4">
        <f t="shared" si="0"/>
        <v>576968.34</v>
      </c>
      <c r="E17" s="17">
        <f t="shared" si="1"/>
        <v>436467.24599999998</v>
      </c>
      <c r="F17" s="4"/>
      <c r="G17" s="4"/>
      <c r="H17" s="4"/>
      <c r="I17" s="4"/>
      <c r="J17" s="4"/>
      <c r="K17" s="4">
        <f t="shared" si="2"/>
        <v>7500.5884199999991</v>
      </c>
      <c r="L17" s="4">
        <f t="shared" si="3"/>
        <v>3055.2707219999998</v>
      </c>
      <c r="M17" s="4">
        <f t="shared" si="4"/>
        <v>43899.764999999999</v>
      </c>
      <c r="N17" s="4">
        <f t="shared" si="5"/>
        <v>30737.13</v>
      </c>
      <c r="O17" s="4">
        <f t="shared" si="6"/>
        <v>613367.51657999994</v>
      </c>
      <c r="P17" s="4">
        <f t="shared" si="7"/>
        <v>464149.105278</v>
      </c>
    </row>
    <row r="18" spans="1:16" x14ac:dyDescent="0.3">
      <c r="A18">
        <v>58</v>
      </c>
      <c r="B18" s="12">
        <v>6067209</v>
      </c>
      <c r="C18" s="12">
        <v>5962718</v>
      </c>
      <c r="D18" s="4">
        <f t="shared" si="0"/>
        <v>558183.228</v>
      </c>
      <c r="E18" s="17">
        <f t="shared" si="1"/>
        <v>423352.97799999994</v>
      </c>
      <c r="F18" s="4"/>
      <c r="G18" s="4"/>
      <c r="H18" s="4"/>
      <c r="I18" s="4"/>
      <c r="J18" s="4"/>
      <c r="K18" s="4">
        <f t="shared" si="2"/>
        <v>7256.3819640000002</v>
      </c>
      <c r="L18" s="4">
        <f t="shared" si="3"/>
        <v>2963.4708459999997</v>
      </c>
      <c r="M18" s="4">
        <f t="shared" si="4"/>
        <v>42470.463000000003</v>
      </c>
      <c r="N18" s="4">
        <f t="shared" si="5"/>
        <v>29813.59</v>
      </c>
      <c r="O18" s="4">
        <f t="shared" si="6"/>
        <v>593397.30903599993</v>
      </c>
      <c r="P18" s="4">
        <f t="shared" si="7"/>
        <v>450203.09715399996</v>
      </c>
    </row>
    <row r="19" spans="1:16" x14ac:dyDescent="0.3">
      <c r="A19">
        <v>59</v>
      </c>
      <c r="B19" s="12">
        <v>5863667</v>
      </c>
      <c r="C19" s="12">
        <v>5778575</v>
      </c>
      <c r="D19" s="4">
        <f t="shared" si="0"/>
        <v>539457.36399999994</v>
      </c>
      <c r="E19" s="17">
        <f t="shared" si="1"/>
        <v>410278.82499999995</v>
      </c>
      <c r="F19" s="4"/>
      <c r="G19" s="4"/>
      <c r="H19" s="4"/>
      <c r="I19" s="4"/>
      <c r="J19" s="4"/>
      <c r="K19" s="4">
        <f t="shared" si="2"/>
        <v>7012.9457319999992</v>
      </c>
      <c r="L19" s="4">
        <f t="shared" si="3"/>
        <v>2871.9517749999995</v>
      </c>
      <c r="M19" s="4">
        <f t="shared" si="4"/>
        <v>41045.669000000002</v>
      </c>
      <c r="N19" s="4">
        <f t="shared" si="5"/>
        <v>28892.875</v>
      </c>
      <c r="O19" s="4">
        <f t="shared" si="6"/>
        <v>573490.08726799989</v>
      </c>
      <c r="P19" s="4">
        <f t="shared" si="7"/>
        <v>436299.74822499993</v>
      </c>
    </row>
    <row r="20" spans="1:16" x14ac:dyDescent="0.3">
      <c r="A20">
        <v>60</v>
      </c>
      <c r="B20" s="12">
        <v>5642260</v>
      </c>
      <c r="C20" s="12">
        <v>5578465</v>
      </c>
      <c r="D20" s="4">
        <f t="shared" si="0"/>
        <v>519087.92</v>
      </c>
      <c r="E20" s="17">
        <f t="shared" si="1"/>
        <v>396071.01499999996</v>
      </c>
      <c r="F20" s="4"/>
      <c r="G20" s="4"/>
      <c r="H20" s="4"/>
      <c r="I20" s="4"/>
      <c r="J20" s="4"/>
      <c r="K20" s="4">
        <f t="shared" si="2"/>
        <v>6748.1429599999992</v>
      </c>
      <c r="L20" s="4">
        <f t="shared" si="3"/>
        <v>2772.4971049999999</v>
      </c>
      <c r="M20" s="4">
        <f t="shared" si="4"/>
        <v>39495.82</v>
      </c>
      <c r="N20" s="4">
        <f t="shared" si="5"/>
        <v>27892.325000000001</v>
      </c>
      <c r="O20" s="4">
        <f t="shared" si="6"/>
        <v>551835.59704000002</v>
      </c>
      <c r="P20" s="4">
        <f t="shared" si="7"/>
        <v>421190.84289499995</v>
      </c>
    </row>
    <row r="21" spans="1:16" x14ac:dyDescent="0.3">
      <c r="A21">
        <v>61</v>
      </c>
      <c r="B21" s="12">
        <v>5413626</v>
      </c>
      <c r="C21" s="12">
        <v>5372642.5</v>
      </c>
      <c r="D21" s="4">
        <f t="shared" si="0"/>
        <v>498053.592</v>
      </c>
      <c r="E21" s="17">
        <f t="shared" si="1"/>
        <v>381457.61749999999</v>
      </c>
      <c r="F21" s="4"/>
      <c r="G21" s="4"/>
      <c r="H21" s="4"/>
      <c r="I21" s="4"/>
      <c r="J21" s="4"/>
      <c r="K21" s="4">
        <f t="shared" si="2"/>
        <v>6474.696696</v>
      </c>
      <c r="L21" s="4">
        <f t="shared" si="3"/>
        <v>2670.2033225</v>
      </c>
      <c r="M21" s="4">
        <f t="shared" si="4"/>
        <v>37895.381999999998</v>
      </c>
      <c r="N21" s="4">
        <f t="shared" si="5"/>
        <v>26863.212500000001</v>
      </c>
      <c r="O21" s="4">
        <f t="shared" si="6"/>
        <v>529474.27730399999</v>
      </c>
      <c r="P21" s="4">
        <f t="shared" si="7"/>
        <v>405650.62667750003</v>
      </c>
    </row>
    <row r="22" spans="1:16" x14ac:dyDescent="0.3">
      <c r="A22">
        <v>62</v>
      </c>
      <c r="B22" s="12">
        <v>5180559</v>
      </c>
      <c r="C22" s="12">
        <v>5163544.5</v>
      </c>
      <c r="D22" s="4">
        <f t="shared" si="0"/>
        <v>476611.42800000001</v>
      </c>
      <c r="E22" s="17">
        <f t="shared" si="1"/>
        <v>366611.65949999995</v>
      </c>
      <c r="F22" s="4"/>
      <c r="G22" s="4"/>
      <c r="H22" s="4"/>
      <c r="I22" s="4"/>
      <c r="J22" s="4"/>
      <c r="K22" s="4">
        <f t="shared" si="2"/>
        <v>6195.9485640000003</v>
      </c>
      <c r="L22" s="4">
        <f t="shared" si="3"/>
        <v>2566.2816164999999</v>
      </c>
      <c r="M22" s="4">
        <f t="shared" si="4"/>
        <v>36263.913</v>
      </c>
      <c r="N22" s="4">
        <f t="shared" si="5"/>
        <v>25817.7225</v>
      </c>
      <c r="O22" s="4">
        <f t="shared" si="6"/>
        <v>506679.39243599999</v>
      </c>
      <c r="P22" s="4">
        <f t="shared" si="7"/>
        <v>389863.10038349993</v>
      </c>
    </row>
    <row r="23" spans="1:16" x14ac:dyDescent="0.3">
      <c r="A23">
        <v>63</v>
      </c>
      <c r="B23" s="12">
        <v>4940993.5</v>
      </c>
      <c r="C23" s="12">
        <v>4950009.5</v>
      </c>
      <c r="D23" s="4">
        <f t="shared" si="0"/>
        <v>454571.402</v>
      </c>
      <c r="E23" s="17">
        <f t="shared" si="1"/>
        <v>351450.67449999996</v>
      </c>
      <c r="F23" s="4"/>
      <c r="G23" s="4"/>
      <c r="H23" s="4"/>
      <c r="I23" s="4"/>
      <c r="J23" s="4"/>
      <c r="K23" s="4">
        <f t="shared" si="2"/>
        <v>5909.428226</v>
      </c>
      <c r="L23" s="4">
        <f t="shared" si="3"/>
        <v>2460.1547214999996</v>
      </c>
      <c r="M23" s="4">
        <f t="shared" si="4"/>
        <v>34586.9545</v>
      </c>
      <c r="N23" s="4">
        <f t="shared" si="5"/>
        <v>24750.047500000001</v>
      </c>
      <c r="O23" s="4">
        <f t="shared" si="6"/>
        <v>483248.92827400001</v>
      </c>
      <c r="P23" s="4">
        <f t="shared" si="7"/>
        <v>373740.56727849995</v>
      </c>
    </row>
    <row r="24" spans="1:16" x14ac:dyDescent="0.3">
      <c r="A24">
        <v>64</v>
      </c>
      <c r="B24" s="12">
        <v>4707331</v>
      </c>
      <c r="C24" s="12">
        <v>4744522</v>
      </c>
      <c r="D24" s="4">
        <f t="shared" si="0"/>
        <v>433074.45199999999</v>
      </c>
      <c r="E24" s="17">
        <f t="shared" si="1"/>
        <v>336861.06199999998</v>
      </c>
      <c r="F24" s="4"/>
      <c r="G24" s="4"/>
      <c r="H24" s="4"/>
      <c r="I24" s="4"/>
      <c r="J24" s="4"/>
      <c r="K24" s="4">
        <f t="shared" si="2"/>
        <v>5629.9678759999997</v>
      </c>
      <c r="L24" s="4">
        <f t="shared" si="3"/>
        <v>2358.0274340000001</v>
      </c>
      <c r="M24" s="4">
        <f t="shared" si="4"/>
        <v>32951.317000000003</v>
      </c>
      <c r="N24" s="4">
        <f t="shared" si="5"/>
        <v>23722.61</v>
      </c>
      <c r="O24" s="4">
        <f t="shared" si="6"/>
        <v>460395.80112399999</v>
      </c>
      <c r="P24" s="4">
        <f t="shared" si="7"/>
        <v>358225.64456599997</v>
      </c>
    </row>
    <row r="25" spans="1:16" x14ac:dyDescent="0.3">
      <c r="A25">
        <v>65</v>
      </c>
      <c r="B25" s="12">
        <v>4487370</v>
      </c>
      <c r="C25" s="12">
        <v>4552806.5</v>
      </c>
      <c r="D25" s="4">
        <f t="shared" si="0"/>
        <v>412838.04</v>
      </c>
      <c r="E25" s="17">
        <f t="shared" si="1"/>
        <v>323249.26149999996</v>
      </c>
      <c r="F25" s="4"/>
      <c r="G25" s="4"/>
      <c r="H25" s="4"/>
      <c r="I25" s="4"/>
      <c r="J25" s="4"/>
      <c r="K25" s="4">
        <f t="shared" si="2"/>
        <v>5366.8945199999998</v>
      </c>
      <c r="L25" s="4">
        <f t="shared" si="3"/>
        <v>2262.7448304999998</v>
      </c>
      <c r="M25" s="4">
        <f t="shared" si="4"/>
        <v>31411.59</v>
      </c>
      <c r="N25" s="4">
        <f t="shared" si="5"/>
        <v>22764.032500000001</v>
      </c>
      <c r="O25" s="4">
        <f t="shared" si="6"/>
        <v>438882.73548000003</v>
      </c>
      <c r="P25" s="4">
        <f t="shared" si="7"/>
        <v>343750.54916950001</v>
      </c>
    </row>
    <row r="26" spans="1:16" x14ac:dyDescent="0.3">
      <c r="A26">
        <v>66</v>
      </c>
      <c r="B26" s="12">
        <v>4258167</v>
      </c>
      <c r="C26" s="12">
        <v>4350483.5</v>
      </c>
      <c r="D26" s="4">
        <f t="shared" si="0"/>
        <v>391751.364</v>
      </c>
      <c r="E26" s="17">
        <f t="shared" si="1"/>
        <v>308884.32849999995</v>
      </c>
      <c r="F26" s="4"/>
      <c r="G26" s="4"/>
      <c r="H26" s="4"/>
      <c r="I26" s="4"/>
      <c r="J26" s="4"/>
      <c r="K26" s="4">
        <f t="shared" si="2"/>
        <v>5092.7677319999993</v>
      </c>
      <c r="L26" s="4">
        <f t="shared" si="3"/>
        <v>2162.1902994999996</v>
      </c>
      <c r="M26" s="4">
        <f t="shared" si="4"/>
        <v>29807.169000000002</v>
      </c>
      <c r="N26" s="4">
        <f t="shared" si="5"/>
        <v>21752.4175</v>
      </c>
      <c r="O26" s="4">
        <f t="shared" si="6"/>
        <v>416465.76526800002</v>
      </c>
      <c r="P26" s="4">
        <f t="shared" si="7"/>
        <v>328474.55570049991</v>
      </c>
    </row>
    <row r="27" spans="1:16" x14ac:dyDescent="0.3">
      <c r="A27">
        <v>67</v>
      </c>
      <c r="B27" s="12">
        <v>4015421.5</v>
      </c>
      <c r="C27" s="12">
        <v>4134368.4999999995</v>
      </c>
      <c r="D27" s="4">
        <f t="shared" si="0"/>
        <v>369418.77799999999</v>
      </c>
      <c r="E27" s="17">
        <f t="shared" si="1"/>
        <v>293540.16349999997</v>
      </c>
      <c r="F27" s="4"/>
      <c r="G27" s="4"/>
      <c r="H27" s="4"/>
      <c r="I27" s="4"/>
      <c r="J27" s="4"/>
      <c r="K27" s="4">
        <f t="shared" si="2"/>
        <v>4802.4441139999999</v>
      </c>
      <c r="L27" s="4">
        <f t="shared" si="3"/>
        <v>2054.7811444999998</v>
      </c>
      <c r="M27" s="4">
        <f t="shared" si="4"/>
        <v>28107.950499999999</v>
      </c>
      <c r="N27" s="4">
        <f t="shared" si="5"/>
        <v>20671.842499999999</v>
      </c>
      <c r="O27" s="4">
        <f t="shared" si="6"/>
        <v>392724.28438599996</v>
      </c>
      <c r="P27" s="4">
        <f t="shared" si="7"/>
        <v>312157.22485549992</v>
      </c>
    </row>
    <row r="28" spans="1:16" x14ac:dyDescent="0.3">
      <c r="A28">
        <v>68</v>
      </c>
      <c r="B28" s="12">
        <v>3767262.5</v>
      </c>
      <c r="C28" s="12">
        <v>3911286.5</v>
      </c>
      <c r="D28" s="4">
        <f t="shared" si="0"/>
        <v>346588.14999999997</v>
      </c>
      <c r="E28" s="17">
        <f t="shared" si="1"/>
        <v>277701.34149999998</v>
      </c>
      <c r="F28" s="4"/>
      <c r="G28" s="4"/>
      <c r="H28" s="4"/>
      <c r="I28" s="4"/>
      <c r="J28" s="4"/>
      <c r="K28" s="4">
        <f t="shared" si="2"/>
        <v>4505.6459499999992</v>
      </c>
      <c r="L28" s="4">
        <f t="shared" si="3"/>
        <v>1943.9093905</v>
      </c>
      <c r="M28" s="4">
        <f t="shared" si="4"/>
        <v>26370.837500000001</v>
      </c>
      <c r="N28" s="4">
        <f t="shared" si="5"/>
        <v>19556.432499999999</v>
      </c>
      <c r="O28" s="4">
        <f t="shared" si="6"/>
        <v>368453.34155000001</v>
      </c>
      <c r="P28" s="4">
        <f t="shared" si="7"/>
        <v>295313.86460949999</v>
      </c>
    </row>
    <row r="29" spans="1:16" x14ac:dyDescent="0.3">
      <c r="A29">
        <v>69</v>
      </c>
      <c r="B29" s="12">
        <v>3506166.5</v>
      </c>
      <c r="C29" s="12">
        <v>3671848.5</v>
      </c>
      <c r="D29" s="4">
        <f t="shared" si="0"/>
        <v>322567.31799999997</v>
      </c>
      <c r="E29" s="17">
        <f t="shared" si="1"/>
        <v>260701.24349999998</v>
      </c>
      <c r="F29" s="4"/>
      <c r="G29" s="4"/>
      <c r="H29" s="4"/>
      <c r="I29" s="4"/>
      <c r="J29" s="4"/>
      <c r="K29" s="4">
        <f t="shared" si="2"/>
        <v>4193.375133999999</v>
      </c>
      <c r="L29" s="4">
        <f t="shared" si="3"/>
        <v>1824.9087044999999</v>
      </c>
      <c r="M29" s="4">
        <f t="shared" si="4"/>
        <v>24543.165499999999</v>
      </c>
      <c r="N29" s="4">
        <f t="shared" si="5"/>
        <v>18359.2425</v>
      </c>
      <c r="O29" s="4">
        <f t="shared" si="6"/>
        <v>342917.108366</v>
      </c>
      <c r="P29" s="4">
        <f t="shared" si="7"/>
        <v>277235.57729549997</v>
      </c>
    </row>
    <row r="30" spans="1:16" x14ac:dyDescent="0.3">
      <c r="A30">
        <v>70</v>
      </c>
      <c r="B30" s="12">
        <v>3234732</v>
      </c>
      <c r="C30" s="12">
        <v>3418702</v>
      </c>
      <c r="D30" s="4">
        <f t="shared" si="0"/>
        <v>297595.34399999998</v>
      </c>
      <c r="E30" s="17">
        <f t="shared" si="1"/>
        <v>242727.84199999998</v>
      </c>
      <c r="F30" s="4"/>
      <c r="G30" s="4"/>
      <c r="H30" s="4"/>
      <c r="I30" s="4"/>
      <c r="J30" s="4"/>
      <c r="K30" s="4">
        <f t="shared" si="2"/>
        <v>3868.7394719999998</v>
      </c>
      <c r="L30" s="4">
        <f t="shared" si="3"/>
        <v>1699.0948939999998</v>
      </c>
      <c r="M30" s="4">
        <f t="shared" si="4"/>
        <v>22643.124</v>
      </c>
      <c r="N30" s="4">
        <f t="shared" si="5"/>
        <v>17093.510000000002</v>
      </c>
      <c r="O30" s="4">
        <f t="shared" si="6"/>
        <v>316369.72852800001</v>
      </c>
      <c r="P30" s="4">
        <f t="shared" si="7"/>
        <v>258122.25710599998</v>
      </c>
    </row>
    <row r="31" spans="1:16" x14ac:dyDescent="0.3">
      <c r="A31">
        <v>71</v>
      </c>
      <c r="B31" s="12">
        <v>2966189.5</v>
      </c>
      <c r="C31" s="12">
        <v>3164062.5</v>
      </c>
      <c r="D31" s="4">
        <f t="shared" si="0"/>
        <v>272889.43400000001</v>
      </c>
      <c r="E31" s="17">
        <f t="shared" si="1"/>
        <v>224648.43749999997</v>
      </c>
      <c r="F31" s="4"/>
      <c r="G31" s="4"/>
      <c r="H31" s="4"/>
      <c r="I31" s="4"/>
      <c r="J31" s="4"/>
      <c r="K31" s="4">
        <f t="shared" si="2"/>
        <v>3547.5626419999999</v>
      </c>
      <c r="L31" s="4">
        <f t="shared" si="3"/>
        <v>1572.5390624999998</v>
      </c>
      <c r="M31" s="4">
        <f t="shared" si="4"/>
        <v>20763.326499999999</v>
      </c>
      <c r="N31" s="4">
        <f t="shared" si="5"/>
        <v>15820.3125</v>
      </c>
      <c r="O31" s="4">
        <f t="shared" si="6"/>
        <v>290105.19785800006</v>
      </c>
      <c r="P31" s="4">
        <f t="shared" si="7"/>
        <v>238896.21093749997</v>
      </c>
    </row>
    <row r="32" spans="1:16" x14ac:dyDescent="0.3">
      <c r="A32">
        <v>72</v>
      </c>
      <c r="B32" s="12">
        <v>2707992.5</v>
      </c>
      <c r="C32" s="12">
        <v>2915336.5</v>
      </c>
      <c r="D32" s="4">
        <f t="shared" si="0"/>
        <v>249135.31</v>
      </c>
      <c r="E32" s="17">
        <f t="shared" si="1"/>
        <v>206988.89149999997</v>
      </c>
      <c r="F32" s="4"/>
      <c r="G32" s="4"/>
      <c r="H32" s="4"/>
      <c r="I32" s="4"/>
      <c r="J32" s="4"/>
      <c r="K32" s="4">
        <f t="shared" si="2"/>
        <v>3238.7590299999997</v>
      </c>
      <c r="L32" s="4">
        <f t="shared" si="3"/>
        <v>1448.9222404999998</v>
      </c>
      <c r="M32" s="4">
        <f t="shared" si="4"/>
        <v>18955.947500000002</v>
      </c>
      <c r="N32" s="4">
        <f t="shared" si="5"/>
        <v>14576.682500000001</v>
      </c>
      <c r="O32" s="4">
        <f t="shared" si="6"/>
        <v>264852.49846999999</v>
      </c>
      <c r="P32" s="4">
        <f t="shared" si="7"/>
        <v>220116.65175949998</v>
      </c>
    </row>
    <row r="33" spans="1:16" x14ac:dyDescent="0.3">
      <c r="A33">
        <v>73</v>
      </c>
      <c r="B33" s="12">
        <v>2457923</v>
      </c>
      <c r="C33" s="12">
        <v>2669977</v>
      </c>
      <c r="D33" s="4">
        <f t="shared" si="0"/>
        <v>226128.916</v>
      </c>
      <c r="E33" s="17">
        <f t="shared" si="1"/>
        <v>189568.36699999997</v>
      </c>
      <c r="F33" s="4"/>
      <c r="G33" s="4"/>
      <c r="H33" s="4"/>
      <c r="I33" s="4"/>
      <c r="J33" s="4"/>
      <c r="K33" s="4">
        <f t="shared" si="2"/>
        <v>2939.6759079999997</v>
      </c>
      <c r="L33" s="4">
        <f t="shared" si="3"/>
        <v>1326.9785689999999</v>
      </c>
      <c r="M33" s="4">
        <f t="shared" si="4"/>
        <v>17205.460999999999</v>
      </c>
      <c r="N33" s="4">
        <f t="shared" si="5"/>
        <v>13349.885</v>
      </c>
      <c r="O33" s="4">
        <f t="shared" si="6"/>
        <v>240394.701092</v>
      </c>
      <c r="P33" s="4">
        <f t="shared" si="7"/>
        <v>201591.27343099998</v>
      </c>
    </row>
    <row r="34" spans="1:16" x14ac:dyDescent="0.3">
      <c r="A34">
        <v>74</v>
      </c>
      <c r="B34" s="12">
        <v>2116712</v>
      </c>
      <c r="C34" s="12">
        <v>2334225</v>
      </c>
      <c r="D34" s="4">
        <f t="shared" si="0"/>
        <v>194737.50399999999</v>
      </c>
      <c r="E34" s="17">
        <f t="shared" si="1"/>
        <v>165729.97499999998</v>
      </c>
      <c r="F34" s="4"/>
      <c r="G34" s="4"/>
      <c r="H34" s="4"/>
      <c r="I34" s="4"/>
      <c r="J34" s="4"/>
      <c r="K34" s="4">
        <f t="shared" si="2"/>
        <v>2531.5875519999995</v>
      </c>
      <c r="L34" s="4">
        <f t="shared" si="3"/>
        <v>1160.1098249999998</v>
      </c>
      <c r="M34" s="4">
        <f t="shared" si="4"/>
        <v>14816.984</v>
      </c>
      <c r="N34" s="4">
        <f t="shared" si="5"/>
        <v>11671.125</v>
      </c>
      <c r="O34" s="4">
        <f t="shared" si="6"/>
        <v>207022.90044799997</v>
      </c>
      <c r="P34" s="4">
        <f t="shared" si="7"/>
        <v>176240.99017499998</v>
      </c>
    </row>
    <row r="35" spans="1:16" x14ac:dyDescent="0.3">
      <c r="A35">
        <v>75</v>
      </c>
      <c r="B35" s="12">
        <v>1806751</v>
      </c>
      <c r="C35" s="12">
        <v>2050161.9999999998</v>
      </c>
      <c r="D35" s="4">
        <f t="shared" si="0"/>
        <v>166221.092</v>
      </c>
      <c r="E35" s="17">
        <f t="shared" si="1"/>
        <v>145561.50199999998</v>
      </c>
      <c r="F35" s="4"/>
      <c r="G35" s="4"/>
      <c r="H35" s="4"/>
      <c r="I35" s="4"/>
      <c r="J35" s="4"/>
      <c r="K35" s="4">
        <f t="shared" si="2"/>
        <v>2160.8741959999998</v>
      </c>
      <c r="L35" s="4">
        <f t="shared" si="3"/>
        <v>1018.9305139999999</v>
      </c>
      <c r="M35" s="4">
        <f t="shared" si="4"/>
        <v>12647.257</v>
      </c>
      <c r="N35" s="4">
        <f t="shared" si="5"/>
        <v>10250.81</v>
      </c>
      <c r="O35" s="4">
        <f t="shared" si="6"/>
        <v>176707.47480400003</v>
      </c>
      <c r="P35" s="4">
        <f t="shared" si="7"/>
        <v>154793.38148599997</v>
      </c>
    </row>
    <row r="36" spans="1:16" x14ac:dyDescent="0.3">
      <c r="A36">
        <v>76</v>
      </c>
      <c r="B36" s="12">
        <v>1626124</v>
      </c>
      <c r="C36" s="12">
        <v>1887638</v>
      </c>
      <c r="D36" s="4">
        <f t="shared" si="0"/>
        <v>149603.408</v>
      </c>
      <c r="E36" s="17">
        <f t="shared" si="1"/>
        <v>134022.29799999998</v>
      </c>
      <c r="F36" s="4"/>
      <c r="G36" s="4"/>
      <c r="H36" s="4"/>
      <c r="I36" s="4"/>
      <c r="J36" s="4"/>
      <c r="K36" s="4">
        <f t="shared" si="2"/>
        <v>1944.844304</v>
      </c>
      <c r="L36" s="4">
        <f t="shared" si="3"/>
        <v>938.15608599999985</v>
      </c>
      <c r="M36" s="4">
        <f t="shared" si="4"/>
        <v>11382.868</v>
      </c>
      <c r="N36" s="4">
        <f t="shared" si="5"/>
        <v>9438.19</v>
      </c>
      <c r="O36" s="4">
        <f t="shared" si="6"/>
        <v>159041.43169599999</v>
      </c>
      <c r="P36" s="4">
        <f t="shared" si="7"/>
        <v>142522.33191399998</v>
      </c>
    </row>
    <row r="37" spans="1:16" x14ac:dyDescent="0.3">
      <c r="A37">
        <v>77</v>
      </c>
      <c r="B37" s="12">
        <v>1462376.5</v>
      </c>
      <c r="C37" s="12">
        <v>1715912</v>
      </c>
      <c r="D37" s="4">
        <f t="shared" si="0"/>
        <v>134538.63800000001</v>
      </c>
      <c r="E37" s="17">
        <f t="shared" si="1"/>
        <v>121829.75199999999</v>
      </c>
      <c r="F37" s="4"/>
      <c r="G37" s="4"/>
      <c r="H37" s="4"/>
      <c r="I37" s="4"/>
      <c r="J37" s="4"/>
      <c r="K37" s="4">
        <f t="shared" si="2"/>
        <v>1749.0022939999999</v>
      </c>
      <c r="L37" s="4">
        <f t="shared" si="3"/>
        <v>852.80826400000001</v>
      </c>
      <c r="M37" s="4">
        <f t="shared" si="4"/>
        <v>10236.6355</v>
      </c>
      <c r="N37" s="4">
        <f t="shared" si="5"/>
        <v>8579.56</v>
      </c>
      <c r="O37" s="4">
        <f t="shared" si="6"/>
        <v>143026.271206</v>
      </c>
      <c r="P37" s="4">
        <f t="shared" si="7"/>
        <v>129556.50373599998</v>
      </c>
    </row>
    <row r="38" spans="1:16" x14ac:dyDescent="0.3">
      <c r="A38">
        <v>78</v>
      </c>
      <c r="B38" s="12">
        <v>1303331</v>
      </c>
      <c r="C38" s="12">
        <v>1547317.5</v>
      </c>
      <c r="D38" s="4">
        <f t="shared" si="0"/>
        <v>119906.452</v>
      </c>
      <c r="E38" s="17">
        <f t="shared" si="1"/>
        <v>109859.5425</v>
      </c>
      <c r="F38" s="4"/>
      <c r="G38" s="4"/>
      <c r="H38" s="4"/>
      <c r="I38" s="4"/>
      <c r="J38" s="4"/>
      <c r="K38" s="4">
        <f t="shared" si="2"/>
        <v>1558.783876</v>
      </c>
      <c r="L38" s="4">
        <f t="shared" si="3"/>
        <v>769.01679749999994</v>
      </c>
      <c r="M38" s="4">
        <f t="shared" si="4"/>
        <v>9123.3170000000009</v>
      </c>
      <c r="N38" s="4">
        <f t="shared" si="5"/>
        <v>7736.5875000000005</v>
      </c>
      <c r="O38" s="4">
        <f t="shared" si="6"/>
        <v>127470.985124</v>
      </c>
      <c r="P38" s="4">
        <f t="shared" si="7"/>
        <v>116827.1132025</v>
      </c>
    </row>
    <row r="39" spans="1:16" x14ac:dyDescent="0.3">
      <c r="A39">
        <v>79</v>
      </c>
      <c r="B39" s="12">
        <v>1154237.5</v>
      </c>
      <c r="C39" s="12">
        <v>1389888.5</v>
      </c>
      <c r="D39" s="4">
        <f t="shared" si="0"/>
        <v>106189.84999999999</v>
      </c>
      <c r="E39" s="17">
        <f t="shared" si="1"/>
        <v>98682.083499999993</v>
      </c>
      <c r="F39" s="4"/>
      <c r="G39" s="4"/>
      <c r="H39" s="4"/>
      <c r="I39" s="4"/>
      <c r="J39" s="4"/>
      <c r="K39" s="4">
        <f t="shared" si="2"/>
        <v>1380.4680499999997</v>
      </c>
      <c r="L39" s="4">
        <f t="shared" si="3"/>
        <v>690.77458449999995</v>
      </c>
      <c r="M39" s="4">
        <f t="shared" si="4"/>
        <v>8079.6625000000004</v>
      </c>
      <c r="N39" s="4">
        <f t="shared" si="5"/>
        <v>6949.4425000000001</v>
      </c>
      <c r="O39" s="4">
        <f t="shared" si="6"/>
        <v>112889.04445</v>
      </c>
      <c r="P39" s="4">
        <f t="shared" si="7"/>
        <v>104940.7514155</v>
      </c>
    </row>
    <row r="40" spans="1:16" x14ac:dyDescent="0.3">
      <c r="A40">
        <v>80</v>
      </c>
      <c r="B40" s="12">
        <v>1016667</v>
      </c>
      <c r="C40" s="12">
        <v>1245647.5</v>
      </c>
      <c r="D40" s="4">
        <f t="shared" si="0"/>
        <v>93533.364000000001</v>
      </c>
      <c r="E40" s="17">
        <f t="shared" si="1"/>
        <v>88440.972499999989</v>
      </c>
      <c r="F40" s="4"/>
      <c r="G40" s="4"/>
      <c r="H40" s="4"/>
      <c r="I40" s="4"/>
      <c r="J40" s="4"/>
      <c r="K40" s="4">
        <f t="shared" si="2"/>
        <v>1215.933732</v>
      </c>
      <c r="L40" s="4">
        <f t="shared" si="3"/>
        <v>619.08680749999996</v>
      </c>
      <c r="M40" s="4">
        <f t="shared" si="4"/>
        <v>7116.6689999999999</v>
      </c>
      <c r="N40" s="4">
        <f t="shared" si="5"/>
        <v>6228.2375000000002</v>
      </c>
      <c r="O40" s="4">
        <f t="shared" si="6"/>
        <v>99434.099267999991</v>
      </c>
      <c r="P40" s="4">
        <f t="shared" si="7"/>
        <v>94050.123192499988</v>
      </c>
    </row>
    <row r="41" spans="1:16" x14ac:dyDescent="0.3">
      <c r="A41">
        <v>81</v>
      </c>
      <c r="B41" s="12">
        <v>891521.5</v>
      </c>
      <c r="C41" s="12">
        <v>1114536.5</v>
      </c>
      <c r="D41" s="4">
        <f t="shared" si="0"/>
        <v>82019.978000000003</v>
      </c>
      <c r="E41" s="17">
        <f t="shared" si="1"/>
        <v>79132.091499999995</v>
      </c>
      <c r="F41" s="4"/>
      <c r="G41" s="4"/>
      <c r="H41" s="4"/>
      <c r="I41" s="4"/>
      <c r="J41" s="4"/>
      <c r="K41" s="4">
        <f t="shared" si="2"/>
        <v>1066.259714</v>
      </c>
      <c r="L41" s="4">
        <f t="shared" si="3"/>
        <v>553.92464050000001</v>
      </c>
      <c r="M41" s="4">
        <f t="shared" si="4"/>
        <v>6240.6504999999997</v>
      </c>
      <c r="N41" s="4">
        <f t="shared" si="5"/>
        <v>5572.6824999999999</v>
      </c>
      <c r="O41" s="4">
        <f t="shared" si="6"/>
        <v>87194.368786000006</v>
      </c>
      <c r="P41" s="4">
        <f t="shared" si="7"/>
        <v>84150.849359499989</v>
      </c>
    </row>
    <row r="42" spans="1:16" x14ac:dyDescent="0.3">
      <c r="A42">
        <v>82</v>
      </c>
      <c r="B42" s="12">
        <v>778700.5</v>
      </c>
      <c r="C42" s="12">
        <v>995237.5</v>
      </c>
      <c r="D42" s="4">
        <f t="shared" si="0"/>
        <v>71640.445999999996</v>
      </c>
      <c r="E42" s="17">
        <f t="shared" si="1"/>
        <v>70661.862499999988</v>
      </c>
      <c r="F42" s="4"/>
      <c r="G42" s="4"/>
      <c r="H42" s="4"/>
      <c r="I42" s="4"/>
      <c r="J42" s="4"/>
      <c r="K42" s="4">
        <f t="shared" si="2"/>
        <v>931.32579799999996</v>
      </c>
      <c r="L42" s="4">
        <f t="shared" si="3"/>
        <v>494.63303749999994</v>
      </c>
      <c r="M42" s="4">
        <f t="shared" si="4"/>
        <v>5450.9035000000003</v>
      </c>
      <c r="N42" s="4">
        <f t="shared" si="5"/>
        <v>4976.1875</v>
      </c>
      <c r="O42" s="4">
        <f t="shared" si="6"/>
        <v>76160.023701999991</v>
      </c>
      <c r="P42" s="4">
        <f t="shared" si="7"/>
        <v>75143.416962499992</v>
      </c>
    </row>
    <row r="43" spans="1:16" x14ac:dyDescent="0.3">
      <c r="A43">
        <v>83</v>
      </c>
      <c r="B43" s="12">
        <v>677757</v>
      </c>
      <c r="C43" s="12">
        <v>886732.5</v>
      </c>
      <c r="D43" s="4">
        <f t="shared" si="0"/>
        <v>62353.644</v>
      </c>
      <c r="E43" s="17">
        <f t="shared" si="1"/>
        <v>62958.007499999992</v>
      </c>
      <c r="F43" s="4"/>
      <c r="G43" s="4"/>
      <c r="H43" s="4"/>
      <c r="I43" s="4"/>
      <c r="J43" s="4"/>
      <c r="K43" s="4">
        <f t="shared" si="2"/>
        <v>810.59737199999995</v>
      </c>
      <c r="L43" s="4">
        <f t="shared" si="3"/>
        <v>440.70605249999994</v>
      </c>
      <c r="M43" s="4">
        <f t="shared" si="4"/>
        <v>4744.299</v>
      </c>
      <c r="N43" s="4">
        <f t="shared" si="5"/>
        <v>4433.6625000000004</v>
      </c>
      <c r="O43" s="4">
        <f t="shared" si="6"/>
        <v>66287.345627999995</v>
      </c>
      <c r="P43" s="4">
        <f t="shared" si="7"/>
        <v>66950.9639475</v>
      </c>
    </row>
    <row r="44" spans="1:16" x14ac:dyDescent="0.3">
      <c r="A44">
        <v>84</v>
      </c>
      <c r="B44" s="12">
        <v>587367.5</v>
      </c>
      <c r="C44" s="12">
        <v>788246.5</v>
      </c>
      <c r="D44" s="4">
        <f t="shared" si="0"/>
        <v>54037.81</v>
      </c>
      <c r="E44" s="17">
        <f t="shared" si="1"/>
        <v>55965.501499999998</v>
      </c>
      <c r="F44" s="4"/>
      <c r="G44" s="4"/>
      <c r="H44" s="4"/>
      <c r="I44" s="4"/>
      <c r="J44" s="4"/>
      <c r="K44" s="4">
        <f t="shared" si="2"/>
        <v>702.4915299999999</v>
      </c>
      <c r="L44" s="4">
        <f t="shared" si="3"/>
        <v>391.7585105</v>
      </c>
      <c r="M44" s="4">
        <f t="shared" si="4"/>
        <v>4111.5725000000002</v>
      </c>
      <c r="N44" s="4">
        <f t="shared" si="5"/>
        <v>3941.2325000000001</v>
      </c>
      <c r="O44" s="4">
        <f t="shared" si="6"/>
        <v>57446.89097</v>
      </c>
      <c r="P44" s="4">
        <f t="shared" si="7"/>
        <v>59514.975489499993</v>
      </c>
    </row>
    <row r="45" spans="1:16" x14ac:dyDescent="0.3">
      <c r="A45">
        <v>85</v>
      </c>
      <c r="B45" s="12">
        <v>503072.5</v>
      </c>
      <c r="C45" s="12">
        <v>691053</v>
      </c>
      <c r="D45" s="4">
        <f t="shared" si="0"/>
        <v>46282.67</v>
      </c>
      <c r="E45" s="17">
        <f t="shared" si="1"/>
        <v>49064.762999999999</v>
      </c>
      <c r="F45" s="4"/>
      <c r="G45" s="4"/>
      <c r="H45" s="4"/>
      <c r="I45" s="4"/>
      <c r="J45" s="4"/>
      <c r="K45" s="4">
        <f t="shared" si="2"/>
        <v>601.67471</v>
      </c>
      <c r="L45" s="4">
        <f t="shared" si="3"/>
        <v>343.45334100000002</v>
      </c>
      <c r="M45" s="4">
        <f t="shared" si="4"/>
        <v>3521.5075000000002</v>
      </c>
      <c r="N45" s="4">
        <f t="shared" si="5"/>
        <v>3455.2649999999999</v>
      </c>
      <c r="O45" s="4">
        <f t="shared" si="6"/>
        <v>49202.502789999999</v>
      </c>
      <c r="P45" s="4">
        <f t="shared" si="7"/>
        <v>52176.574658999998</v>
      </c>
    </row>
    <row r="46" spans="1:16" x14ac:dyDescent="0.3">
      <c r="A46">
        <v>86</v>
      </c>
      <c r="B46" s="12">
        <v>422210.5</v>
      </c>
      <c r="C46" s="12">
        <v>590687</v>
      </c>
      <c r="D46" s="4">
        <f t="shared" si="0"/>
        <v>38843.366000000002</v>
      </c>
      <c r="E46" s="17">
        <f t="shared" si="1"/>
        <v>41938.776999999995</v>
      </c>
      <c r="F46" s="4"/>
      <c r="G46" s="4"/>
      <c r="H46" s="4"/>
      <c r="I46" s="4"/>
      <c r="J46" s="4"/>
      <c r="K46" s="4">
        <f t="shared" si="2"/>
        <v>504.96375799999998</v>
      </c>
      <c r="L46" s="4">
        <f t="shared" si="3"/>
        <v>293.57143899999994</v>
      </c>
      <c r="M46" s="4">
        <f t="shared" si="4"/>
        <v>2955.4735000000001</v>
      </c>
      <c r="N46" s="4">
        <f t="shared" si="5"/>
        <v>2953.4349999999999</v>
      </c>
      <c r="O46" s="4">
        <f t="shared" si="6"/>
        <v>41293.875742000004</v>
      </c>
      <c r="P46" s="4">
        <f t="shared" si="7"/>
        <v>44598.640560999993</v>
      </c>
    </row>
    <row r="47" spans="1:16" x14ac:dyDescent="0.3">
      <c r="A47">
        <v>87</v>
      </c>
      <c r="B47" s="12">
        <v>347480</v>
      </c>
      <c r="C47" s="12">
        <v>493614.5</v>
      </c>
      <c r="D47" s="4">
        <f t="shared" si="0"/>
        <v>31968.16</v>
      </c>
      <c r="E47" s="17">
        <f t="shared" si="1"/>
        <v>35046.629499999995</v>
      </c>
      <c r="F47" s="4"/>
      <c r="G47" s="4"/>
      <c r="H47" s="4"/>
      <c r="I47" s="4"/>
      <c r="J47" s="4"/>
      <c r="K47" s="4">
        <f t="shared" si="2"/>
        <v>415.58607999999998</v>
      </c>
      <c r="L47" s="4">
        <f t="shared" si="3"/>
        <v>245.32640649999996</v>
      </c>
      <c r="M47" s="4">
        <f t="shared" si="4"/>
        <v>2432.36</v>
      </c>
      <c r="N47" s="4">
        <f t="shared" si="5"/>
        <v>2468.0725000000002</v>
      </c>
      <c r="O47" s="4">
        <f t="shared" si="6"/>
        <v>33984.933919999996</v>
      </c>
      <c r="P47" s="4">
        <f t="shared" si="7"/>
        <v>37269.375593500001</v>
      </c>
    </row>
    <row r="48" spans="1:16" x14ac:dyDescent="0.3">
      <c r="A48">
        <v>88</v>
      </c>
      <c r="B48" s="12">
        <v>282505.5</v>
      </c>
      <c r="C48" s="12">
        <v>406768</v>
      </c>
      <c r="D48" s="4">
        <f t="shared" si="0"/>
        <v>25990.506000000001</v>
      </c>
      <c r="E48" s="17">
        <f t="shared" si="1"/>
        <v>28880.527999999998</v>
      </c>
      <c r="F48" s="4"/>
      <c r="G48" s="4"/>
      <c r="H48" s="4"/>
      <c r="I48" s="4"/>
      <c r="J48" s="4"/>
      <c r="K48" s="4">
        <f t="shared" si="2"/>
        <v>337.87657799999999</v>
      </c>
      <c r="L48" s="4">
        <f t="shared" si="3"/>
        <v>202.16369599999999</v>
      </c>
      <c r="M48" s="4">
        <f t="shared" si="4"/>
        <v>1977.5385000000001</v>
      </c>
      <c r="N48" s="4">
        <f t="shared" si="5"/>
        <v>2033.8400000000001</v>
      </c>
      <c r="O48" s="4">
        <f t="shared" si="6"/>
        <v>27630.167922000001</v>
      </c>
      <c r="P48" s="4">
        <f t="shared" si="7"/>
        <v>30712.204303999999</v>
      </c>
    </row>
    <row r="49" spans="1:16" x14ac:dyDescent="0.3">
      <c r="A49">
        <v>89</v>
      </c>
      <c r="B49" s="12">
        <v>226628.5</v>
      </c>
      <c r="C49" s="12">
        <v>330220</v>
      </c>
      <c r="D49" s="4">
        <f t="shared" si="0"/>
        <v>20849.822</v>
      </c>
      <c r="E49" s="17">
        <f t="shared" si="1"/>
        <v>23445.62</v>
      </c>
      <c r="F49" s="4"/>
      <c r="G49" s="4"/>
      <c r="H49" s="4"/>
      <c r="I49" s="4"/>
      <c r="J49" s="4"/>
      <c r="K49" s="4">
        <f t="shared" si="2"/>
        <v>271.047686</v>
      </c>
      <c r="L49" s="4">
        <f t="shared" si="3"/>
        <v>164.11933999999999</v>
      </c>
      <c r="M49" s="4">
        <f t="shared" si="4"/>
        <v>1586.3995</v>
      </c>
      <c r="N49" s="4">
        <f t="shared" si="5"/>
        <v>1651.1000000000001</v>
      </c>
      <c r="O49" s="4">
        <f t="shared" si="6"/>
        <v>22165.173813999998</v>
      </c>
      <c r="P49" s="4">
        <f t="shared" si="7"/>
        <v>24932.600659999996</v>
      </c>
    </row>
    <row r="50" spans="1:16" x14ac:dyDescent="0.3">
      <c r="A50">
        <v>90</v>
      </c>
      <c r="B50" s="12">
        <v>178556.5</v>
      </c>
      <c r="C50" s="12">
        <v>262144</v>
      </c>
      <c r="D50" s="4">
        <f t="shared" si="0"/>
        <v>16427.198</v>
      </c>
      <c r="E50" s="17">
        <f t="shared" si="1"/>
        <v>18612.223999999998</v>
      </c>
      <c r="K50" s="4">
        <f t="shared" si="2"/>
        <v>213.553574</v>
      </c>
      <c r="L50" s="4">
        <f t="shared" si="3"/>
        <v>130.28556799999998</v>
      </c>
      <c r="M50" s="4">
        <f t="shared" si="4"/>
        <v>1249.8955000000001</v>
      </c>
      <c r="N50" s="4">
        <f t="shared" si="5"/>
        <v>1310.72</v>
      </c>
      <c r="O50" s="4">
        <f t="shared" si="6"/>
        <v>17463.539925999998</v>
      </c>
      <c r="P50" s="4">
        <f t="shared" si="7"/>
        <v>19792.658432</v>
      </c>
    </row>
    <row r="51" spans="1:16" x14ac:dyDescent="0.3">
      <c r="A51">
        <v>91</v>
      </c>
      <c r="B51" s="12">
        <v>138286.5</v>
      </c>
      <c r="C51" s="12">
        <v>203651</v>
      </c>
      <c r="D51" s="4">
        <f t="shared" si="0"/>
        <v>12722.358</v>
      </c>
      <c r="E51" s="17">
        <f t="shared" si="1"/>
        <v>14459.221</v>
      </c>
      <c r="K51" s="4">
        <f t="shared" si="2"/>
        <v>165.39065399999998</v>
      </c>
      <c r="L51" s="4">
        <f t="shared" si="3"/>
        <v>101.214547</v>
      </c>
      <c r="M51" s="4">
        <f t="shared" si="4"/>
        <v>968.00549999999998</v>
      </c>
      <c r="N51" s="4">
        <f t="shared" si="5"/>
        <v>1018.255</v>
      </c>
      <c r="O51" s="4">
        <f t="shared" si="6"/>
        <v>13524.972845999999</v>
      </c>
      <c r="P51" s="4">
        <f t="shared" si="7"/>
        <v>15376.261452999999</v>
      </c>
    </row>
    <row r="52" spans="1:16" x14ac:dyDescent="0.3">
      <c r="A52">
        <v>92</v>
      </c>
      <c r="B52" s="12">
        <v>105141</v>
      </c>
      <c r="C52" s="12">
        <v>155060</v>
      </c>
      <c r="D52" s="4">
        <f t="shared" si="0"/>
        <v>9672.9719999999998</v>
      </c>
      <c r="E52" s="17">
        <f t="shared" si="1"/>
        <v>11009.259999999998</v>
      </c>
      <c r="K52" s="4">
        <f t="shared" si="2"/>
        <v>125.74863599999999</v>
      </c>
      <c r="L52" s="4">
        <f t="shared" si="3"/>
        <v>77.064819999999997</v>
      </c>
      <c r="M52" s="4">
        <f t="shared" si="4"/>
        <v>735.98699999999997</v>
      </c>
      <c r="N52" s="4">
        <f t="shared" si="5"/>
        <v>775.30000000000007</v>
      </c>
      <c r="O52" s="4">
        <f t="shared" si="6"/>
        <v>10283.210363999999</v>
      </c>
      <c r="P52" s="4">
        <f t="shared" si="7"/>
        <v>11707.495179999998</v>
      </c>
    </row>
    <row r="53" spans="1:16" x14ac:dyDescent="0.3">
      <c r="A53">
        <v>93</v>
      </c>
      <c r="B53" s="12">
        <v>78374.5</v>
      </c>
      <c r="C53" s="12">
        <v>115848.5</v>
      </c>
      <c r="D53" s="4">
        <f t="shared" si="0"/>
        <v>7210.4539999999997</v>
      </c>
      <c r="E53" s="17">
        <f t="shared" si="1"/>
        <v>8225.2434999999987</v>
      </c>
      <c r="K53" s="4">
        <f t="shared" si="2"/>
        <v>93.735901999999996</v>
      </c>
      <c r="L53" s="4">
        <f t="shared" si="3"/>
        <v>57.576704499999991</v>
      </c>
      <c r="M53" s="4">
        <f t="shared" si="4"/>
        <v>548.62149999999997</v>
      </c>
      <c r="N53" s="4">
        <f t="shared" si="5"/>
        <v>579.24250000000006</v>
      </c>
      <c r="O53" s="4">
        <f t="shared" si="6"/>
        <v>7665.3395979999996</v>
      </c>
      <c r="P53" s="4">
        <f t="shared" si="7"/>
        <v>8746.9092954999996</v>
      </c>
    </row>
    <row r="54" spans="1:16" x14ac:dyDescent="0.3">
      <c r="A54">
        <v>94</v>
      </c>
      <c r="B54" s="12">
        <v>57251.5</v>
      </c>
      <c r="C54" s="12">
        <v>84900.5</v>
      </c>
      <c r="D54" s="4">
        <f t="shared" si="0"/>
        <v>5267.1379999999999</v>
      </c>
      <c r="E54" s="17">
        <f t="shared" si="1"/>
        <v>6027.9354999999996</v>
      </c>
      <c r="K54" s="4">
        <f t="shared" si="2"/>
        <v>68.472793999999993</v>
      </c>
      <c r="L54" s="4">
        <f t="shared" si="3"/>
        <v>42.195548500000001</v>
      </c>
      <c r="M54" s="4">
        <f t="shared" si="4"/>
        <v>400.76050000000004</v>
      </c>
      <c r="N54" s="4">
        <f t="shared" si="5"/>
        <v>424.5025</v>
      </c>
      <c r="O54" s="4">
        <f t="shared" si="6"/>
        <v>5599.425706</v>
      </c>
      <c r="P54" s="4">
        <f t="shared" si="7"/>
        <v>6410.2424514999993</v>
      </c>
    </row>
    <row r="55" spans="1:16" x14ac:dyDescent="0.3">
      <c r="A55">
        <v>95</v>
      </c>
      <c r="B55" s="12">
        <v>40824</v>
      </c>
      <c r="C55" s="12">
        <v>60797</v>
      </c>
      <c r="D55" s="4">
        <f t="shared" si="0"/>
        <v>3755.808</v>
      </c>
      <c r="E55" s="17">
        <f t="shared" si="1"/>
        <v>4316.5869999999995</v>
      </c>
      <c r="K55" s="4">
        <f t="shared" si="2"/>
        <v>48.825503999999995</v>
      </c>
      <c r="L55" s="4">
        <f t="shared" si="3"/>
        <v>30.216108999999996</v>
      </c>
      <c r="M55" s="4">
        <f t="shared" si="4"/>
        <v>285.76800000000003</v>
      </c>
      <c r="N55" s="4">
        <f t="shared" si="5"/>
        <v>303.98500000000001</v>
      </c>
      <c r="O55" s="4">
        <f t="shared" si="6"/>
        <v>3992.7504960000001</v>
      </c>
      <c r="P55" s="4">
        <f t="shared" si="7"/>
        <v>4590.3558909999992</v>
      </c>
    </row>
    <row r="56" spans="1:16" x14ac:dyDescent="0.3">
      <c r="A56">
        <v>96</v>
      </c>
      <c r="B56" s="12">
        <v>28273</v>
      </c>
      <c r="C56" s="12">
        <v>42414</v>
      </c>
      <c r="D56" s="4">
        <f t="shared" si="0"/>
        <v>2601.116</v>
      </c>
      <c r="E56" s="17">
        <f t="shared" si="1"/>
        <v>3011.3939999999998</v>
      </c>
      <c r="K56" s="4">
        <f t="shared" si="2"/>
        <v>33.814507999999996</v>
      </c>
      <c r="L56" s="4">
        <f t="shared" si="3"/>
        <v>21.079757999999998</v>
      </c>
      <c r="M56" s="4">
        <f t="shared" si="4"/>
        <v>197.911</v>
      </c>
      <c r="N56" s="4">
        <f t="shared" si="5"/>
        <v>212.07</v>
      </c>
      <c r="O56" s="4">
        <f t="shared" si="6"/>
        <v>2765.2124920000001</v>
      </c>
      <c r="P56" s="4">
        <f t="shared" si="7"/>
        <v>3202.3842420000001</v>
      </c>
    </row>
    <row r="57" spans="1:16" x14ac:dyDescent="0.3">
      <c r="A57">
        <v>97</v>
      </c>
      <c r="B57" s="12">
        <v>19011</v>
      </c>
      <c r="C57" s="12">
        <v>28819.5</v>
      </c>
      <c r="D57" s="4">
        <f t="shared" si="0"/>
        <v>1749.0119999999999</v>
      </c>
      <c r="E57" s="17">
        <f t="shared" si="1"/>
        <v>2046.1844999999998</v>
      </c>
      <c r="K57" s="4">
        <f t="shared" si="2"/>
        <v>22.737155999999999</v>
      </c>
      <c r="L57" s="4">
        <f t="shared" si="3"/>
        <v>14.3232915</v>
      </c>
      <c r="M57" s="4">
        <f t="shared" si="4"/>
        <v>133.077</v>
      </c>
      <c r="N57" s="4">
        <f t="shared" si="5"/>
        <v>144.0975</v>
      </c>
      <c r="O57" s="4">
        <f t="shared" si="6"/>
        <v>1859.351844</v>
      </c>
      <c r="P57" s="4">
        <f t="shared" si="7"/>
        <v>2175.9587084999998</v>
      </c>
    </row>
    <row r="58" spans="1:16" x14ac:dyDescent="0.3">
      <c r="A58">
        <v>98</v>
      </c>
      <c r="B58" s="12">
        <v>12411.5</v>
      </c>
      <c r="C58" s="12">
        <v>19006</v>
      </c>
      <c r="D58" s="4">
        <f t="shared" si="0"/>
        <v>1141.8579999999999</v>
      </c>
      <c r="E58" s="17">
        <f t="shared" si="1"/>
        <v>1349.4259999999999</v>
      </c>
      <c r="K58" s="4">
        <f t="shared" si="2"/>
        <v>14.844153999999998</v>
      </c>
      <c r="L58" s="4">
        <f t="shared" si="3"/>
        <v>9.445981999999999</v>
      </c>
      <c r="M58" s="4">
        <f t="shared" si="4"/>
        <v>86.880499999999998</v>
      </c>
      <c r="N58" s="4">
        <f t="shared" si="5"/>
        <v>95.03</v>
      </c>
      <c r="O58" s="4">
        <f t="shared" si="6"/>
        <v>1213.894346</v>
      </c>
      <c r="P58" s="4">
        <f t="shared" si="7"/>
        <v>1435.0100179999999</v>
      </c>
    </row>
    <row r="59" spans="1:16" x14ac:dyDescent="0.3">
      <c r="A59">
        <v>99</v>
      </c>
      <c r="B59" s="12">
        <v>7844.5</v>
      </c>
      <c r="C59" s="12">
        <v>12141</v>
      </c>
      <c r="D59" s="4">
        <f t="shared" si="0"/>
        <v>721.69399999999996</v>
      </c>
      <c r="E59" s="17">
        <f t="shared" si="1"/>
        <v>862.01099999999997</v>
      </c>
      <c r="K59" s="4">
        <f t="shared" si="2"/>
        <v>9.3820219999999992</v>
      </c>
      <c r="L59" s="4">
        <f t="shared" si="3"/>
        <v>6.0340769999999999</v>
      </c>
      <c r="M59" s="4">
        <f t="shared" si="4"/>
        <v>54.911500000000004</v>
      </c>
      <c r="N59" s="4">
        <f t="shared" si="5"/>
        <v>60.704999999999998</v>
      </c>
      <c r="O59" s="4">
        <f t="shared" si="6"/>
        <v>767.223478</v>
      </c>
      <c r="P59" s="4">
        <f t="shared" si="7"/>
        <v>916.68192299999998</v>
      </c>
    </row>
    <row r="60" spans="1:16" x14ac:dyDescent="0.3">
      <c r="A60">
        <v>100</v>
      </c>
      <c r="B60" s="12">
        <v>11016.5</v>
      </c>
      <c r="C60" s="12">
        <v>17727.5</v>
      </c>
      <c r="D60" s="4">
        <f t="shared" si="0"/>
        <v>1013.518</v>
      </c>
      <c r="E60" s="17">
        <f t="shared" si="1"/>
        <v>1258.6524999999999</v>
      </c>
      <c r="K60" s="4">
        <f t="shared" si="2"/>
        <v>13.175734</v>
      </c>
      <c r="L60" s="4">
        <f t="shared" si="3"/>
        <v>8.8105674999999994</v>
      </c>
      <c r="M60" s="4">
        <f t="shared" si="4"/>
        <v>77.115499999999997</v>
      </c>
      <c r="N60" s="4">
        <f t="shared" si="5"/>
        <v>88.637500000000003</v>
      </c>
      <c r="O60" s="4">
        <f t="shared" si="6"/>
        <v>1077.457766</v>
      </c>
      <c r="P60" s="4">
        <f t="shared" si="7"/>
        <v>1338.4794325</v>
      </c>
    </row>
    <row r="61" spans="1:16" ht="15" thickBot="1" x14ac:dyDescent="0.35">
      <c r="A61" s="18" t="s">
        <v>14</v>
      </c>
      <c r="B61" s="19">
        <f>SUM(B5:B60)</f>
        <v>185346670</v>
      </c>
      <c r="C61" s="19">
        <f>SUM(C5:C60)</f>
        <v>186068992</v>
      </c>
      <c r="D61" s="9">
        <f t="shared" si="0"/>
        <v>17051893.640000001</v>
      </c>
      <c r="E61" s="8">
        <f t="shared" si="1"/>
        <v>13210898.431999998</v>
      </c>
      <c r="F61" s="2"/>
      <c r="G61" s="2"/>
      <c r="H61" s="2"/>
      <c r="I61" s="2"/>
      <c r="J61" s="2"/>
      <c r="K61" s="9">
        <f t="shared" si="2"/>
        <v>221674.61731999999</v>
      </c>
      <c r="L61" s="9">
        <f t="shared" si="3"/>
        <v>92476.289023999983</v>
      </c>
      <c r="M61" s="9">
        <f t="shared" si="4"/>
        <v>1297426.69</v>
      </c>
      <c r="N61" s="9">
        <f t="shared" si="5"/>
        <v>930344.95999999996</v>
      </c>
      <c r="O61" s="19">
        <f t="shared" ref="O61:P61" si="8">SUM(O5:O60)</f>
        <v>18127645.712679997</v>
      </c>
      <c r="P61" s="19">
        <f t="shared" si="8"/>
        <v>14048767.102976</v>
      </c>
    </row>
    <row r="62" spans="1:16" x14ac:dyDescent="0.3">
      <c r="C62" t="s">
        <v>28</v>
      </c>
      <c r="D62" s="11">
        <f>D61/B61</f>
        <v>9.1999999999999998E-2</v>
      </c>
      <c r="E62" s="39">
        <f>E61/C61</f>
        <v>7.0999999999999994E-2</v>
      </c>
      <c r="K62" s="29"/>
      <c r="L62" s="29"/>
      <c r="M62" s="28"/>
      <c r="N62" s="4"/>
      <c r="O62" s="11">
        <f>O61/B61</f>
        <v>9.7803999999999988E-2</v>
      </c>
      <c r="P62" s="11">
        <f>P61/C61</f>
        <v>7.5503000000000001E-2</v>
      </c>
    </row>
    <row r="63" spans="1:16" x14ac:dyDescent="0.3">
      <c r="D63" s="4"/>
      <c r="O63" s="14"/>
    </row>
    <row r="64" spans="1:16" x14ac:dyDescent="0.3">
      <c r="D64" s="14"/>
      <c r="F64" s="51"/>
      <c r="G64" s="52"/>
      <c r="H64" s="52"/>
      <c r="I64" s="52"/>
      <c r="J64" s="52"/>
      <c r="K64" s="51"/>
      <c r="O64" s="14"/>
    </row>
    <row r="65" spans="4:15" x14ac:dyDescent="0.3">
      <c r="D65" s="14"/>
      <c r="F65" s="53"/>
      <c r="G65" s="54"/>
      <c r="H65" s="54"/>
      <c r="I65" s="54"/>
      <c r="J65" s="54"/>
      <c r="K65" s="51"/>
      <c r="N65" s="36" t="s">
        <v>43</v>
      </c>
      <c r="O65" s="36"/>
    </row>
    <row r="66" spans="4:15" x14ac:dyDescent="0.3">
      <c r="F66" s="55"/>
      <c r="G66" s="51"/>
      <c r="H66" s="51"/>
      <c r="I66" s="51"/>
      <c r="J66" s="51"/>
      <c r="K66" s="51"/>
      <c r="N66" s="20" t="s">
        <v>29</v>
      </c>
      <c r="O66" s="21">
        <f>O62-D62</f>
        <v>5.8039999999999897E-3</v>
      </c>
    </row>
    <row r="67" spans="4:15" x14ac:dyDescent="0.3">
      <c r="F67" s="55"/>
      <c r="G67" s="51"/>
      <c r="H67" s="51"/>
      <c r="I67" s="51"/>
      <c r="J67" s="51"/>
      <c r="K67" s="51"/>
      <c r="N67" s="20" t="s">
        <v>30</v>
      </c>
      <c r="O67" s="21">
        <f>P62-E62</f>
        <v>4.503000000000007E-3</v>
      </c>
    </row>
    <row r="68" spans="4:15" x14ac:dyDescent="0.3">
      <c r="F68" s="30"/>
      <c r="N68" s="24"/>
      <c r="O68" s="24"/>
    </row>
    <row r="69" spans="4:15" x14ac:dyDescent="0.3">
      <c r="F69" s="30"/>
      <c r="G69" s="1"/>
      <c r="I69" s="11"/>
      <c r="J69" s="11"/>
      <c r="N69" s="20" t="s">
        <v>32</v>
      </c>
      <c r="O69" s="21">
        <f>(O62-D62)/D62</f>
        <v>6.3086956521739027E-2</v>
      </c>
    </row>
    <row r="70" spans="4:15" x14ac:dyDescent="0.3">
      <c r="F70" s="30"/>
      <c r="I70" s="11"/>
      <c r="J70" s="11"/>
      <c r="N70" s="20" t="s">
        <v>31</v>
      </c>
      <c r="O70" s="21">
        <f>(P62-E62)/E62</f>
        <v>6.3422535211267714E-2</v>
      </c>
    </row>
    <row r="71" spans="4:15" x14ac:dyDescent="0.3">
      <c r="F71" s="30"/>
      <c r="I71" s="11"/>
      <c r="J71" s="11"/>
    </row>
  </sheetData>
  <mergeCells count="9">
    <mergeCell ref="N65:O65"/>
    <mergeCell ref="A1:C1"/>
    <mergeCell ref="K3:L3"/>
    <mergeCell ref="M3:N3"/>
    <mergeCell ref="O3:P3"/>
    <mergeCell ref="M1:O1"/>
    <mergeCell ref="G64:H64"/>
    <mergeCell ref="I64:J64"/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Sex Ratio</vt:lpstr>
      <vt:lpstr>Age Catagorization</vt:lpstr>
      <vt:lpstr>Prevalance of Diabetes 2024 USA</vt:lpstr>
      <vt:lpstr>Prevalance of Diabetes 2024 IND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Dharmindar Kumar</dc:creator>
  <cp:lastModifiedBy>Dharmindar Kumar</cp:lastModifiedBy>
  <dcterms:created xsi:type="dcterms:W3CDTF">2024-10-24T07:33:19Z</dcterms:created>
  <dcterms:modified xsi:type="dcterms:W3CDTF">2024-11-08T11:20:20Z</dcterms:modified>
</cp:coreProperties>
</file>