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[24-11][24년 일반과제][김동환]\[24년][국고연구][KJRS]\00_KJRS_submission_2025\"/>
    </mc:Choice>
  </mc:AlternateContent>
  <bookViews>
    <workbookView xWindow="0" yWindow="0" windowWidth="17256" windowHeight="9852" activeTab="4"/>
  </bookViews>
  <sheets>
    <sheet name="References_(1)" sheetId="5" r:id="rId1"/>
    <sheet name="Reference count" sheetId="9" r:id="rId2"/>
    <sheet name="Thematic category" sheetId="10" r:id="rId3"/>
    <sheet name="Journal" sheetId="11" r:id="rId4"/>
    <sheet name="Publication" sheetId="8" r:id="rId5"/>
  </sheets>
  <definedNames>
    <definedName name="_xlnm._FilterDatabase" localSheetId="0" hidden="1">'References_(1)'!$A$1:$L$77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1" l="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6" i="10"/>
  <c r="C5" i="10"/>
  <c r="C4" i="10"/>
  <c r="C3" i="10"/>
  <c r="C2" i="10"/>
  <c r="B4" i="9"/>
  <c r="B2" i="9"/>
  <c r="B3" i="9"/>
  <c r="C19" i="11" l="1"/>
  <c r="C20" i="11" s="1"/>
  <c r="C7" i="10"/>
  <c r="B5" i="9"/>
</calcChain>
</file>

<file path=xl/sharedStrings.xml><?xml version="1.0" encoding="utf-8"?>
<sst xmlns="http://schemas.openxmlformats.org/spreadsheetml/2006/main" count="722" uniqueCount="320">
  <si>
    <t>See also the article:</t>
  </si>
  <si>
    <t>Chen, H., Wu, J., &amp; Xu, C. (2024). Monitoring Soil Salinity Classes through Remote Sensing-Based Ensemble Learning Concept: Considering Scale Effects. Remote Sensing, 16(4), 642.Association of Geodesy IAG General Assembly Sapporo, Japan June 30–July 11, 2003 (pp. 561-566). Springer Berlin Heidelberg.</t>
    <phoneticPr fontId="19" type="noConversion"/>
  </si>
  <si>
    <t>Kechnit, D., Tshimanga, R. M., Ammari, A., Trigg, M. A., Carr, A. B., Bahmanpouri, F., ... &amp; Moramarco, T. (2024). Bathymetry and discharge estimation in large and data-scarce rivers using an entropy-based approach. Hydrological Sciences Journal, 1-15.</t>
    <phoneticPr fontId="19" type="noConversion"/>
  </si>
  <si>
    <t>Avik, S. C., Chowdhury, A., Naha, R., Kaisar, S., Arulappan, A., &amp; Mahanti, A. (2024). 9 Recent Security-Advancements Based Challenges in IoT. Intelligent Systems and Sustainable Computational Models: Concepts, Architecture, and Practical Applications, 136.</t>
    <phoneticPr fontId="19" type="noConversion"/>
  </si>
  <si>
    <t>APA</t>
    <phoneticPr fontId="19" type="noConversion"/>
  </si>
  <si>
    <t>Journal</t>
    <phoneticPr fontId="19" type="noConversion"/>
  </si>
  <si>
    <t>Hydrological Sciences Journal</t>
    <phoneticPr fontId="19" type="noConversion"/>
  </si>
  <si>
    <t>Hydrological Sciences Journal</t>
    <phoneticPr fontId="19" type="noConversion"/>
  </si>
  <si>
    <t>Remote Sensing</t>
    <phoneticPr fontId="19" type="noConversion"/>
  </si>
  <si>
    <t>Book Chapter</t>
    <phoneticPr fontId="19" type="noConversion"/>
  </si>
  <si>
    <t>K19</t>
  </si>
  <si>
    <t>Journal of Hydrology</t>
    <phoneticPr fontId="19" type="noConversion"/>
  </si>
  <si>
    <t>K19</t>
    <phoneticPr fontId="19" type="noConversion"/>
  </si>
  <si>
    <t>Lu, M., Hou, Q., Qin, S., Zhou, L., Hua, D., Wang, X., &amp; Cheng, L. (2023). A stacking ensemble model of various machine learning models for daily runoff forecasting. Water, 15(7), 1265.</t>
    <phoneticPr fontId="19" type="noConversion"/>
  </si>
  <si>
    <t>Engineering with Computers</t>
  </si>
  <si>
    <t>Stochastic Environmental Research and Risk Assessment</t>
  </si>
  <si>
    <t>Master's thesis</t>
    <phoneticPr fontId="19" type="noConversion"/>
  </si>
  <si>
    <t>Meddage, D. P. P., Ekanayake, I. U., Herath, S., Gobirahavan, R., Muttil, N., &amp; Rathnayake, U. (2022). Predicting bulk average velocity with rigid vegetation in open channels using tree-based machine learning: a novel approach using explainable artificial intelligence. Sensors, 22(12), 4398.</t>
  </si>
  <si>
    <t>Sayari, S., Meymand, A. M., Aldallal, A., &amp; Zounemat-Kermani, M. (2022). Meta-learner methods in forecasting regulated and natural river flow. Arabian Journal of Geosciences, 15(11), 1051.</t>
  </si>
  <si>
    <t>Gyawali, B., Murgulet, D., &amp; Ahmed, M. (2022). Quantifying changes in groundwater storage and response to hydroclimatic extremes in a coastal aquifer using remote sensing and ground-based measurements: The Texas gulf coast aquifer. Remote Sensing, 14(3), 612.</t>
  </si>
  <si>
    <t>Gyawali, B. (2022). Improving assessments of water resources characterization and relationships to climate variabilities (Doctoral dissertation, Texas A&amp;M University-Corpus Christi).</t>
  </si>
  <si>
    <t>Book Chapter</t>
    <phoneticPr fontId="19" type="noConversion"/>
  </si>
  <si>
    <t>Paris, A., Calmant, S., Gosset, M., Fleischmann, A. S., Conchy, T. S. X., Garambois, P. A., ... &amp; Laraque, A. (2022). Monitoring hydrological variables from remote sensing and modeling in the Congo River Basin. Congo basin hydrology, climate, and biogeochemistry: a foundation for the future, 339-366.</t>
    <phoneticPr fontId="19" type="noConversion"/>
  </si>
  <si>
    <t>Ph.D. dissertation</t>
    <phoneticPr fontId="19" type="noConversion"/>
  </si>
  <si>
    <t>Machine learning (ML) technique to estimate discharge</t>
    <phoneticPr fontId="19" type="noConversion"/>
  </si>
  <si>
    <t>Shahhosseini, M., Hu, G., &amp; Pham, H. (2022). Optimizing ensemble weights and hyperparameters of machine learning models for regression problems. Machine Learning with Applications, 7, 100251.</t>
    <phoneticPr fontId="19" type="noConversion"/>
  </si>
  <si>
    <t>Sensors</t>
    <phoneticPr fontId="19" type="noConversion"/>
  </si>
  <si>
    <t>Environmental Modelling &amp; Software</t>
  </si>
  <si>
    <t>Remote Sensing</t>
    <phoneticPr fontId="19" type="noConversion"/>
  </si>
  <si>
    <t>Riggs, R. M., Allen, G. H., David, C. H., Lin, P., Pan, M., Yang, X., &amp; Gleason, C. (2022). RODEO: An algorithm and Google Earth Engine application for river discharge retrieval from Landsat. Environmental Modelling &amp; Software, 148, 105254.</t>
    <phoneticPr fontId="19" type="noConversion"/>
  </si>
  <si>
    <t>Arabian Journal of Geosciences</t>
    <phoneticPr fontId="19" type="noConversion"/>
  </si>
  <si>
    <t>Zounemat-Kermani, M., Batelaan, O., Fadaee, M., &amp; Hinkelmann, R. (2021). Ensemble machine learning paradigms in hydrology: A review. Journal of Hydrology, 598, 126266.</t>
  </si>
  <si>
    <t>Wang, F., Chen, Y., Li, Z., Fang, G., Li, Y., Wang, X., ... &amp; Kayumba, P. M. (2021). Developing a long short-term memory (LSTM)-based model for reconstructing terrestrial water storage variations from 1982 to 2016 in the Tarim River Basin, Northwest China. Remote Sensing, 13(5), 889.</t>
  </si>
  <si>
    <t>Xiong, J., Guo, S., &amp; Yin, J. (2021). Discharge estimation using integrated satellite data and hybrid model in the midstream Yangtze River. Remote Sensing, 13(12), 2272.</t>
  </si>
  <si>
    <t>Kim, D., Lee, H., Beighley, E., &amp; Tshimanga, R. M. (2021). Estimating discharges for poorly gauged river basin using ensemble learning regression with satellite altimetry data and a hydrologic model. Advances in Space Research, 68(2), 607-618.</t>
  </si>
  <si>
    <t>Kim, D. (2021). Opportunities for Gravity and GNSS Surveying to Monitor Changes in the Terrestrial Water Storage in the Congo River Basin. Remote Sensing in Earth Systems Sciences, 4(3), 121-124.</t>
  </si>
  <si>
    <t>Du, T. L. T. (2021). Operational Water Prediction in Highly Regulated, Transboundary Watersheds using Multi-Basin Modelling, Earth Observations and Co-production (Doctoral dissertation, University of Houston).</t>
  </si>
  <si>
    <t>Yu, Q. (2021). Integration of Satellite Data, Physically-based Model, and Deep Neural Networks for Historical Terrestrial Water Storage Reconstruction (Master's thesis, University of Waterloo).</t>
  </si>
  <si>
    <t>Chang, C. H. (2021). Forecasting Flood Levels and Areal Inundation in Downstream Mekong Using Remotely Sensed Data and Modeling.</t>
  </si>
  <si>
    <t>Hwang, U. H., Lee, H. G., Lee, J. H., Gang, G. M., Yu, W. S., Choe, S. H., ... &amp; Choe, J. G. (2021). Current status and promotion strategy of water resources satellite core technology development. Water for future, 54(11), 8-24 (in Korean).</t>
    <phoneticPr fontId="19" type="noConversion"/>
  </si>
  <si>
    <t>written in Korean</t>
    <phoneticPr fontId="19" type="noConversion"/>
  </si>
  <si>
    <t>Water for future</t>
    <phoneticPr fontId="19" type="noConversion"/>
  </si>
  <si>
    <t>Reviews of Geophysics</t>
    <phoneticPr fontId="19" type="noConversion"/>
  </si>
  <si>
    <t>Remote Sensing in Earth Systems Sciences</t>
    <phoneticPr fontId="19" type="noConversion"/>
  </si>
  <si>
    <t>Citing Year</t>
    <phoneticPr fontId="19" type="noConversion"/>
  </si>
  <si>
    <t>Citing Category</t>
    <phoneticPr fontId="19" type="noConversion"/>
  </si>
  <si>
    <t>Note</t>
    <phoneticPr fontId="19" type="noConversion"/>
  </si>
  <si>
    <t>Conference Paper</t>
    <phoneticPr fontId="19" type="noConversion"/>
  </si>
  <si>
    <t>ELQ</t>
    <phoneticPr fontId="19" type="noConversion"/>
  </si>
  <si>
    <t>Remote Sensing</t>
    <phoneticPr fontId="19" type="noConversion"/>
  </si>
  <si>
    <t>Altimetry</t>
    <phoneticPr fontId="19" type="noConversion"/>
  </si>
  <si>
    <t>GRACE</t>
    <phoneticPr fontId="19" type="noConversion"/>
  </si>
  <si>
    <t>GRACE</t>
    <phoneticPr fontId="19" type="noConversion"/>
  </si>
  <si>
    <t>Journal of Hydrology</t>
    <phoneticPr fontId="19" type="noConversion"/>
  </si>
  <si>
    <t>Review</t>
    <phoneticPr fontId="19" type="noConversion"/>
  </si>
  <si>
    <t>The CAMELS: catchment attributes and meteorology for large-sample studies</t>
    <phoneticPr fontId="19" type="noConversion"/>
  </si>
  <si>
    <t>Li, S., &amp; Yang, J. (2023). Improved river water-stage forecasts by ensemble learning. Engineering with Computers, 39(5), 3293-3311.</t>
    <phoneticPr fontId="19" type="noConversion"/>
  </si>
  <si>
    <t>Naitam, A., Meghana, N., &amp; Srivastav, R. (2023). Multimodel classification and regression technique for the statistical downscaling of temperature. Stochastic Environmental Research and Risk Assessment, 37(10), 3707-3729.</t>
    <phoneticPr fontId="19" type="noConversion"/>
  </si>
  <si>
    <t>Keywords</t>
    <phoneticPr fontId="19" type="noConversion"/>
  </si>
  <si>
    <t>machine learning; deep learning</t>
    <phoneticPr fontId="19" type="noConversion"/>
  </si>
  <si>
    <t>Principal Remote Sensing Method / Dataset</t>
    <phoneticPr fontId="19" type="noConversion"/>
  </si>
  <si>
    <t>N/A</t>
    <phoneticPr fontId="19" type="noConversion"/>
  </si>
  <si>
    <t>Chawla, I., Karthikeyan, L., &amp; Mishra, A. K. (2020). A review of remote sensing applications for water security: Quantity, quality, and extremes. Journal of Hydrology, 585, 124826.</t>
  </si>
  <si>
    <t>Du, T. L., Lee, H., Bui, D. D., Arheimer, B., Li, H. Y., Olsson, J., ... &amp; Hwang, E. (2020). Streamflow prediction in “geopolitically ungauged” basins using satellite observations and regionalization at subcontinental scale. Journal of Hydrology, 588, 125016.</t>
  </si>
  <si>
    <t>Chang, C. H., Lee, H., Kim, D., Hwang, E., Hossain, F., Chishtie, F., ... &amp; Basnayake, S. (2020). Hindcast and forecast of daily inundation extents using satellite SAR and altimetry data with rotated empirical orthogonal function analysis: Case study in Tonle Sap Lake Floodplain. Remote Sensing of Environment, 241, 111732.</t>
  </si>
  <si>
    <t>Shi, Z., Chen, Y., Liu, Q., &amp; Huang, C. (2020). Discharge estimation using harmonized landsat and Sentinel-2 product: case studies in the Murray Darling Basin. Remote Sensing, 12(17), 2810.</t>
  </si>
  <si>
    <t>Shastry, A., Durand, M., Neal, J., Fernández, A., Phang, S. C., Mohr, B., ... &amp; Hamilton, I. (2020). Small-scale anthropogenic changes impact floodplain hydraulics: Simulating the effects of fish canals on the Logone floodplain. Journal of Hydrology, 588, 125035.</t>
  </si>
  <si>
    <t>Dasgupta, A. (2020). Optimizing SAR-based Flood Extent Assimilation for Improved Hydraulic Flood Inundation Forecasts (Doctoral dissertation, Monash University).</t>
  </si>
  <si>
    <t>Yun, S., Seo, I., &amp; Kim, B. (2020). Satellite Image Analysis and Machine Learning Techniques for River Flow Measurement. Korean Society of Civil Engineers 2020 Convention, 112-113.</t>
    <phoneticPr fontId="19" type="noConversion"/>
  </si>
  <si>
    <t>Heterogeneous ensemble method; machine learning</t>
    <phoneticPr fontId="19" type="noConversion"/>
  </si>
  <si>
    <t>SAR</t>
    <phoneticPr fontId="19" type="noConversion"/>
  </si>
  <si>
    <t>flood forecasting</t>
    <phoneticPr fontId="19" type="noConversion"/>
  </si>
  <si>
    <t>river discharge</t>
    <phoneticPr fontId="19" type="noConversion"/>
  </si>
  <si>
    <t>Optical and SAR imagery</t>
    <phoneticPr fontId="19" type="noConversion"/>
  </si>
  <si>
    <t>DEM</t>
    <phoneticPr fontId="19" type="noConversion"/>
  </si>
  <si>
    <t>Remote Sensing</t>
    <phoneticPr fontId="19" type="noConversion"/>
  </si>
  <si>
    <t>lake level; satellite altimetry</t>
    <phoneticPr fontId="19" type="noConversion"/>
  </si>
  <si>
    <t>Chen, J., Liao, J., &amp; Wang, C. (2020). Improved lake level estimation from radar altimeter using an automatic multiscale-based peak detection retracker. IEEE Journal of Selected Topics in Applied Earth Observations and Remote Sensing, 14, 1246-1259.</t>
    <phoneticPr fontId="19" type="noConversion"/>
  </si>
  <si>
    <t>IEEE Journal of Selected Topics in Applied Earth Observations and Remote Sensing</t>
  </si>
  <si>
    <t>flood inundation mapping</t>
    <phoneticPr fontId="19" type="noConversion"/>
  </si>
  <si>
    <t>Hydrodynamic model</t>
    <phoneticPr fontId="19" type="noConversion"/>
  </si>
  <si>
    <t>Journal of Hydrology</t>
    <phoneticPr fontId="19" type="noConversion"/>
  </si>
  <si>
    <t>terrestrial water storage; deep learning</t>
    <phoneticPr fontId="19" type="noConversion"/>
  </si>
  <si>
    <t>GRACE; Altimetry</t>
    <phoneticPr fontId="19" type="noConversion"/>
  </si>
  <si>
    <t>Geophysical Research Letters</t>
    <phoneticPr fontId="19" type="noConversion"/>
  </si>
  <si>
    <t>river discharge</t>
    <phoneticPr fontId="19" type="noConversion"/>
  </si>
  <si>
    <t>Optical imagery</t>
    <phoneticPr fontId="19" type="noConversion"/>
  </si>
  <si>
    <t>Remote Sensing</t>
    <phoneticPr fontId="19" type="noConversion"/>
  </si>
  <si>
    <t>Remote Sensing of Environment</t>
    <phoneticPr fontId="19" type="noConversion"/>
  </si>
  <si>
    <t>SAR; Altimetry</t>
    <phoneticPr fontId="19" type="noConversion"/>
  </si>
  <si>
    <t>Altimetry; Hydrological model</t>
    <phoneticPr fontId="19" type="noConversion"/>
  </si>
  <si>
    <t>ensemble learning; image compression</t>
    <phoneticPr fontId="19" type="noConversion"/>
  </si>
  <si>
    <t>N/A</t>
    <phoneticPr fontId="19" type="noConversion"/>
  </si>
  <si>
    <t>IEEE Transactions on Circuits and Systems for Video Technology</t>
  </si>
  <si>
    <t>Sun, Z., Long, D., Yang, W., Li, X., &amp; Pan, Y. (2020). Reconstruction of GRACE data on changes in total water storage over the global land surface and 60 basins. Water Resources Research, 56(4), e2019WR026250.</t>
    <phoneticPr fontId="19" type="noConversion"/>
  </si>
  <si>
    <t>GRACE</t>
    <phoneticPr fontId="19" type="noConversion"/>
  </si>
  <si>
    <t>N/A</t>
    <phoneticPr fontId="19" type="noConversion"/>
  </si>
  <si>
    <t>terrestrial water storage; streamflow</t>
    <phoneticPr fontId="19" type="noConversion"/>
  </si>
  <si>
    <t>Journal of Hydrology</t>
    <phoneticPr fontId="19" type="noConversion"/>
  </si>
  <si>
    <t>Uereyen, S., &amp; Kuenzer, C. (2019). A review of earth observation-based analyses for major river basins. Remote Sensing, 11(24), 2951.</t>
  </si>
  <si>
    <t>Carr, A. B., Trigg, M. A., Tshimanga, R. M., Borman, D. J., &amp; Smith, M. W. (2019). Greater water surface variability revealed by new Congo River field data: Implications for satellite altimetry measurements of large rivers. Geophysical Research Letters, 46(14), 8093-8101.</t>
  </si>
  <si>
    <t>Kim, D., Lee, H., Chang, C. H., Bui, D. D., Jayasinghe, S., Basnayake, S., ... &amp; Hwang, E. (2019). Daily river discharge estimation using multi-mission radar altimetry data and ensemble learning regression in the lower mekong river basin. Remote Sensing, 11(22), 2684.</t>
  </si>
  <si>
    <t>Shakya, S. (2019). Estimation of Stage-Area-Storage Relationships in Reservoirs and Stage-Discharge Relationships in Rivers Using Remotely Sensed Data (Master's thesis, University of Nevada, Las Vegas).</t>
  </si>
  <si>
    <t>Kim, D. (2019). Ensemble Learning Regression for Estimating River Discharge Using Remotely Sensed Data and Hydrological Model (Doctoral dissertation, University of Houston).</t>
  </si>
  <si>
    <t>Hunink, J. E., Eekhout, J. P. C., de Vente, J., Contreras, S., &amp; Simons, G. (2019). Satellite-based altimetry data for hydrological assessments: two case studies.</t>
  </si>
  <si>
    <t>Pham, T. H. (2019). The utility of satellite remote sensing for flood prediction in sparsely gauged catchments (Doctoral dissertation, UNSW Sydney).</t>
  </si>
  <si>
    <t>DEM; Optical Imagery</t>
    <phoneticPr fontId="19" type="noConversion"/>
  </si>
  <si>
    <t>Research Report</t>
    <phoneticPr fontId="19" type="noConversion"/>
  </si>
  <si>
    <t>Altimetry</t>
    <phoneticPr fontId="19" type="noConversion"/>
  </si>
  <si>
    <t>Altimetry</t>
    <phoneticPr fontId="19" type="noConversion"/>
  </si>
  <si>
    <t>Master's thesis</t>
    <phoneticPr fontId="19" type="noConversion"/>
  </si>
  <si>
    <t>Remote Sensing</t>
    <phoneticPr fontId="19" type="noConversion"/>
  </si>
  <si>
    <t>ELQ</t>
    <phoneticPr fontId="19" type="noConversion"/>
  </si>
  <si>
    <t>Altimetry</t>
    <phoneticPr fontId="19" type="noConversion"/>
  </si>
  <si>
    <t>Markert, K. N., Pulla, S. T., Lee, H., Markert, A. M., Anderson, E. R., Okeowo, M. A., &amp; Limaye, A. S. (2019). AltEx: An open source web application and toolkit for accessing and exploring altimetry datasets. Environmental Modelling &amp; Software, 117, 164-175.</t>
    <phoneticPr fontId="19" type="noConversion"/>
  </si>
  <si>
    <t>Altimetry</t>
    <phoneticPr fontId="19" type="noConversion"/>
  </si>
  <si>
    <t>water surface variability; Congo River water slopes</t>
    <phoneticPr fontId="19" type="noConversion"/>
  </si>
  <si>
    <t>Altimetry</t>
    <phoneticPr fontId="19" type="noConversion"/>
  </si>
  <si>
    <t>K19</t>
    <phoneticPr fontId="19" type="noConversion"/>
  </si>
  <si>
    <t>Kouadio, K. L., Liu, J., Kouamelan, S. K., &amp; Liu, R. (2023). Ensemble learning paradigms for flow rate prediction boosting. Water Resources Management, 37(11), 4413-4431.</t>
    <phoneticPr fontId="19" type="noConversion"/>
  </si>
  <si>
    <t>Electrical resistivity profiling; Vertical electrical sounding</t>
    <phoneticPr fontId="19" type="noConversion"/>
  </si>
  <si>
    <t>ResearchGate</t>
    <phoneticPr fontId="19" type="noConversion"/>
  </si>
  <si>
    <t>citation source</t>
    <phoneticPr fontId="19" type="noConversion"/>
  </si>
  <si>
    <t>Science China Technological Sciences</t>
    <phoneticPr fontId="19" type="noConversion"/>
  </si>
  <si>
    <t>Remote Sensing</t>
    <phoneticPr fontId="19" type="noConversion"/>
  </si>
  <si>
    <t>N/A</t>
    <phoneticPr fontId="19" type="noConversion"/>
  </si>
  <si>
    <t>surface water</t>
    <phoneticPr fontId="19" type="noConversion"/>
  </si>
  <si>
    <t>discharge estimation; machine learning in hydrology</t>
    <phoneticPr fontId="19" type="noConversion"/>
  </si>
  <si>
    <t>Review</t>
    <phoneticPr fontId="19" type="noConversion"/>
  </si>
  <si>
    <t>Google Scholar</t>
    <phoneticPr fontId="19" type="noConversion"/>
  </si>
  <si>
    <t>N/A</t>
    <phoneticPr fontId="19" type="noConversion"/>
  </si>
  <si>
    <t>Article 1</t>
    <phoneticPr fontId="19" type="noConversion"/>
  </si>
  <si>
    <t>Article 2</t>
    <phoneticPr fontId="19" type="noConversion"/>
  </si>
  <si>
    <t>Article 3</t>
    <phoneticPr fontId="19" type="noConversion"/>
  </si>
  <si>
    <t>K20</t>
    <phoneticPr fontId="19" type="noConversion"/>
  </si>
  <si>
    <t>runoff; machine learning</t>
    <phoneticPr fontId="19" type="noConversion"/>
  </si>
  <si>
    <t>imbalanced learning; ensemble learning; machine learning</t>
    <phoneticPr fontId="19" type="noConversion"/>
  </si>
  <si>
    <t>ensemble learning concepts; geostatistical methods</t>
    <phoneticPr fontId="19" type="noConversion"/>
  </si>
  <si>
    <t>bathymetry; discharge</t>
    <phoneticPr fontId="19" type="noConversion"/>
  </si>
  <si>
    <t>IoT; machine learning</t>
    <phoneticPr fontId="19" type="noConversion"/>
  </si>
  <si>
    <t>daily runoff forecasting; machine learning; stacking model</t>
    <phoneticPr fontId="19" type="noConversion"/>
  </si>
  <si>
    <t>river water stage; ensemble learning</t>
    <phoneticPr fontId="19" type="noConversion"/>
  </si>
  <si>
    <t>Inferring hydrological variables using remote sensing and/or ML/EL</t>
    <phoneticPr fontId="19" type="noConversion"/>
  </si>
  <si>
    <t>ensemble machine learning; temperature</t>
    <phoneticPr fontId="19" type="noConversion"/>
  </si>
  <si>
    <t>Machine learning (ML)/Ensemble learning (EL)</t>
    <phoneticPr fontId="19" type="noConversion"/>
  </si>
  <si>
    <t>Alchalabi, M. Q. A. A. (2023). Malware classification using deep learning (Master's thesis, Altınbaş Üniversitesi/Lisansüstü Eğitim Enstitüsü).</t>
    <phoneticPr fontId="19" type="noConversion"/>
  </si>
  <si>
    <t>ensemble machine learning; flow rate prediction</t>
    <phoneticPr fontId="19" type="noConversion"/>
  </si>
  <si>
    <t>Ensemble; bias-variance tradeoff</t>
    <phoneticPr fontId="19" type="noConversion"/>
  </si>
  <si>
    <t>bulk average velocity; tree-based machine learning</t>
    <phoneticPr fontId="19" type="noConversion"/>
  </si>
  <si>
    <t>Kwon, S., Seo, I. W., Noh, H., &amp; Kim, B. (2022). Hyperspectral retrievals of suspended sediment using cluster-based machine learning regression in shallow waters. Science of The Total Environment, 833, 155168.</t>
    <phoneticPr fontId="19" type="noConversion"/>
  </si>
  <si>
    <t>suspended sediment; random forest regression</t>
    <phoneticPr fontId="19" type="noConversion"/>
  </si>
  <si>
    <t>remote sensing of discharge; rating curve</t>
    <phoneticPr fontId="19" type="noConversion"/>
  </si>
  <si>
    <t>river discharge; satellite altimetry; Manning's equation</t>
    <phoneticPr fontId="19" type="noConversion"/>
  </si>
  <si>
    <t xml:space="preserve">2022 AGU monograph </t>
    <phoneticPr fontId="19" type="noConversion"/>
  </si>
  <si>
    <t>stacking ensemble modeling; river flow</t>
    <phoneticPr fontId="19" type="noConversion"/>
  </si>
  <si>
    <t>groundwater storage; GRACE</t>
    <phoneticPr fontId="19" type="noConversion"/>
  </si>
  <si>
    <t>water resources; climate variabilities</t>
    <phoneticPr fontId="19" type="noConversion"/>
  </si>
  <si>
    <t>Allan, G., Stephen, H., &amp; Ahmad, S. A Review of Surface Water Discharge Measurement Methods Using Remote Sensing. In World Environmental and Water Resources Congress 2022 (pp. 430-442).</t>
    <phoneticPr fontId="19" type="noConversion"/>
  </si>
  <si>
    <t>K20</t>
    <phoneticPr fontId="19" type="noConversion"/>
  </si>
  <si>
    <t>discharge; remote sensing</t>
    <phoneticPr fontId="19" type="noConversion"/>
  </si>
  <si>
    <t>Review</t>
    <phoneticPr fontId="19" type="noConversion"/>
  </si>
  <si>
    <t>committee machine; random forest</t>
    <phoneticPr fontId="19" type="noConversion"/>
  </si>
  <si>
    <t>Amazon hydrology</t>
    <phoneticPr fontId="19" type="noConversion"/>
  </si>
  <si>
    <t>K21</t>
    <phoneticPr fontId="19" type="noConversion"/>
  </si>
  <si>
    <t>remote sensing; deep learning; hydrology</t>
    <phoneticPr fontId="19" type="noConversion"/>
  </si>
  <si>
    <t>GRACE; terrestrial water storage; deep learning</t>
    <phoneticPr fontId="19" type="noConversion"/>
  </si>
  <si>
    <t>terrestrial water storage; climate change</t>
    <phoneticPr fontId="19" type="noConversion"/>
  </si>
  <si>
    <t>satellite altimetry; GRACE; machine learning</t>
    <phoneticPr fontId="19" type="noConversion"/>
  </si>
  <si>
    <t>ELQ; ensemble learning regression</t>
    <phoneticPr fontId="19" type="noConversion"/>
  </si>
  <si>
    <t>K21</t>
    <phoneticPr fontId="19" type="noConversion"/>
  </si>
  <si>
    <t>Atagün, E., &amp; Aalbayrak, A. (2021, September). Analysis of Honey Production with Environmental Variables. In 2021 6th International Conference on Computer Science and Engineering (UBMK) (pp. 462-465). IEEE.</t>
    <phoneticPr fontId="19" type="noConversion"/>
  </si>
  <si>
    <t>ensemble learning; regression; supervised learning</t>
    <phoneticPr fontId="19" type="noConversion"/>
  </si>
  <si>
    <t>K21</t>
    <phoneticPr fontId="19" type="noConversion"/>
  </si>
  <si>
    <t>Congo River; terrestrial water storage; GRACE</t>
    <phoneticPr fontId="19" type="noConversion"/>
  </si>
  <si>
    <t>Karim, S. F., &amp; Panja, A. K. (2021). OWEC: Optimised weighted ensemble classifier using particle swarm optimisation. In Intelligent Electrical Systems: (pp. 287-294). CRC Press.</t>
    <phoneticPr fontId="19" type="noConversion"/>
  </si>
  <si>
    <t>machine learning; optimised weighted ensemble classifier</t>
    <phoneticPr fontId="19" type="noConversion"/>
  </si>
  <si>
    <t>multi-basin modeling; earth observation</t>
    <phoneticPr fontId="19" type="noConversion"/>
  </si>
  <si>
    <t>satellite altimetry; SAR; Mekong River Basin</t>
    <phoneticPr fontId="19" type="noConversion"/>
  </si>
  <si>
    <t>terrestrial water storage; GRACE</t>
    <phoneticPr fontId="19" type="noConversion"/>
  </si>
  <si>
    <t>Wang, Y., Liu, D., Ma, S., Wu, F., &amp; Gao, W. (2020). Ensemble learning-based rate-distortion optimization for end-to-end image compression. IEEE Transactions on Circuits and Systems for Video Technology, 31(3), 1193-1207.</t>
    <phoneticPr fontId="19" type="noConversion"/>
  </si>
  <si>
    <t>catchment model; flow correlation; altimetry</t>
    <phoneticPr fontId="19" type="noConversion"/>
  </si>
  <si>
    <t>flood forecast; Mekong River Basin</t>
    <phoneticPr fontId="19" type="noConversion"/>
  </si>
  <si>
    <t>water resource satellite</t>
    <phoneticPr fontId="19" type="noConversion"/>
  </si>
  <si>
    <t>DEM; discharge</t>
    <phoneticPr fontId="19" type="noConversion"/>
  </si>
  <si>
    <t>river width; river discharge</t>
    <phoneticPr fontId="19" type="noConversion"/>
  </si>
  <si>
    <t>Huang, Q., Li, X., Han, P., Long, D., Zhao, F., &amp; Hou, A. (2019). Validation and application of water levels derived from Sentinel-3A for the Brahmaputra River. Science China Technological Sciences, 62, 1760-1772.</t>
    <phoneticPr fontId="19" type="noConversion"/>
  </si>
  <si>
    <t>water levels; Sentinel-3A</t>
    <phoneticPr fontId="19" type="noConversion"/>
  </si>
  <si>
    <t>satellite altimetry; water level</t>
    <phoneticPr fontId="19" type="noConversion"/>
  </si>
  <si>
    <t>K20</t>
    <phoneticPr fontId="19" type="noConversion"/>
  </si>
  <si>
    <t>ELQ; river discharge</t>
    <phoneticPr fontId="19" type="noConversion"/>
  </si>
  <si>
    <t>discharge estimation; satellite altimetry; satellite images</t>
    <phoneticPr fontId="19" type="noConversion"/>
  </si>
  <si>
    <t>SITI‘AI’SYAH, B. C. O. AN IMPLEMENTATION PLAN OF TOTAL MAXIMUM DAILY LOAD (TMDL) AND WATER QUALITY MODELLING APPROACH AT THE MELAKA RIVER, MALAYSIA.</t>
    <phoneticPr fontId="19" type="noConversion"/>
  </si>
  <si>
    <t>water quality; total maximum daily load</t>
    <phoneticPr fontId="19" type="noConversion"/>
  </si>
  <si>
    <t>K21</t>
    <phoneticPr fontId="19" type="noConversion"/>
  </si>
  <si>
    <t>satellite altimetry; water balance</t>
    <phoneticPr fontId="19" type="noConversion"/>
  </si>
  <si>
    <t>flood prediction; river discharge; satellite altimetry</t>
    <phoneticPr fontId="19" type="noConversion"/>
  </si>
  <si>
    <t>K19</t>
    <phoneticPr fontId="19" type="noConversion"/>
  </si>
  <si>
    <t>N/A</t>
    <phoneticPr fontId="19" type="noConversion"/>
  </si>
  <si>
    <t>K21</t>
    <phoneticPr fontId="19" type="noConversion"/>
  </si>
  <si>
    <t>Fassoni-Andrade, A., F. Papa, R. Paiva, S. Wongchuig, and A. Fleischmann. (2022), Amazon water cycle observed from space, Eos, 103, https://doi.org/10.1029/2022EO215002. Published on 13 January 2022.</t>
    <phoneticPr fontId="19" type="noConversion"/>
  </si>
  <si>
    <t>EOS Transactions American Geophysical Union</t>
    <phoneticPr fontId="19" type="noConversion"/>
  </si>
  <si>
    <t>Amazonia; Reviews of Geophysics</t>
    <phoneticPr fontId="19" type="noConversion"/>
  </si>
  <si>
    <t>ResearchGate</t>
    <phoneticPr fontId="19" type="noConversion"/>
  </si>
  <si>
    <t>Aricò, S., Wanninkhof, R., &amp; Sabine, C. (2021). Integrated ocean carbon research: A summary of ocean carbon research, and vision of coordinated ocean carbon research and observations for the next decade.</t>
    <phoneticPr fontId="19" type="noConversion"/>
  </si>
  <si>
    <t>ocean carbon research</t>
    <phoneticPr fontId="19" type="noConversion"/>
  </si>
  <si>
    <t>Ali, T., Zaidi, A., Rehman, J., Noor, F., Naz, F., &amp; Jamali, S. (2024, July). Satellite Radar Altimetry Insights into Dam-Induced Changes and Accuracy of Water Level Estimation for the Mekong River. In IGARSS 2024-2024 IEEE International Geoscience and Remote Sensing Symposium (pp. 5063-5066). IEEE.</t>
    <phoneticPr fontId="19" type="noConversion"/>
  </si>
  <si>
    <t>N/A</t>
    <phoneticPr fontId="19" type="noConversion"/>
  </si>
  <si>
    <t>Mekong River; satellite radar altimetry; water level</t>
    <phoneticPr fontId="19" type="noConversion"/>
  </si>
  <si>
    <t>earth observations; water</t>
    <phoneticPr fontId="19" type="noConversion"/>
  </si>
  <si>
    <t>Lawford, R., Unninayar, S., Huffman, G. J., Grabs, W., Gutiérrez, A., Ishida-Watanabe, C., &amp; Koike, T. (2023). Implementing the GEOSS water strategy: from observations to decisions. International Journal of Digital Earth, 16(1), 1439-1468.</t>
    <phoneticPr fontId="19" type="noConversion"/>
  </si>
  <si>
    <t>JAWRA Journal of the American Water Resources Association</t>
  </si>
  <si>
    <t>remote sensing; surface water hydrology</t>
    <phoneticPr fontId="19" type="noConversion"/>
  </si>
  <si>
    <t>basin runoff; GRACE; water balance</t>
    <phoneticPr fontId="19" type="noConversion"/>
  </si>
  <si>
    <t>Fok, H. S., Chen, Y., Ma, Z., Ferreira, V. G., &amp; Tenzer, R. (2023). Geographically-weighted water balance approach for satellite-hydrologic runoff estimation in Mekong Basin under ENSO. International Journal of Applied Earth Observation and Geoinformation, 118, 103234.</t>
    <phoneticPr fontId="19" type="noConversion"/>
  </si>
  <si>
    <t>International Journal of Applied Earth Observation and Geoinformation</t>
  </si>
  <si>
    <t>water level; Mekong River estuary</t>
    <phoneticPr fontId="19" type="noConversion"/>
  </si>
  <si>
    <t>Tran, T. T., Nguyen, L. D., Hoai, P. N., Pham, Q. B., Huyen, P. T. T., Dong, N. P., ... &amp; Hien, N. T. (2022). Long short-term memory (LSTM) neural networks for short-term water level prediction in Mekong river estuaries. Songklanakarin Journal of Science &amp; Technology, 44(4).</t>
    <phoneticPr fontId="19" type="noConversion"/>
  </si>
  <si>
    <t xml:space="preserve">Songklanakarin J. Sci. Technol. </t>
    <phoneticPr fontId="19" type="noConversion"/>
  </si>
  <si>
    <t>basin discharge; remote sensing hydrology; Mekong River Basin</t>
    <phoneticPr fontId="19" type="noConversion"/>
  </si>
  <si>
    <t>Fok, H. S., Chen, Y., Wang, L., Tenzer, R., &amp; He, Q. (2021). Improved Mekong Basin runoff estimate and its error characteristics using pure remotely sensed data products. Remote Sensing, 13(5), 996.</t>
    <phoneticPr fontId="19" type="noConversion"/>
  </si>
  <si>
    <t>Remote Sensing</t>
    <phoneticPr fontId="19" type="noConversion"/>
  </si>
  <si>
    <t>altimetry; discharge; Jason 3</t>
    <phoneticPr fontId="19" type="noConversion"/>
  </si>
  <si>
    <t>Garkoti, A., &amp; Kundapura, S. (2021). Deriving water level and discharge estimation using satellite altimetry for Krishna River, Karnataka. Remote Sensing Applications: Society and Environment, 22, 100487.</t>
    <phoneticPr fontId="19" type="noConversion"/>
  </si>
  <si>
    <t>Remote Sensing Applications: Society and Environment</t>
    <phoneticPr fontId="19" type="noConversion"/>
  </si>
  <si>
    <t>Journal of Water Resources Research</t>
  </si>
  <si>
    <t>Jason satellite; GRACE satellite; extreme floods</t>
    <phoneticPr fontId="19" type="noConversion"/>
  </si>
  <si>
    <t>written in Chinese with English Abstract</t>
    <phoneticPr fontId="19" type="noConversion"/>
  </si>
  <si>
    <t>Alcântara, E., &amp; Park, E. (2020). Editorial for the special issue “Remote Sensing of Large Rivers”. Remote Sensing, 12(8), 1244.</t>
    <phoneticPr fontId="19" type="noConversion"/>
  </si>
  <si>
    <t>large rivers; hydrology; remote sensing</t>
    <phoneticPr fontId="19" type="noConversion"/>
  </si>
  <si>
    <t>Chen, Y. (2024). Estimating streamflow along river reaches using a limited number of in-situ gauges throughout the Susquehanna River Basin (Master's thesis, Northeastern University).</t>
    <phoneticPr fontId="19" type="noConversion"/>
  </si>
  <si>
    <t>Master's thesis</t>
    <phoneticPr fontId="19" type="noConversion"/>
  </si>
  <si>
    <t>reservoirs; downstream gauge</t>
    <phoneticPr fontId="19" type="noConversion"/>
  </si>
  <si>
    <t>Papacharalampous, G., Tyralis, H., Doulamis, A., &amp; Doulamis, N. (2023). Comparison of tree-based ensemble algorithms for merging satellite and earth-observed precipitation data at the daily time scale. Hydrology, 10(2), 50.</t>
    <phoneticPr fontId="19" type="noConversion"/>
  </si>
  <si>
    <t>Hydrology</t>
    <phoneticPr fontId="19" type="noConversion"/>
  </si>
  <si>
    <t>gradient boosting machines; satellite precipitation correction</t>
    <phoneticPr fontId="19" type="noConversion"/>
  </si>
  <si>
    <t>Book Chapter</t>
    <phoneticPr fontId="19" type="noConversion"/>
  </si>
  <si>
    <t>Tshimanga, R. M. (2022). Two decades of hydrologic modeling and predictions in the Congo River Basin: Progress and prospect for future investigations. Congo Basin Hydrology, Climate, and Biogeochemistry: A Foundation for the Future, 205-236.</t>
    <phoneticPr fontId="19" type="noConversion"/>
  </si>
  <si>
    <t>Book Chapter</t>
    <phoneticPr fontId="19" type="noConversion"/>
  </si>
  <si>
    <t>Master's thesis</t>
    <phoneticPr fontId="19" type="noConversion"/>
  </si>
  <si>
    <t>Walker, S. D. (2022). Understanding Feature Importance in Streamflow Prediction Using Machine Learning in Snow-Dominated Basins (Master's thesis, University of Colorado at Boulder).</t>
    <phoneticPr fontId="19" type="noConversion"/>
  </si>
  <si>
    <t>machine learning; streamflow</t>
    <phoneticPr fontId="19" type="noConversion"/>
  </si>
  <si>
    <t>Dhote, P. R., Thakur, P. K., Domeneghetti, A., Chouksey, A., Garg, V., Aggarwal, S. P., &amp; Chauhan, P. (2021). The use of SARAL/AltiKa altimeter measurements for multi-site hydrodynamic model validation and rating curves estimation: An application to Brahmaputra River. Advances in Space Research, 68(2), 691-702.</t>
    <phoneticPr fontId="19" type="noConversion"/>
  </si>
  <si>
    <t>Advances in Space Research</t>
    <phoneticPr fontId="19" type="noConversion"/>
  </si>
  <si>
    <t>satellite altimetry; hydrodynamic modelling; rating curve</t>
    <phoneticPr fontId="19" type="noConversion"/>
  </si>
  <si>
    <r>
      <t>Datok, P., Fabre, C., Sauvage, S., N'kaya, G. D. M., Paris, A., Santos, V. D., ... &amp; Sánchez</t>
    </r>
    <r>
      <rPr>
        <sz val="11"/>
        <rFont val="맑은 고딕"/>
        <family val="2"/>
      </rPr>
      <t>‐</t>
    </r>
    <r>
      <rPr>
        <sz val="11"/>
        <rFont val="Arial"/>
        <family val="2"/>
      </rPr>
      <t>Pérez, J. M. (2022). Investigating the role of the Cuvette Centrale in the hydrology of the Congo River Basin. Congo Basin Hydrology, Climate, and Biogeochemistry: A Foundation for the Future, 247-273.</t>
    </r>
    <phoneticPr fontId="19" type="noConversion"/>
  </si>
  <si>
    <r>
      <t>Fassoni</t>
    </r>
    <r>
      <rPr>
        <sz val="11"/>
        <rFont val="맑은 고딕"/>
        <family val="2"/>
      </rPr>
      <t>‐</t>
    </r>
    <r>
      <rPr>
        <sz val="11"/>
        <rFont val="Arial"/>
        <family val="2"/>
      </rPr>
      <t>Andrade, A. C., Fleischmann, A. S., Papa, F., Paiva, R. C. D. D., Wongchuig, S., Melack, J. M., ... &amp; Pellet, V. (2021). Amazon hydrology from space: scientific advances and future challenges. Reviews of Geophysics, 59(4), e2020RG000728.</t>
    </r>
  </si>
  <si>
    <r>
      <t>Lawford, R., Unninayar, S., Huffman, G. J., Grabs, W., Gutiérrez, A., &amp; Koike, T. (2023). A data</t>
    </r>
    <r>
      <rPr>
        <sz val="11"/>
        <rFont val="맑은 고딕"/>
        <family val="3"/>
        <charset val="128"/>
      </rPr>
      <t>‐</t>
    </r>
    <r>
      <rPr>
        <sz val="11"/>
        <rFont val="Arial"/>
        <family val="2"/>
      </rPr>
      <t>oriented strategy to support water resource managers and researchers. JAWRA Journal of the American Water Resources Association, 59(5), 877-884.</t>
    </r>
    <phoneticPr fontId="19" type="noConversion"/>
  </si>
  <si>
    <t>Xiong, J., Guo, S., Wang, J., &amp; Yin, J. (2020). Application of Jason and GRACE Satellites in Terrestrial Water Resources and Flood Monitoring. Journal of Water Resources Research, 9(6), 571-577.</t>
    <phoneticPr fontId="19" type="noConversion"/>
  </si>
  <si>
    <r>
      <t>Bogning, S., Frappart, F., Mahé, G., Niño, F., Paris, A., Sihon, J., ... &amp; Braun, J. J. (2022). Long</t>
    </r>
    <r>
      <rPr>
        <sz val="11"/>
        <rFont val="맑은 고딕"/>
        <family val="3"/>
        <charset val="128"/>
      </rPr>
      <t>‐</t>
    </r>
    <r>
      <rPr>
        <sz val="11"/>
        <rFont val="Arial"/>
        <family val="2"/>
      </rPr>
      <t>Term Hydrological Variations of the Ogooué River Basin. Congo Basin Hydrology, Climate, and Biogeochemistry: A Foundation for the Future, 367-389.</t>
    </r>
    <phoneticPr fontId="19" type="noConversion"/>
  </si>
  <si>
    <t>Kim, D. (2021). Toward developing satellite imagery acquisition and processing techniques for monitoring near real-time defense foundation GEOINT: A Case study for inundation mapping of Xe Pian Xe Namnoy Dam Collapse in Laos. Korean Journal of Military Art and Science, 77(3), 453-471.</t>
    <phoneticPr fontId="19" type="noConversion"/>
  </si>
  <si>
    <t>Korean Journal of Military Art and Science</t>
  </si>
  <si>
    <t>foundation GEOINT; SAR; remote sensing</t>
    <phoneticPr fontId="19" type="noConversion"/>
  </si>
  <si>
    <t>written in Korean with English Abstract</t>
    <phoneticPr fontId="19" type="noConversion"/>
  </si>
  <si>
    <t>ResearchGate</t>
    <phoneticPr fontId="19" type="noConversion"/>
  </si>
  <si>
    <t>K19</t>
    <phoneticPr fontId="19" type="noConversion"/>
  </si>
  <si>
    <t>Intergovernmental Oceanographic Commission of UNESCO (UNESCO-IOC)</t>
    <phoneticPr fontId="19" type="noConversion"/>
  </si>
  <si>
    <t>K19</t>
    <phoneticPr fontId="19" type="noConversion"/>
  </si>
  <si>
    <t>K20</t>
    <phoneticPr fontId="19" type="noConversion"/>
  </si>
  <si>
    <t>K21</t>
    <phoneticPr fontId="19" type="noConversion"/>
  </si>
  <si>
    <t>Kim, D., Yu, H., Lee, H., Beighley, E., Durand, M., Alsdorf, D. E., &amp; Hwang, E. (2019). Ensemble learning regression for estimating river discharges using satellite altimetry data: Central Congo River as a Test-bed. Remote sensing of environment, 221, 741-755.</t>
  </si>
  <si>
    <t>K19</t>
    <phoneticPr fontId="19" type="noConversion"/>
  </si>
  <si>
    <t>Total</t>
    <phoneticPr fontId="19" type="noConversion"/>
  </si>
  <si>
    <t>Citation</t>
    <phoneticPr fontId="19" type="noConversion"/>
  </si>
  <si>
    <t>General/Water strategy</t>
  </si>
  <si>
    <t>General/Water strategy</t>
    <phoneticPr fontId="19" type="noConversion"/>
  </si>
  <si>
    <t>ELQ</t>
    <phoneticPr fontId="19" type="noConversion"/>
  </si>
  <si>
    <t>Machine learning (ML)/Ensemble learning (EL)</t>
    <phoneticPr fontId="19" type="noConversion"/>
  </si>
  <si>
    <t>Inferring hydrological variables using remote sensing and/or ML/EL</t>
    <phoneticPr fontId="19" type="noConversion"/>
  </si>
  <si>
    <t>Machine learning (ML) technique to estimate discharge</t>
  </si>
  <si>
    <t>Machine learning (ML) technique to estimate discharge</t>
    <phoneticPr fontId="19" type="noConversion"/>
  </si>
  <si>
    <t>Thematic category</t>
    <phoneticPr fontId="19" type="noConversion"/>
  </si>
  <si>
    <t>Count</t>
    <phoneticPr fontId="19" type="noConversion"/>
  </si>
  <si>
    <t>Reviews of Geophysics</t>
    <phoneticPr fontId="19" type="noConversion"/>
  </si>
  <si>
    <t>Water Resources Research</t>
    <phoneticPr fontId="19" type="noConversion"/>
  </si>
  <si>
    <t>Remote Sensing of Environment</t>
    <phoneticPr fontId="19" type="noConversion"/>
  </si>
  <si>
    <t>Journal of Hydrology</t>
    <phoneticPr fontId="19" type="noConversion"/>
  </si>
  <si>
    <t>Science of The Total Environment</t>
    <phoneticPr fontId="19" type="noConversion"/>
  </si>
  <si>
    <t>Hydrological Sciences Journal</t>
    <phoneticPr fontId="19" type="noConversion"/>
  </si>
  <si>
    <t>Environmental Modelling &amp; Software</t>
    <phoneticPr fontId="19" type="noConversion"/>
  </si>
  <si>
    <t>Advances in Space Research</t>
    <phoneticPr fontId="19" type="noConversion"/>
  </si>
  <si>
    <t>Remote Sensing</t>
    <phoneticPr fontId="19" type="noConversion"/>
  </si>
  <si>
    <t>Water Resources Research</t>
    <phoneticPr fontId="19" type="noConversion"/>
  </si>
  <si>
    <t>Geophysical Research Letters</t>
    <phoneticPr fontId="19" type="noConversion"/>
  </si>
  <si>
    <t>IEEE Journal of Selected Topics in Applied Earth Observations and Remote Sensing</t>
    <phoneticPr fontId="19" type="noConversion"/>
  </si>
  <si>
    <t>International Journal of Applied Earth Observation and Geoinformation</t>
    <phoneticPr fontId="19" type="noConversion"/>
  </si>
  <si>
    <t>Yu, Q., Wang, S., He, H., Yang, K., Ma, L., &amp; Li, J. (2021). Reconstructing GRACE-like TWS anomalies for the Canadian landmass using deep learning and land surface model. International Journal of Applied Earth Observation and Geoinformation, 102, 102404.</t>
    <phoneticPr fontId="19" type="noConversion"/>
  </si>
  <si>
    <t>International Journal of Digital Earth</t>
    <phoneticPr fontId="19" type="noConversion"/>
  </si>
  <si>
    <t>remote sensing</t>
    <phoneticPr fontId="19" type="noConversion"/>
  </si>
  <si>
    <t>Water</t>
    <phoneticPr fontId="19" type="noConversion"/>
  </si>
  <si>
    <t>Water Resources Management</t>
    <phoneticPr fontId="19" type="noConversion"/>
  </si>
  <si>
    <t>Environmental Modelling &amp; Software</t>
    <phoneticPr fontId="19" type="noConversion"/>
  </si>
  <si>
    <t>Remote Sensing Applications: Society and Environment</t>
    <phoneticPr fontId="19" type="noConversion"/>
  </si>
  <si>
    <t>International Journal of Digital Earth</t>
    <phoneticPr fontId="19" type="noConversion"/>
  </si>
  <si>
    <t>Water</t>
    <phoneticPr fontId="19" type="noConversion"/>
  </si>
  <si>
    <t>water</t>
    <phoneticPr fontId="19" type="noConversion"/>
  </si>
  <si>
    <t>water</t>
    <phoneticPr fontId="19" type="noConversion"/>
  </si>
  <si>
    <t>geophysics</t>
    <phoneticPr fontId="19" type="noConversion"/>
  </si>
  <si>
    <t>environmental sciences</t>
    <phoneticPr fontId="19" type="noConversion"/>
  </si>
  <si>
    <t>earth and planetary sciences</t>
    <phoneticPr fontId="19" type="noConversion"/>
  </si>
  <si>
    <t>Hydrological Sciences Journal</t>
    <phoneticPr fontId="19" type="noConversion"/>
  </si>
  <si>
    <t>Geophysical Research Letters</t>
    <phoneticPr fontId="19" type="noConversion"/>
  </si>
  <si>
    <t>Water Resources Management</t>
    <phoneticPr fontId="19" type="noConversion"/>
  </si>
  <si>
    <t>Subject area</t>
    <phoneticPr fontId="19" type="noConversion"/>
  </si>
  <si>
    <t>Journal</t>
    <phoneticPr fontId="19" type="noConversion"/>
  </si>
  <si>
    <t>Count</t>
    <phoneticPr fontId="19" type="noConversion"/>
  </si>
  <si>
    <t>Machine learning with application</t>
    <phoneticPr fontId="19" type="noConversion"/>
  </si>
  <si>
    <t>Artificial Intelligence Review</t>
    <phoneticPr fontId="19" type="noConversion"/>
  </si>
  <si>
    <t>Chen, W., Yang, K., Yu, Z., Shi, Y., &amp; Chen, C. L. (2024). A survey on imbalanced learning: latest research, applications and future directions. Artificial Intelligence Review, 57(6), 1-51.</t>
    <phoneticPr fontId="19" type="noConversion"/>
  </si>
  <si>
    <t>computer science</t>
    <phoneticPr fontId="19" type="noConversion"/>
  </si>
  <si>
    <t>Artificial Intelligence Review</t>
    <phoneticPr fontId="19" type="noConversion"/>
  </si>
  <si>
    <t>Total</t>
    <phoneticPr fontId="19" type="noConversion"/>
  </si>
  <si>
    <t>No</t>
    <phoneticPr fontId="19" type="noConversion"/>
  </si>
  <si>
    <t>Not Included</t>
    <phoneticPr fontId="19" type="noConversion"/>
  </si>
  <si>
    <t>Akpoti, K., Mekonnen, K., Leh, M., Owusu, A., Dembélé, M., Tinonetsana, P., ... &amp; Velpuri, N. M. (2024). State of continental discharge estimation and modelling: Challenges and opportunities for Africa. Hydrological Sciences Journal, (just-accepted).</t>
    <phoneticPr fontId="19" type="noConversion"/>
  </si>
  <si>
    <t>Gehring, J., Duvvuri, B., &amp; Beighley, E. (2022). Deriving River discharge using remotely sensed water surface characteristics and satellite altimetry in the Mississippi River basin. Remote Sensing, 14(15), 3541.</t>
    <phoneticPr fontId="19" type="noConversion"/>
  </si>
  <si>
    <t>Bhuyian, M. N., &amp; Kalyanapu, A. (2020). Predicting channel conveyance and characterizing planform using river bathymetry via satellite image compilation (RiBaSIC) algorithm for DEM-based hydrodynamic modeling. Remote Sensing, 12(17), 2799.</t>
    <phoneticPr fontId="19" type="noConversion"/>
  </si>
  <si>
    <t>Pôssa, É. M., Maillard, P., &amp; de Oliveira, L. M. (2020). Discharge estimation for medium-sized river using multi-temporal remote sensing data: a case study in Brazil. Hydrological Sciences Journal, 65(14), 2402-2418.</t>
    <phoneticPr fontId="19" type="noConversion"/>
  </si>
  <si>
    <t>Wang, S., &amp; Peng, H. (2024). Multiple spatio-temporal scale runoff forecasting and driving mechanism exploration by K-means optimized XGBoost and SHAP. Journal of Hydrology, 630, 130650.p. 012034).</t>
    <phoneticPr fontId="19" type="noConversion"/>
  </si>
  <si>
    <r>
      <t>Irrgang, C., Saynisch</t>
    </r>
    <r>
      <rPr>
        <sz val="11"/>
        <color theme="1"/>
        <rFont val="맑은 고딕"/>
        <family val="2"/>
      </rPr>
      <t>‐</t>
    </r>
    <r>
      <rPr>
        <sz val="11"/>
        <color theme="1"/>
        <rFont val="Arial"/>
        <family val="2"/>
      </rPr>
      <t>Wagner, J., Dill, R., Boergens, E., &amp; Thomas, M. (2020). Self</t>
    </r>
    <r>
      <rPr>
        <sz val="11"/>
        <color theme="1"/>
        <rFont val="맑은 고딕"/>
        <family val="2"/>
      </rPr>
      <t>‐</t>
    </r>
    <r>
      <rPr>
        <sz val="11"/>
        <color theme="1"/>
        <rFont val="Arial"/>
        <family val="2"/>
      </rPr>
      <t>validating deep learning for recovering terrestrial water storage from gravity and altimetry measurements. Geophysical Research Letters, 47(17), e2020GL089258.</t>
    </r>
    <phoneticPr fontId="19" type="noConversion"/>
  </si>
  <si>
    <t>Kim, D. (2025). Hydrological and Mathematical Framework of Ensemble Learning Regression for Estimating Discharge in Ungauged River Basins. Korean Journal of Remote Sensing, in review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</si>
</sst>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rgb="FFFF0000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11"/>
      <name val="맑은 고딕"/>
      <family val="2"/>
    </font>
    <font>
      <sz val="11"/>
      <name val="맑은 고딕"/>
      <family val="3"/>
      <charset val="128"/>
    </font>
    <font>
      <sz val="11"/>
      <color theme="1"/>
      <name val="맑은 고딕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Fill="1"/>
    <xf numFmtId="0" fontId="16" fillId="0" borderId="0" xfId="0" applyFont="1"/>
    <xf numFmtId="0" fontId="20" fillId="0" borderId="0" xfId="0" applyFont="1" applyFill="1"/>
    <xf numFmtId="0" fontId="18" fillId="0" borderId="0" xfId="0" applyFont="1" applyFill="1" applyAlignment="1">
      <alignment wrapText="1"/>
    </xf>
    <xf numFmtId="0" fontId="22" fillId="0" borderId="0" xfId="0" applyFont="1" applyFill="1" applyBorder="1"/>
    <xf numFmtId="0" fontId="0" fillId="0" borderId="10" xfId="0" applyBorder="1"/>
    <xf numFmtId="0" fontId="21" fillId="0" borderId="10" xfId="0" applyFont="1" applyBorder="1"/>
    <xf numFmtId="0" fontId="18" fillId="0" borderId="10" xfId="0" applyFont="1" applyBorder="1"/>
    <xf numFmtId="0" fontId="18" fillId="0" borderId="0" xfId="0" applyFont="1" applyFill="1" applyBorder="1"/>
    <xf numFmtId="0" fontId="18" fillId="0" borderId="10" xfId="0" applyFont="1" applyFill="1" applyBorder="1"/>
    <xf numFmtId="0" fontId="0" fillId="0" borderId="10" xfId="0" applyBorder="1" applyProtection="1">
      <protection hidden="1"/>
    </xf>
    <xf numFmtId="0" fontId="18" fillId="0" borderId="10" xfId="0" applyFont="1" applyBorder="1" applyProtection="1">
      <protection hidden="1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zoomScale="85" zoomScaleNormal="85" workbookViewId="0">
      <selection activeCell="G57" sqref="G57"/>
    </sheetView>
  </sheetViews>
  <sheetFormatPr defaultColWidth="8.8984375" defaultRowHeight="13.8" x14ac:dyDescent="0.25"/>
  <cols>
    <col min="1" max="4" width="8.8984375" style="2"/>
    <col min="5" max="5" width="10.296875" style="2" bestFit="1" customWidth="1"/>
    <col min="6" max="6" width="32.59765625" style="6" customWidth="1"/>
    <col min="7" max="7" width="76.19921875" style="2" bestFit="1" customWidth="1"/>
    <col min="8" max="8" width="55" style="2" customWidth="1"/>
    <col min="9" max="9" width="53.69921875" style="2" bestFit="1" customWidth="1"/>
    <col min="10" max="10" width="27.69921875" style="2" hidden="1" customWidth="1"/>
    <col min="11" max="11" width="35.69921875" style="2" bestFit="1" customWidth="1"/>
    <col min="12" max="12" width="14.5" style="2" customWidth="1"/>
    <col min="13" max="16384" width="8.8984375" style="2"/>
  </cols>
  <sheetData>
    <row r="1" spans="1:12" x14ac:dyDescent="0.25">
      <c r="A1" s="2" t="s">
        <v>311</v>
      </c>
      <c r="B1" s="2" t="s">
        <v>131</v>
      </c>
      <c r="C1" s="2" t="s">
        <v>132</v>
      </c>
      <c r="D1" s="2" t="s">
        <v>133</v>
      </c>
      <c r="E1" s="2" t="s">
        <v>44</v>
      </c>
      <c r="F1" s="6" t="s">
        <v>4</v>
      </c>
      <c r="G1" s="2" t="s">
        <v>5</v>
      </c>
      <c r="H1" s="2" t="s">
        <v>45</v>
      </c>
      <c r="I1" s="2" t="s">
        <v>58</v>
      </c>
      <c r="J1" s="4" t="s">
        <v>60</v>
      </c>
      <c r="K1" s="2" t="s">
        <v>46</v>
      </c>
      <c r="L1" s="2" t="s">
        <v>122</v>
      </c>
    </row>
    <row r="2" spans="1:12" x14ac:dyDescent="0.25">
      <c r="A2" s="2">
        <v>1</v>
      </c>
      <c r="B2" s="2" t="s">
        <v>10</v>
      </c>
      <c r="C2" s="2" t="s">
        <v>61</v>
      </c>
      <c r="D2" s="2" t="s">
        <v>61</v>
      </c>
      <c r="E2" s="2">
        <v>2024</v>
      </c>
      <c r="F2" s="10" t="s">
        <v>1</v>
      </c>
      <c r="G2" s="2" t="s">
        <v>8</v>
      </c>
      <c r="H2" s="2" t="s">
        <v>144</v>
      </c>
      <c r="I2" s="2" t="s">
        <v>137</v>
      </c>
      <c r="L2" s="2" t="s">
        <v>129</v>
      </c>
    </row>
    <row r="3" spans="1:12" x14ac:dyDescent="0.25">
      <c r="A3" s="2">
        <v>2</v>
      </c>
      <c r="B3" s="2" t="s">
        <v>12</v>
      </c>
      <c r="C3" s="2" t="s">
        <v>61</v>
      </c>
      <c r="D3" s="2" t="s">
        <v>61</v>
      </c>
      <c r="E3" s="2">
        <v>2024</v>
      </c>
      <c r="F3" s="10" t="s">
        <v>317</v>
      </c>
      <c r="G3" s="2" t="s">
        <v>11</v>
      </c>
      <c r="H3" s="2" t="s">
        <v>24</v>
      </c>
      <c r="I3" s="2" t="s">
        <v>135</v>
      </c>
      <c r="J3" s="2" t="s">
        <v>55</v>
      </c>
      <c r="L3" s="2" t="s">
        <v>129</v>
      </c>
    </row>
    <row r="4" spans="1:12" x14ac:dyDescent="0.25">
      <c r="A4" s="2">
        <v>3</v>
      </c>
      <c r="B4" s="2" t="s">
        <v>12</v>
      </c>
      <c r="C4" s="2" t="s">
        <v>134</v>
      </c>
      <c r="D4" s="2" t="s">
        <v>61</v>
      </c>
      <c r="E4" s="2">
        <v>2024</v>
      </c>
      <c r="F4" s="10" t="s">
        <v>313</v>
      </c>
      <c r="G4" s="2" t="s">
        <v>277</v>
      </c>
      <c r="H4" s="2" t="s">
        <v>112</v>
      </c>
      <c r="I4" s="2" t="s">
        <v>127</v>
      </c>
      <c r="J4" s="2" t="s">
        <v>130</v>
      </c>
      <c r="K4" s="2" t="s">
        <v>128</v>
      </c>
      <c r="L4" s="2" t="s">
        <v>129</v>
      </c>
    </row>
    <row r="5" spans="1:12" x14ac:dyDescent="0.25">
      <c r="A5" s="2">
        <v>4</v>
      </c>
      <c r="B5" s="2" t="s">
        <v>10</v>
      </c>
      <c r="C5" s="2" t="s">
        <v>61</v>
      </c>
      <c r="D5" s="2" t="s">
        <v>61</v>
      </c>
      <c r="E5" s="2">
        <v>2024</v>
      </c>
      <c r="F5" s="10" t="s">
        <v>2</v>
      </c>
      <c r="G5" s="2" t="s">
        <v>7</v>
      </c>
      <c r="H5" s="2" t="s">
        <v>112</v>
      </c>
      <c r="I5" s="2" t="s">
        <v>138</v>
      </c>
      <c r="L5" s="2" t="s">
        <v>129</v>
      </c>
    </row>
    <row r="6" spans="1:12" x14ac:dyDescent="0.25">
      <c r="A6" s="2">
        <v>5</v>
      </c>
      <c r="B6" s="2" t="s">
        <v>10</v>
      </c>
      <c r="C6" s="2" t="s">
        <v>61</v>
      </c>
      <c r="D6" s="2" t="s">
        <v>61</v>
      </c>
      <c r="E6" s="2">
        <v>2024</v>
      </c>
      <c r="F6" s="10" t="s">
        <v>3</v>
      </c>
      <c r="G6" s="2" t="s">
        <v>9</v>
      </c>
      <c r="H6" s="2" t="s">
        <v>144</v>
      </c>
      <c r="I6" s="2" t="s">
        <v>139</v>
      </c>
      <c r="L6" s="2" t="s">
        <v>129</v>
      </c>
    </row>
    <row r="7" spans="1:12" x14ac:dyDescent="0.25">
      <c r="A7" s="2">
        <v>6</v>
      </c>
      <c r="B7" s="2" t="s">
        <v>10</v>
      </c>
      <c r="C7" s="2" t="s">
        <v>61</v>
      </c>
      <c r="D7" s="2" t="s">
        <v>61</v>
      </c>
      <c r="E7" s="2">
        <v>2024</v>
      </c>
      <c r="F7" s="10" t="s">
        <v>307</v>
      </c>
      <c r="G7" s="2" t="s">
        <v>306</v>
      </c>
      <c r="H7" s="2" t="s">
        <v>112</v>
      </c>
      <c r="I7" s="2" t="s">
        <v>136</v>
      </c>
      <c r="L7" s="2" t="s">
        <v>129</v>
      </c>
    </row>
    <row r="8" spans="1:12" x14ac:dyDescent="0.25">
      <c r="A8" s="2">
        <v>7</v>
      </c>
      <c r="B8" s="2" t="s">
        <v>118</v>
      </c>
      <c r="C8" s="2" t="s">
        <v>61</v>
      </c>
      <c r="D8" s="2" t="s">
        <v>61</v>
      </c>
      <c r="E8" s="2">
        <v>2023</v>
      </c>
      <c r="F8" s="10" t="s">
        <v>119</v>
      </c>
      <c r="G8" s="2" t="s">
        <v>289</v>
      </c>
      <c r="H8" s="2" t="s">
        <v>144</v>
      </c>
      <c r="I8" s="2" t="s">
        <v>146</v>
      </c>
      <c r="J8" s="2" t="s">
        <v>120</v>
      </c>
      <c r="L8" s="2" t="s">
        <v>121</v>
      </c>
    </row>
    <row r="9" spans="1:12" x14ac:dyDescent="0.25">
      <c r="A9" s="2">
        <v>8</v>
      </c>
      <c r="B9" s="2" t="s">
        <v>10</v>
      </c>
      <c r="C9" s="2" t="s">
        <v>61</v>
      </c>
      <c r="D9" s="2" t="s">
        <v>61</v>
      </c>
      <c r="E9" s="2">
        <v>2023</v>
      </c>
      <c r="F9" s="10" t="s">
        <v>13</v>
      </c>
      <c r="G9" s="2" t="s">
        <v>288</v>
      </c>
      <c r="H9" s="2" t="s">
        <v>24</v>
      </c>
      <c r="I9" s="2" t="s">
        <v>140</v>
      </c>
      <c r="L9" s="2" t="s">
        <v>129</v>
      </c>
    </row>
    <row r="10" spans="1:12" x14ac:dyDescent="0.25">
      <c r="A10" s="2">
        <v>9</v>
      </c>
      <c r="B10" s="2" t="s">
        <v>10</v>
      </c>
      <c r="C10" s="2" t="s">
        <v>61</v>
      </c>
      <c r="D10" s="2" t="s">
        <v>61</v>
      </c>
      <c r="E10" s="2">
        <v>2023</v>
      </c>
      <c r="F10" s="10" t="s">
        <v>57</v>
      </c>
      <c r="G10" s="2" t="s">
        <v>15</v>
      </c>
      <c r="H10" s="2" t="s">
        <v>144</v>
      </c>
      <c r="I10" s="2" t="s">
        <v>143</v>
      </c>
      <c r="L10" s="2" t="s">
        <v>129</v>
      </c>
    </row>
    <row r="11" spans="1:12" x14ac:dyDescent="0.25">
      <c r="A11" s="2">
        <v>10</v>
      </c>
      <c r="B11" s="2" t="s">
        <v>10</v>
      </c>
      <c r="C11" s="2" t="s">
        <v>61</v>
      </c>
      <c r="D11" s="2" t="s">
        <v>61</v>
      </c>
      <c r="E11" s="2">
        <v>2023</v>
      </c>
      <c r="F11" s="10" t="s">
        <v>145</v>
      </c>
      <c r="G11" s="2" t="s">
        <v>16</v>
      </c>
      <c r="H11" s="2" t="s">
        <v>144</v>
      </c>
      <c r="I11" s="2" t="s">
        <v>59</v>
      </c>
      <c r="J11" s="2" t="s">
        <v>61</v>
      </c>
      <c r="L11" s="2" t="s">
        <v>129</v>
      </c>
    </row>
    <row r="12" spans="1:12" x14ac:dyDescent="0.25">
      <c r="A12" s="2">
        <v>11</v>
      </c>
      <c r="B12" s="2" t="s">
        <v>10</v>
      </c>
      <c r="C12" s="2" t="s">
        <v>61</v>
      </c>
      <c r="D12" s="2" t="s">
        <v>61</v>
      </c>
      <c r="E12" s="2">
        <v>2023</v>
      </c>
      <c r="F12" s="10" t="s">
        <v>56</v>
      </c>
      <c r="G12" s="2" t="s">
        <v>14</v>
      </c>
      <c r="H12" s="2" t="s">
        <v>142</v>
      </c>
      <c r="I12" s="2" t="s">
        <v>141</v>
      </c>
      <c r="L12" s="2" t="s">
        <v>129</v>
      </c>
    </row>
    <row r="13" spans="1:12" x14ac:dyDescent="0.25">
      <c r="A13" s="2">
        <v>12</v>
      </c>
      <c r="B13" s="2" t="s">
        <v>10</v>
      </c>
      <c r="C13" s="2" t="s">
        <v>61</v>
      </c>
      <c r="D13" s="2" t="s">
        <v>61</v>
      </c>
      <c r="E13" s="2">
        <v>2022</v>
      </c>
      <c r="F13" s="6" t="s">
        <v>17</v>
      </c>
      <c r="G13" s="2" t="s">
        <v>26</v>
      </c>
      <c r="H13" s="2" t="s">
        <v>24</v>
      </c>
      <c r="I13" s="2" t="s">
        <v>148</v>
      </c>
      <c r="L13" s="2" t="s">
        <v>129</v>
      </c>
    </row>
    <row r="14" spans="1:12" x14ac:dyDescent="0.25">
      <c r="A14" s="2">
        <v>13</v>
      </c>
      <c r="B14" s="2" t="s">
        <v>10</v>
      </c>
      <c r="C14" s="2" t="s">
        <v>61</v>
      </c>
      <c r="D14" s="2" t="s">
        <v>61</v>
      </c>
      <c r="E14" s="2">
        <v>2022</v>
      </c>
      <c r="F14" s="6" t="s">
        <v>149</v>
      </c>
      <c r="G14" s="2" t="s">
        <v>276</v>
      </c>
      <c r="H14" s="2" t="s">
        <v>142</v>
      </c>
      <c r="I14" s="2" t="s">
        <v>150</v>
      </c>
      <c r="L14" s="2" t="s">
        <v>129</v>
      </c>
    </row>
    <row r="15" spans="1:12" x14ac:dyDescent="0.25">
      <c r="A15" s="2">
        <v>14</v>
      </c>
      <c r="B15" s="2" t="s">
        <v>10</v>
      </c>
      <c r="C15" s="2" t="s">
        <v>61</v>
      </c>
      <c r="D15" s="2" t="s">
        <v>61</v>
      </c>
      <c r="E15" s="2">
        <v>2022</v>
      </c>
      <c r="F15" s="6" t="s">
        <v>314</v>
      </c>
      <c r="G15" s="2" t="s">
        <v>28</v>
      </c>
      <c r="H15" s="2" t="s">
        <v>24</v>
      </c>
      <c r="I15" s="2" t="s">
        <v>152</v>
      </c>
      <c r="L15" s="2" t="s">
        <v>129</v>
      </c>
    </row>
    <row r="16" spans="1:12" x14ac:dyDescent="0.25">
      <c r="A16" s="2">
        <v>15</v>
      </c>
      <c r="B16" s="2" t="s">
        <v>10</v>
      </c>
      <c r="C16" s="2" t="s">
        <v>61</v>
      </c>
      <c r="D16" s="2" t="s">
        <v>61</v>
      </c>
      <c r="E16" s="2">
        <v>2022</v>
      </c>
      <c r="F16" s="6" t="s">
        <v>19</v>
      </c>
      <c r="G16" s="2" t="s">
        <v>28</v>
      </c>
      <c r="H16" s="2" t="s">
        <v>267</v>
      </c>
      <c r="I16" s="2" t="s">
        <v>155</v>
      </c>
      <c r="L16" s="2" t="s">
        <v>129</v>
      </c>
    </row>
    <row r="17" spans="1:12" x14ac:dyDescent="0.25">
      <c r="A17" s="2">
        <v>16</v>
      </c>
      <c r="B17" s="2" t="s">
        <v>10</v>
      </c>
      <c r="C17" s="2" t="s">
        <v>61</v>
      </c>
      <c r="D17" s="2" t="s">
        <v>61</v>
      </c>
      <c r="E17" s="2">
        <v>2022</v>
      </c>
      <c r="F17" s="6" t="s">
        <v>20</v>
      </c>
      <c r="G17" s="2" t="s">
        <v>23</v>
      </c>
      <c r="H17" s="2" t="s">
        <v>142</v>
      </c>
      <c r="I17" s="2" t="s">
        <v>156</v>
      </c>
      <c r="L17" s="2" t="s">
        <v>129</v>
      </c>
    </row>
    <row r="18" spans="1:12" x14ac:dyDescent="0.25">
      <c r="A18" s="2">
        <v>17</v>
      </c>
      <c r="B18" s="2" t="s">
        <v>10</v>
      </c>
      <c r="C18" s="2" t="s">
        <v>61</v>
      </c>
      <c r="D18" s="2" t="s">
        <v>61</v>
      </c>
      <c r="E18" s="2">
        <v>2022</v>
      </c>
      <c r="F18" s="6" t="s">
        <v>25</v>
      </c>
      <c r="G18" s="2" t="s">
        <v>305</v>
      </c>
      <c r="H18" s="2" t="s">
        <v>266</v>
      </c>
      <c r="I18" s="2" t="s">
        <v>147</v>
      </c>
      <c r="L18" s="2" t="s">
        <v>129</v>
      </c>
    </row>
    <row r="19" spans="1:12" x14ac:dyDescent="0.25">
      <c r="A19" s="2">
        <v>18</v>
      </c>
      <c r="B19" s="2" t="s">
        <v>196</v>
      </c>
      <c r="C19" s="2" t="s">
        <v>197</v>
      </c>
      <c r="D19" s="2" t="s">
        <v>198</v>
      </c>
      <c r="E19" s="2">
        <v>2022</v>
      </c>
      <c r="F19" s="6" t="s">
        <v>199</v>
      </c>
      <c r="G19" s="2" t="s">
        <v>200</v>
      </c>
      <c r="H19" s="2" t="s">
        <v>24</v>
      </c>
      <c r="I19" s="2" t="s">
        <v>201</v>
      </c>
      <c r="L19" s="2" t="s">
        <v>202</v>
      </c>
    </row>
    <row r="20" spans="1:12" x14ac:dyDescent="0.25">
      <c r="A20" s="2">
        <v>19</v>
      </c>
      <c r="B20" s="2" t="s">
        <v>10</v>
      </c>
      <c r="C20" s="2" t="s">
        <v>61</v>
      </c>
      <c r="D20" s="2" t="s">
        <v>61</v>
      </c>
      <c r="E20" s="2">
        <v>2022</v>
      </c>
      <c r="F20" s="6" t="s">
        <v>29</v>
      </c>
      <c r="G20" s="2" t="s">
        <v>278</v>
      </c>
      <c r="H20" s="2" t="s">
        <v>24</v>
      </c>
      <c r="I20" s="2" t="s">
        <v>151</v>
      </c>
      <c r="L20" s="2" t="s">
        <v>129</v>
      </c>
    </row>
    <row r="21" spans="1:12" x14ac:dyDescent="0.25">
      <c r="A21" s="2">
        <v>20</v>
      </c>
      <c r="B21" s="2" t="s">
        <v>10</v>
      </c>
      <c r="C21" s="2" t="s">
        <v>158</v>
      </c>
      <c r="D21" s="2" t="s">
        <v>61</v>
      </c>
      <c r="E21" s="2">
        <v>2022</v>
      </c>
      <c r="F21" s="6" t="s">
        <v>157</v>
      </c>
      <c r="G21" s="2" t="s">
        <v>47</v>
      </c>
      <c r="H21" s="2" t="s">
        <v>142</v>
      </c>
      <c r="I21" s="2" t="s">
        <v>159</v>
      </c>
      <c r="K21" s="2" t="s">
        <v>160</v>
      </c>
      <c r="L21" s="2" t="s">
        <v>129</v>
      </c>
    </row>
    <row r="22" spans="1:12" x14ac:dyDescent="0.25">
      <c r="A22" s="2">
        <v>21</v>
      </c>
      <c r="B22" s="2" t="s">
        <v>10</v>
      </c>
      <c r="C22" s="2" t="s">
        <v>61</v>
      </c>
      <c r="D22" s="2" t="s">
        <v>61</v>
      </c>
      <c r="E22" s="2">
        <v>2022</v>
      </c>
      <c r="F22" s="6" t="s">
        <v>22</v>
      </c>
      <c r="G22" s="2" t="s">
        <v>21</v>
      </c>
      <c r="H22" s="2" t="s">
        <v>142</v>
      </c>
      <c r="I22" s="2" t="s">
        <v>153</v>
      </c>
      <c r="J22" s="4"/>
      <c r="L22" s="2" t="s">
        <v>129</v>
      </c>
    </row>
    <row r="23" spans="1:12" ht="17.399999999999999" x14ac:dyDescent="0.4">
      <c r="A23" s="2">
        <v>22</v>
      </c>
      <c r="B23" s="2" t="s">
        <v>10</v>
      </c>
      <c r="C23" s="2" t="s">
        <v>61</v>
      </c>
      <c r="D23" s="2" t="s">
        <v>61</v>
      </c>
      <c r="E23" s="2">
        <v>2022</v>
      </c>
      <c r="F23" s="6" t="s">
        <v>244</v>
      </c>
      <c r="G23" s="2" t="s">
        <v>21</v>
      </c>
      <c r="H23" s="2" t="s">
        <v>269</v>
      </c>
      <c r="I23" s="2" t="s">
        <v>153</v>
      </c>
      <c r="L23" s="2" t="s">
        <v>129</v>
      </c>
    </row>
    <row r="24" spans="1:12" x14ac:dyDescent="0.25">
      <c r="A24" s="2">
        <v>23</v>
      </c>
      <c r="B24" s="2" t="s">
        <v>10</v>
      </c>
      <c r="C24" s="2" t="s">
        <v>61</v>
      </c>
      <c r="D24" s="2" t="s">
        <v>61</v>
      </c>
      <c r="E24" s="2">
        <v>2022</v>
      </c>
      <c r="F24" s="6" t="s">
        <v>18</v>
      </c>
      <c r="G24" s="2" t="s">
        <v>30</v>
      </c>
      <c r="H24" s="2" t="s">
        <v>24</v>
      </c>
      <c r="I24" s="2" t="s">
        <v>154</v>
      </c>
      <c r="L24" s="2" t="s">
        <v>129</v>
      </c>
    </row>
    <row r="25" spans="1:12" x14ac:dyDescent="0.25">
      <c r="A25" s="2">
        <v>24</v>
      </c>
      <c r="B25" s="2" t="s">
        <v>10</v>
      </c>
      <c r="C25" s="2" t="s">
        <v>61</v>
      </c>
      <c r="D25" s="2" t="s">
        <v>172</v>
      </c>
      <c r="E25" s="2">
        <v>2021</v>
      </c>
      <c r="F25" s="6" t="s">
        <v>39</v>
      </c>
      <c r="G25" s="2" t="s">
        <v>41</v>
      </c>
      <c r="H25" s="2" t="s">
        <v>142</v>
      </c>
      <c r="I25" s="2" t="s">
        <v>182</v>
      </c>
      <c r="K25" s="2" t="s">
        <v>40</v>
      </c>
      <c r="L25" s="2" t="s">
        <v>129</v>
      </c>
    </row>
    <row r="26" spans="1:12" ht="17.399999999999999" x14ac:dyDescent="0.4">
      <c r="A26" s="2">
        <v>25</v>
      </c>
      <c r="B26" s="2" t="s">
        <v>10</v>
      </c>
      <c r="C26" s="2" t="s">
        <v>61</v>
      </c>
      <c r="D26" s="2" t="s">
        <v>163</v>
      </c>
      <c r="E26" s="2">
        <v>2021</v>
      </c>
      <c r="F26" s="6" t="s">
        <v>245</v>
      </c>
      <c r="G26" s="2" t="s">
        <v>42</v>
      </c>
      <c r="H26" s="2" t="s">
        <v>24</v>
      </c>
      <c r="I26" s="2" t="s">
        <v>162</v>
      </c>
      <c r="L26" s="2" t="s">
        <v>129</v>
      </c>
    </row>
    <row r="27" spans="1:12" x14ac:dyDescent="0.25">
      <c r="A27" s="2">
        <v>26</v>
      </c>
      <c r="B27" s="2" t="s">
        <v>10</v>
      </c>
      <c r="C27" s="2" t="s">
        <v>61</v>
      </c>
      <c r="D27" s="2" t="s">
        <v>172</v>
      </c>
      <c r="E27" s="2">
        <v>2021</v>
      </c>
      <c r="F27" s="6" t="s">
        <v>35</v>
      </c>
      <c r="G27" s="2" t="s">
        <v>43</v>
      </c>
      <c r="H27" s="2" t="s">
        <v>264</v>
      </c>
      <c r="I27" s="2" t="s">
        <v>173</v>
      </c>
      <c r="L27" s="2" t="s">
        <v>129</v>
      </c>
    </row>
    <row r="28" spans="1:12" x14ac:dyDescent="0.25">
      <c r="A28" s="2">
        <v>27</v>
      </c>
      <c r="B28" s="2" t="s">
        <v>10</v>
      </c>
      <c r="C28" s="2" t="s">
        <v>61</v>
      </c>
      <c r="D28" s="2" t="s">
        <v>61</v>
      </c>
      <c r="E28" s="2">
        <v>2021</v>
      </c>
      <c r="F28" s="6" t="s">
        <v>32</v>
      </c>
      <c r="G28" s="2" t="s">
        <v>49</v>
      </c>
      <c r="H28" s="2" t="s">
        <v>142</v>
      </c>
      <c r="I28" s="2" t="s">
        <v>166</v>
      </c>
      <c r="J28" s="2" t="s">
        <v>51</v>
      </c>
      <c r="L28" s="2" t="s">
        <v>129</v>
      </c>
    </row>
    <row r="29" spans="1:12" x14ac:dyDescent="0.25">
      <c r="A29" s="2">
        <v>28</v>
      </c>
      <c r="B29" s="2" t="s">
        <v>10</v>
      </c>
      <c r="C29" s="2" t="s">
        <v>61</v>
      </c>
      <c r="D29" s="2" t="s">
        <v>61</v>
      </c>
      <c r="E29" s="2">
        <v>2021</v>
      </c>
      <c r="F29" s="6" t="s">
        <v>33</v>
      </c>
      <c r="G29" s="2" t="s">
        <v>49</v>
      </c>
      <c r="H29" s="2" t="s">
        <v>24</v>
      </c>
      <c r="I29" s="2" t="s">
        <v>167</v>
      </c>
      <c r="J29" s="2" t="s">
        <v>50</v>
      </c>
      <c r="L29" s="2" t="s">
        <v>129</v>
      </c>
    </row>
    <row r="30" spans="1:12" x14ac:dyDescent="0.25">
      <c r="A30" s="2">
        <v>29</v>
      </c>
      <c r="B30" s="2" t="s">
        <v>10</v>
      </c>
      <c r="C30" s="2" t="s">
        <v>158</v>
      </c>
      <c r="D30" s="2" t="s">
        <v>172</v>
      </c>
      <c r="E30" s="2">
        <v>2021</v>
      </c>
      <c r="F30" s="6" t="s">
        <v>36</v>
      </c>
      <c r="G30" s="2" t="s">
        <v>23</v>
      </c>
      <c r="H30" s="2" t="s">
        <v>142</v>
      </c>
      <c r="I30" s="2" t="s">
        <v>176</v>
      </c>
      <c r="L30" s="2" t="s">
        <v>129</v>
      </c>
    </row>
    <row r="31" spans="1:12" x14ac:dyDescent="0.25">
      <c r="A31" s="2">
        <v>30</v>
      </c>
      <c r="B31" s="2" t="s">
        <v>10</v>
      </c>
      <c r="C31" s="2" t="s">
        <v>134</v>
      </c>
      <c r="D31" s="2" t="s">
        <v>61</v>
      </c>
      <c r="E31" s="2">
        <v>2021</v>
      </c>
      <c r="F31" s="6" t="s">
        <v>38</v>
      </c>
      <c r="G31" s="2" t="s">
        <v>23</v>
      </c>
      <c r="H31" s="2" t="s">
        <v>142</v>
      </c>
      <c r="I31" s="2" t="s">
        <v>177</v>
      </c>
      <c r="L31" s="2" t="s">
        <v>129</v>
      </c>
    </row>
    <row r="32" spans="1:12" x14ac:dyDescent="0.25">
      <c r="A32" s="2">
        <v>31</v>
      </c>
      <c r="B32" s="2" t="s">
        <v>10</v>
      </c>
      <c r="C32" s="2" t="s">
        <v>61</v>
      </c>
      <c r="D32" s="2" t="s">
        <v>163</v>
      </c>
      <c r="E32" s="2">
        <v>2021</v>
      </c>
      <c r="F32" s="6" t="s">
        <v>37</v>
      </c>
      <c r="G32" s="2" t="s">
        <v>16</v>
      </c>
      <c r="H32" s="2" t="s">
        <v>142</v>
      </c>
      <c r="I32" s="2" t="s">
        <v>164</v>
      </c>
      <c r="L32" s="2" t="s">
        <v>129</v>
      </c>
    </row>
    <row r="33" spans="1:12" x14ac:dyDescent="0.25">
      <c r="A33" s="2">
        <v>32</v>
      </c>
      <c r="B33" s="2" t="s">
        <v>10</v>
      </c>
      <c r="C33" s="2" t="s">
        <v>61</v>
      </c>
      <c r="D33" s="2" t="s">
        <v>61</v>
      </c>
      <c r="E33" s="2">
        <v>2021</v>
      </c>
      <c r="F33" s="6" t="s">
        <v>31</v>
      </c>
      <c r="G33" s="2" t="s">
        <v>53</v>
      </c>
      <c r="H33" s="2" t="s">
        <v>24</v>
      </c>
      <c r="I33" s="2" t="s">
        <v>161</v>
      </c>
      <c r="J33" s="2" t="s">
        <v>96</v>
      </c>
      <c r="K33" s="2" t="s">
        <v>54</v>
      </c>
      <c r="L33" s="2" t="s">
        <v>129</v>
      </c>
    </row>
    <row r="34" spans="1:12" x14ac:dyDescent="0.25">
      <c r="A34" s="2">
        <v>33</v>
      </c>
      <c r="B34" s="2" t="s">
        <v>10</v>
      </c>
      <c r="C34" s="2" t="s">
        <v>61</v>
      </c>
      <c r="D34" s="2" t="s">
        <v>61</v>
      </c>
      <c r="E34" s="2">
        <v>2021</v>
      </c>
      <c r="F34" s="6" t="s">
        <v>285</v>
      </c>
      <c r="G34" s="2" t="s">
        <v>284</v>
      </c>
      <c r="H34" s="2" t="s">
        <v>142</v>
      </c>
      <c r="I34" s="2" t="s">
        <v>165</v>
      </c>
      <c r="J34" s="2" t="s">
        <v>52</v>
      </c>
      <c r="L34" s="2" t="s">
        <v>129</v>
      </c>
    </row>
    <row r="35" spans="1:12" x14ac:dyDescent="0.25">
      <c r="A35" s="2">
        <v>34</v>
      </c>
      <c r="B35" s="2" t="s">
        <v>254</v>
      </c>
      <c r="C35" s="2" t="s">
        <v>61</v>
      </c>
      <c r="D35" s="2" t="s">
        <v>61</v>
      </c>
      <c r="E35" s="2">
        <v>2021</v>
      </c>
      <c r="F35" s="6" t="s">
        <v>203</v>
      </c>
      <c r="G35" s="5" t="s">
        <v>255</v>
      </c>
      <c r="H35" s="2" t="s">
        <v>142</v>
      </c>
      <c r="I35" s="2" t="s">
        <v>204</v>
      </c>
      <c r="L35" s="2" t="s">
        <v>202</v>
      </c>
    </row>
    <row r="36" spans="1:12" x14ac:dyDescent="0.25">
      <c r="A36" s="2">
        <v>35</v>
      </c>
      <c r="B36" s="2" t="s">
        <v>10</v>
      </c>
      <c r="C36" s="2" t="s">
        <v>158</v>
      </c>
      <c r="D36" s="2" t="s">
        <v>172</v>
      </c>
      <c r="E36" s="2">
        <v>2021</v>
      </c>
      <c r="F36" s="6" t="s">
        <v>170</v>
      </c>
      <c r="G36" s="2" t="s">
        <v>47</v>
      </c>
      <c r="H36" s="2" t="s">
        <v>144</v>
      </c>
      <c r="I36" s="2" t="s">
        <v>171</v>
      </c>
      <c r="J36" s="4"/>
      <c r="L36" s="2" t="s">
        <v>129</v>
      </c>
    </row>
    <row r="37" spans="1:12" x14ac:dyDescent="0.25">
      <c r="A37" s="2">
        <v>36</v>
      </c>
      <c r="B37" s="2" t="s">
        <v>10</v>
      </c>
      <c r="C37" s="2" t="s">
        <v>61</v>
      </c>
      <c r="D37" s="2" t="s">
        <v>61</v>
      </c>
      <c r="E37" s="2">
        <v>2021</v>
      </c>
      <c r="F37" s="6" t="s">
        <v>174</v>
      </c>
      <c r="G37" s="2" t="s">
        <v>9</v>
      </c>
      <c r="H37" s="2" t="s">
        <v>144</v>
      </c>
      <c r="I37" s="2" t="s">
        <v>175</v>
      </c>
      <c r="L37" s="2" t="s">
        <v>129</v>
      </c>
    </row>
    <row r="38" spans="1:12" x14ac:dyDescent="0.25">
      <c r="A38" s="2">
        <v>37</v>
      </c>
      <c r="B38" s="2" t="s">
        <v>10</v>
      </c>
      <c r="C38" s="2" t="s">
        <v>61</v>
      </c>
      <c r="D38" s="2" t="s">
        <v>61</v>
      </c>
      <c r="E38" s="2">
        <v>2021</v>
      </c>
      <c r="F38" s="6" t="s">
        <v>34</v>
      </c>
      <c r="G38" s="2" t="s">
        <v>279</v>
      </c>
      <c r="H38" s="2" t="s">
        <v>48</v>
      </c>
      <c r="I38" s="2" t="s">
        <v>168</v>
      </c>
      <c r="K38" s="2" t="s">
        <v>169</v>
      </c>
      <c r="L38" s="2" t="s">
        <v>129</v>
      </c>
    </row>
    <row r="39" spans="1:12" x14ac:dyDescent="0.25">
      <c r="A39" s="2">
        <v>38</v>
      </c>
      <c r="B39" s="2" t="s">
        <v>10</v>
      </c>
      <c r="C39" s="2" t="s">
        <v>158</v>
      </c>
      <c r="D39" s="2" t="s">
        <v>61</v>
      </c>
      <c r="E39" s="2">
        <v>2020</v>
      </c>
      <c r="F39" s="6" t="s">
        <v>64</v>
      </c>
      <c r="G39" s="2" t="s">
        <v>88</v>
      </c>
      <c r="H39" s="2" t="s">
        <v>142</v>
      </c>
      <c r="I39" s="2" t="s">
        <v>181</v>
      </c>
      <c r="J39" s="2" t="s">
        <v>89</v>
      </c>
      <c r="L39" s="2" t="s">
        <v>129</v>
      </c>
    </row>
    <row r="40" spans="1:12" x14ac:dyDescent="0.25">
      <c r="A40" s="2">
        <v>39</v>
      </c>
      <c r="B40" s="2" t="s">
        <v>10</v>
      </c>
      <c r="C40" s="2" t="s">
        <v>61</v>
      </c>
      <c r="D40" s="2" t="s">
        <v>61</v>
      </c>
      <c r="E40" s="2">
        <v>2020</v>
      </c>
      <c r="F40" s="6" t="s">
        <v>65</v>
      </c>
      <c r="G40" s="2" t="s">
        <v>87</v>
      </c>
      <c r="H40" s="2" t="s">
        <v>144</v>
      </c>
      <c r="I40" s="2" t="s">
        <v>85</v>
      </c>
      <c r="J40" s="2" t="s">
        <v>86</v>
      </c>
      <c r="L40" s="2" t="s">
        <v>129</v>
      </c>
    </row>
    <row r="41" spans="1:12" x14ac:dyDescent="0.25">
      <c r="A41" s="2">
        <v>40</v>
      </c>
      <c r="B41" s="2" t="s">
        <v>10</v>
      </c>
      <c r="C41" s="2" t="s">
        <v>61</v>
      </c>
      <c r="D41" s="2" t="s">
        <v>61</v>
      </c>
      <c r="E41" s="2">
        <v>2020</v>
      </c>
      <c r="F41" s="6" t="s">
        <v>315</v>
      </c>
      <c r="G41" s="2" t="s">
        <v>75</v>
      </c>
      <c r="H41" s="2" t="s">
        <v>142</v>
      </c>
      <c r="I41" s="2" t="s">
        <v>183</v>
      </c>
      <c r="J41" s="2" t="s">
        <v>74</v>
      </c>
      <c r="L41" s="2" t="s">
        <v>129</v>
      </c>
    </row>
    <row r="42" spans="1:12" x14ac:dyDescent="0.25">
      <c r="A42" s="2">
        <v>41</v>
      </c>
      <c r="B42" s="2" t="s">
        <v>10</v>
      </c>
      <c r="C42" s="2" t="s">
        <v>61</v>
      </c>
      <c r="D42" s="2" t="s">
        <v>61</v>
      </c>
      <c r="E42" s="2">
        <v>2020</v>
      </c>
      <c r="F42" s="6" t="s">
        <v>67</v>
      </c>
      <c r="G42" s="2" t="s">
        <v>23</v>
      </c>
      <c r="H42" s="2" t="s">
        <v>142</v>
      </c>
      <c r="I42" s="2" t="s">
        <v>71</v>
      </c>
      <c r="J42" s="2" t="s">
        <v>70</v>
      </c>
      <c r="L42" s="2" t="s">
        <v>129</v>
      </c>
    </row>
    <row r="43" spans="1:12" x14ac:dyDescent="0.25">
      <c r="A43" s="2">
        <v>42</v>
      </c>
      <c r="B43" s="2" t="s">
        <v>10</v>
      </c>
      <c r="C43" s="2" t="s">
        <v>61</v>
      </c>
      <c r="D43" s="2" t="s">
        <v>61</v>
      </c>
      <c r="E43" s="2">
        <v>2020</v>
      </c>
      <c r="F43" s="6" t="s">
        <v>62</v>
      </c>
      <c r="G43" s="2" t="s">
        <v>98</v>
      </c>
      <c r="H43" s="2" t="s">
        <v>142</v>
      </c>
      <c r="I43" s="2" t="s">
        <v>97</v>
      </c>
      <c r="J43" s="2" t="s">
        <v>96</v>
      </c>
      <c r="K43" s="2" t="s">
        <v>54</v>
      </c>
      <c r="L43" s="2" t="s">
        <v>129</v>
      </c>
    </row>
    <row r="44" spans="1:12" x14ac:dyDescent="0.25">
      <c r="A44" s="2">
        <v>43</v>
      </c>
      <c r="B44" s="2" t="s">
        <v>10</v>
      </c>
      <c r="C44" s="2" t="s">
        <v>158</v>
      </c>
      <c r="D44" s="2" t="s">
        <v>172</v>
      </c>
      <c r="E44" s="2">
        <v>2020</v>
      </c>
      <c r="F44" s="6" t="s">
        <v>63</v>
      </c>
      <c r="G44" s="2" t="s">
        <v>81</v>
      </c>
      <c r="H44" s="2" t="s">
        <v>24</v>
      </c>
      <c r="I44" s="2" t="s">
        <v>180</v>
      </c>
      <c r="J44" s="2" t="s">
        <v>90</v>
      </c>
      <c r="L44" s="2" t="s">
        <v>129</v>
      </c>
    </row>
    <row r="45" spans="1:12" x14ac:dyDescent="0.25">
      <c r="A45" s="2">
        <v>44</v>
      </c>
      <c r="B45" s="2" t="s">
        <v>10</v>
      </c>
      <c r="C45" s="2" t="s">
        <v>61</v>
      </c>
      <c r="D45" s="2" t="s">
        <v>61</v>
      </c>
      <c r="E45" s="2">
        <v>2020</v>
      </c>
      <c r="F45" s="6" t="s">
        <v>66</v>
      </c>
      <c r="G45" s="2" t="s">
        <v>81</v>
      </c>
      <c r="H45" s="2" t="s">
        <v>142</v>
      </c>
      <c r="I45" s="2" t="s">
        <v>79</v>
      </c>
      <c r="J45" s="2" t="s">
        <v>80</v>
      </c>
      <c r="L45" s="2" t="s">
        <v>129</v>
      </c>
    </row>
    <row r="46" spans="1:12" x14ac:dyDescent="0.25">
      <c r="A46" s="2">
        <v>45</v>
      </c>
      <c r="B46" s="2" t="s">
        <v>10</v>
      </c>
      <c r="C46" s="2" t="s">
        <v>61</v>
      </c>
      <c r="D46" s="2" t="s">
        <v>61</v>
      </c>
      <c r="E46" s="2">
        <v>2020</v>
      </c>
      <c r="F46" s="6" t="s">
        <v>179</v>
      </c>
      <c r="G46" s="1" t="s">
        <v>93</v>
      </c>
      <c r="H46" s="2" t="s">
        <v>144</v>
      </c>
      <c r="I46" s="2" t="s">
        <v>91</v>
      </c>
      <c r="J46" s="2" t="s">
        <v>92</v>
      </c>
      <c r="L46" s="2" t="s">
        <v>129</v>
      </c>
    </row>
    <row r="47" spans="1:12" x14ac:dyDescent="0.25">
      <c r="A47" s="2">
        <v>46</v>
      </c>
      <c r="B47" s="2" t="s">
        <v>10</v>
      </c>
      <c r="C47" s="2" t="s">
        <v>61</v>
      </c>
      <c r="D47" s="2" t="s">
        <v>61</v>
      </c>
      <c r="E47" s="2">
        <v>2020</v>
      </c>
      <c r="F47" s="10" t="s">
        <v>77</v>
      </c>
      <c r="G47" s="2" t="s">
        <v>283</v>
      </c>
      <c r="H47" s="2" t="s">
        <v>142</v>
      </c>
      <c r="I47" s="2" t="s">
        <v>76</v>
      </c>
      <c r="J47" s="2" t="s">
        <v>50</v>
      </c>
      <c r="L47" s="2" t="s">
        <v>129</v>
      </c>
    </row>
    <row r="48" spans="1:12" x14ac:dyDescent="0.25">
      <c r="A48" s="2">
        <v>47</v>
      </c>
      <c r="B48" s="2" t="s">
        <v>10</v>
      </c>
      <c r="C48" s="2" t="s">
        <v>61</v>
      </c>
      <c r="D48" s="2" t="s">
        <v>61</v>
      </c>
      <c r="E48" s="2">
        <v>2020</v>
      </c>
      <c r="F48" s="10" t="s">
        <v>316</v>
      </c>
      <c r="G48" s="2" t="s">
        <v>6</v>
      </c>
      <c r="H48" s="2" t="s">
        <v>142</v>
      </c>
      <c r="I48" s="2" t="s">
        <v>184</v>
      </c>
      <c r="J48" s="2" t="s">
        <v>73</v>
      </c>
      <c r="L48" s="2" t="s">
        <v>129</v>
      </c>
    </row>
    <row r="49" spans="1:12" ht="17.399999999999999" x14ac:dyDescent="0.4">
      <c r="A49" s="2">
        <v>48</v>
      </c>
      <c r="B49" s="2" t="s">
        <v>10</v>
      </c>
      <c r="C49" s="2" t="s">
        <v>61</v>
      </c>
      <c r="D49" s="2" t="s">
        <v>61</v>
      </c>
      <c r="E49" s="2">
        <v>2020</v>
      </c>
      <c r="F49" s="10" t="s">
        <v>318</v>
      </c>
      <c r="G49" s="2" t="s">
        <v>84</v>
      </c>
      <c r="H49" s="2" t="s">
        <v>48</v>
      </c>
      <c r="I49" s="2" t="s">
        <v>82</v>
      </c>
      <c r="J49" s="2" t="s">
        <v>83</v>
      </c>
      <c r="L49" s="2" t="s">
        <v>129</v>
      </c>
    </row>
    <row r="50" spans="1:12" x14ac:dyDescent="0.25">
      <c r="A50" s="2">
        <v>49</v>
      </c>
      <c r="B50" s="2" t="s">
        <v>10</v>
      </c>
      <c r="C50" s="2" t="s">
        <v>61</v>
      </c>
      <c r="D50" s="2" t="s">
        <v>61</v>
      </c>
      <c r="E50" s="2">
        <v>2020</v>
      </c>
      <c r="F50" s="10" t="s">
        <v>68</v>
      </c>
      <c r="G50" s="2" t="s">
        <v>47</v>
      </c>
      <c r="H50" s="2" t="s">
        <v>142</v>
      </c>
      <c r="I50" s="2" t="s">
        <v>69</v>
      </c>
      <c r="J50" s="2" t="s">
        <v>70</v>
      </c>
      <c r="K50" s="2" t="s">
        <v>40</v>
      </c>
      <c r="L50" s="2" t="s">
        <v>129</v>
      </c>
    </row>
    <row r="51" spans="1:12" x14ac:dyDescent="0.25">
      <c r="A51" s="2">
        <v>50</v>
      </c>
      <c r="B51" s="2" t="s">
        <v>10</v>
      </c>
      <c r="C51" s="2" t="s">
        <v>61</v>
      </c>
      <c r="D51" s="2" t="s">
        <v>61</v>
      </c>
      <c r="E51" s="2">
        <v>2020</v>
      </c>
      <c r="F51" s="10" t="s">
        <v>94</v>
      </c>
      <c r="G51" s="2" t="s">
        <v>281</v>
      </c>
      <c r="H51" s="2" t="s">
        <v>142</v>
      </c>
      <c r="I51" s="2" t="s">
        <v>178</v>
      </c>
      <c r="J51" s="2" t="s">
        <v>95</v>
      </c>
      <c r="L51" s="2" t="s">
        <v>129</v>
      </c>
    </row>
    <row r="52" spans="1:12" x14ac:dyDescent="0.25">
      <c r="A52" s="2">
        <v>51</v>
      </c>
      <c r="B52" s="2" t="s">
        <v>10</v>
      </c>
      <c r="C52" s="2" t="s">
        <v>61</v>
      </c>
      <c r="D52" s="2" t="s">
        <v>61</v>
      </c>
      <c r="E52" s="2">
        <v>2019</v>
      </c>
      <c r="F52" s="10" t="s">
        <v>185</v>
      </c>
      <c r="G52" s="2" t="s">
        <v>123</v>
      </c>
      <c r="H52" s="2" t="s">
        <v>142</v>
      </c>
      <c r="I52" s="2" t="s">
        <v>186</v>
      </c>
      <c r="J52" s="2" t="s">
        <v>117</v>
      </c>
      <c r="L52" s="2" t="s">
        <v>129</v>
      </c>
    </row>
    <row r="53" spans="1:12" x14ac:dyDescent="0.25">
      <c r="A53" s="2">
        <v>52</v>
      </c>
      <c r="B53" s="2" t="s">
        <v>10</v>
      </c>
      <c r="C53" s="2" t="s">
        <v>61</v>
      </c>
      <c r="D53" s="2" t="s">
        <v>61</v>
      </c>
      <c r="E53" s="2">
        <v>2019</v>
      </c>
      <c r="F53" s="10" t="s">
        <v>104</v>
      </c>
      <c r="G53" s="2" t="s">
        <v>107</v>
      </c>
      <c r="H53" s="2" t="s">
        <v>142</v>
      </c>
      <c r="I53" s="2" t="s">
        <v>194</v>
      </c>
      <c r="J53" s="2" t="s">
        <v>108</v>
      </c>
      <c r="L53" s="2" t="s">
        <v>129</v>
      </c>
    </row>
    <row r="54" spans="1:12" x14ac:dyDescent="0.25">
      <c r="A54" s="2">
        <v>53</v>
      </c>
      <c r="B54" s="2" t="s">
        <v>10</v>
      </c>
      <c r="C54" s="2" t="s">
        <v>61</v>
      </c>
      <c r="D54" s="2" t="s">
        <v>61</v>
      </c>
      <c r="E54" s="2">
        <v>2019</v>
      </c>
      <c r="F54" s="6" t="s">
        <v>99</v>
      </c>
      <c r="G54" s="2" t="s">
        <v>124</v>
      </c>
      <c r="H54" s="2" t="s">
        <v>142</v>
      </c>
      <c r="I54" s="2" t="s">
        <v>126</v>
      </c>
      <c r="J54" s="2" t="s">
        <v>125</v>
      </c>
      <c r="K54" s="2" t="s">
        <v>54</v>
      </c>
      <c r="L54" s="2" t="s">
        <v>129</v>
      </c>
    </row>
    <row r="55" spans="1:12" x14ac:dyDescent="0.25">
      <c r="A55" s="2">
        <v>54</v>
      </c>
      <c r="B55" s="2" t="s">
        <v>10</v>
      </c>
      <c r="C55" s="2" t="s">
        <v>61</v>
      </c>
      <c r="D55" s="2" t="s">
        <v>169</v>
      </c>
      <c r="E55" s="2">
        <v>2019</v>
      </c>
      <c r="F55" s="6" t="s">
        <v>101</v>
      </c>
      <c r="G55" s="2" t="s">
        <v>111</v>
      </c>
      <c r="H55" s="2" t="s">
        <v>112</v>
      </c>
      <c r="I55" s="2" t="s">
        <v>189</v>
      </c>
      <c r="J55" s="2" t="s">
        <v>113</v>
      </c>
      <c r="K55" s="2" t="s">
        <v>188</v>
      </c>
      <c r="L55" s="2" t="s">
        <v>129</v>
      </c>
    </row>
    <row r="56" spans="1:12" x14ac:dyDescent="0.25">
      <c r="A56" s="2">
        <v>55</v>
      </c>
      <c r="B56" s="2" t="s">
        <v>10</v>
      </c>
      <c r="C56" s="2" t="s">
        <v>61</v>
      </c>
      <c r="D56" s="2" t="s">
        <v>61</v>
      </c>
      <c r="E56" s="2">
        <v>2019</v>
      </c>
      <c r="F56" s="6" t="s">
        <v>191</v>
      </c>
      <c r="G56" s="2" t="s">
        <v>23</v>
      </c>
      <c r="H56" s="2" t="s">
        <v>264</v>
      </c>
      <c r="I56" s="2" t="s">
        <v>192</v>
      </c>
      <c r="J56" s="2" t="s">
        <v>96</v>
      </c>
      <c r="L56" s="2" t="s">
        <v>129</v>
      </c>
    </row>
    <row r="57" spans="1:12" x14ac:dyDescent="0.25">
      <c r="A57" s="2">
        <v>56</v>
      </c>
      <c r="B57" s="2" t="s">
        <v>10</v>
      </c>
      <c r="C57" s="2" t="s">
        <v>188</v>
      </c>
      <c r="D57" s="2" t="s">
        <v>193</v>
      </c>
      <c r="E57" s="2">
        <v>2019</v>
      </c>
      <c r="F57" s="6" t="s">
        <v>103</v>
      </c>
      <c r="G57" s="2" t="s">
        <v>23</v>
      </c>
      <c r="H57" s="2" t="s">
        <v>48</v>
      </c>
      <c r="I57" s="2" t="s">
        <v>72</v>
      </c>
      <c r="J57" s="2" t="s">
        <v>109</v>
      </c>
      <c r="L57" s="2" t="s">
        <v>129</v>
      </c>
    </row>
    <row r="58" spans="1:12" x14ac:dyDescent="0.25">
      <c r="A58" s="2">
        <v>57</v>
      </c>
      <c r="B58" s="2" t="s">
        <v>10</v>
      </c>
      <c r="C58" s="2" t="s">
        <v>61</v>
      </c>
      <c r="D58" s="2" t="s">
        <v>61</v>
      </c>
      <c r="E58" s="2">
        <v>2019</v>
      </c>
      <c r="F58" s="6" t="s">
        <v>105</v>
      </c>
      <c r="G58" s="2" t="s">
        <v>23</v>
      </c>
      <c r="H58" s="2" t="s">
        <v>142</v>
      </c>
      <c r="I58" s="2" t="s">
        <v>195</v>
      </c>
      <c r="J58" s="2" t="s">
        <v>106</v>
      </c>
      <c r="L58" s="2" t="s">
        <v>129</v>
      </c>
    </row>
    <row r="59" spans="1:12" x14ac:dyDescent="0.25">
      <c r="A59" s="2">
        <v>58</v>
      </c>
      <c r="B59" s="2" t="s">
        <v>10</v>
      </c>
      <c r="C59" s="2" t="s">
        <v>61</v>
      </c>
      <c r="D59" s="2" t="s">
        <v>61</v>
      </c>
      <c r="E59" s="2">
        <v>2019</v>
      </c>
      <c r="F59" s="6" t="s">
        <v>102</v>
      </c>
      <c r="G59" s="2" t="s">
        <v>110</v>
      </c>
      <c r="H59" s="2" t="s">
        <v>24</v>
      </c>
      <c r="I59" s="2" t="s">
        <v>190</v>
      </c>
      <c r="J59" s="2" t="s">
        <v>86</v>
      </c>
      <c r="L59" s="2" t="s">
        <v>129</v>
      </c>
    </row>
    <row r="60" spans="1:12" x14ac:dyDescent="0.25">
      <c r="A60" s="2">
        <v>59</v>
      </c>
      <c r="B60" s="2" t="s">
        <v>10</v>
      </c>
      <c r="C60" s="2" t="s">
        <v>61</v>
      </c>
      <c r="D60" s="2" t="s">
        <v>61</v>
      </c>
      <c r="E60" s="2">
        <v>2019</v>
      </c>
      <c r="F60" s="6" t="s">
        <v>100</v>
      </c>
      <c r="G60" s="2" t="s">
        <v>282</v>
      </c>
      <c r="H60" s="2" t="s">
        <v>142</v>
      </c>
      <c r="I60" s="2" t="s">
        <v>116</v>
      </c>
      <c r="J60" s="2" t="s">
        <v>117</v>
      </c>
      <c r="L60" s="2" t="s">
        <v>129</v>
      </c>
    </row>
    <row r="61" spans="1:12" x14ac:dyDescent="0.25">
      <c r="A61" s="2">
        <v>60</v>
      </c>
      <c r="B61" s="2" t="s">
        <v>10</v>
      </c>
      <c r="C61" s="2" t="s">
        <v>61</v>
      </c>
      <c r="D61" s="2" t="s">
        <v>61</v>
      </c>
      <c r="E61" s="2">
        <v>2019</v>
      </c>
      <c r="F61" s="6" t="s">
        <v>114</v>
      </c>
      <c r="G61" s="2" t="s">
        <v>27</v>
      </c>
      <c r="H61" s="2" t="s">
        <v>142</v>
      </c>
      <c r="I61" s="2" t="s">
        <v>187</v>
      </c>
      <c r="J61" s="2" t="s">
        <v>115</v>
      </c>
      <c r="L61" s="2" t="s">
        <v>129</v>
      </c>
    </row>
    <row r="62" spans="1:12" x14ac:dyDescent="0.25">
      <c r="A62" s="2">
        <v>61</v>
      </c>
      <c r="B62" s="2" t="s">
        <v>206</v>
      </c>
      <c r="C62" s="2" t="s">
        <v>188</v>
      </c>
      <c r="D62" s="2" t="s">
        <v>206</v>
      </c>
      <c r="E62" s="2">
        <v>2024</v>
      </c>
      <c r="F62" s="6" t="s">
        <v>205</v>
      </c>
      <c r="G62" s="2" t="s">
        <v>47</v>
      </c>
      <c r="H62" s="2" t="s">
        <v>142</v>
      </c>
      <c r="I62" s="2" t="s">
        <v>207</v>
      </c>
      <c r="L62" s="2" t="s">
        <v>129</v>
      </c>
    </row>
    <row r="63" spans="1:12" ht="17.399999999999999" x14ac:dyDescent="0.4">
      <c r="A63" s="2">
        <v>62</v>
      </c>
      <c r="B63" s="2" t="s">
        <v>206</v>
      </c>
      <c r="C63" s="2" t="s">
        <v>188</v>
      </c>
      <c r="D63" s="2" t="s">
        <v>206</v>
      </c>
      <c r="E63" s="2">
        <v>2023</v>
      </c>
      <c r="F63" s="6" t="s">
        <v>246</v>
      </c>
      <c r="G63" s="2" t="s">
        <v>210</v>
      </c>
      <c r="H63" s="2" t="s">
        <v>264</v>
      </c>
      <c r="I63" s="2" t="s">
        <v>211</v>
      </c>
      <c r="L63" s="2" t="s">
        <v>129</v>
      </c>
    </row>
    <row r="64" spans="1:12" x14ac:dyDescent="0.25">
      <c r="A64" s="2">
        <v>63</v>
      </c>
      <c r="B64" s="2" t="s">
        <v>206</v>
      </c>
      <c r="C64" s="2" t="s">
        <v>188</v>
      </c>
      <c r="D64" s="2" t="s">
        <v>206</v>
      </c>
      <c r="E64" s="2">
        <v>2023</v>
      </c>
      <c r="F64" s="6" t="s">
        <v>209</v>
      </c>
      <c r="G64" s="2" t="s">
        <v>286</v>
      </c>
      <c r="H64" s="2" t="s">
        <v>264</v>
      </c>
      <c r="I64" s="2" t="s">
        <v>208</v>
      </c>
      <c r="L64" s="2" t="s">
        <v>129</v>
      </c>
    </row>
    <row r="65" spans="1:12" x14ac:dyDescent="0.25">
      <c r="A65" s="2">
        <v>64</v>
      </c>
      <c r="B65" s="2" t="s">
        <v>206</v>
      </c>
      <c r="C65" s="2" t="s">
        <v>188</v>
      </c>
      <c r="D65" s="2" t="s">
        <v>206</v>
      </c>
      <c r="E65" s="2">
        <v>2023</v>
      </c>
      <c r="F65" s="6" t="s">
        <v>213</v>
      </c>
      <c r="G65" s="2" t="s">
        <v>214</v>
      </c>
      <c r="H65" s="2" t="s">
        <v>24</v>
      </c>
      <c r="I65" s="2" t="s">
        <v>212</v>
      </c>
      <c r="L65" s="2" t="s">
        <v>129</v>
      </c>
    </row>
    <row r="66" spans="1:12" x14ac:dyDescent="0.25">
      <c r="A66" s="2">
        <v>65</v>
      </c>
      <c r="B66" s="2" t="s">
        <v>206</v>
      </c>
      <c r="C66" s="2" t="s">
        <v>188</v>
      </c>
      <c r="D66" s="2" t="s">
        <v>206</v>
      </c>
      <c r="E66" s="2">
        <v>2022</v>
      </c>
      <c r="F66" s="6" t="s">
        <v>216</v>
      </c>
      <c r="G66" s="2" t="s">
        <v>217</v>
      </c>
      <c r="H66" s="2" t="s">
        <v>24</v>
      </c>
      <c r="I66" s="2" t="s">
        <v>215</v>
      </c>
      <c r="L66" s="2" t="s">
        <v>129</v>
      </c>
    </row>
    <row r="67" spans="1:12" x14ac:dyDescent="0.25">
      <c r="A67" s="2">
        <v>66</v>
      </c>
      <c r="B67" s="2" t="s">
        <v>206</v>
      </c>
      <c r="C67" s="2" t="s">
        <v>188</v>
      </c>
      <c r="D67" s="2" t="s">
        <v>206</v>
      </c>
      <c r="E67" s="2">
        <v>2021</v>
      </c>
      <c r="F67" s="6" t="s">
        <v>222</v>
      </c>
      <c r="G67" s="2" t="s">
        <v>223</v>
      </c>
      <c r="H67" s="2" t="s">
        <v>112</v>
      </c>
      <c r="I67" s="2" t="s">
        <v>221</v>
      </c>
      <c r="L67" s="2" t="s">
        <v>129</v>
      </c>
    </row>
    <row r="68" spans="1:12" x14ac:dyDescent="0.25">
      <c r="A68" s="2">
        <v>67</v>
      </c>
      <c r="B68" s="2" t="s">
        <v>206</v>
      </c>
      <c r="C68" s="2" t="s">
        <v>188</v>
      </c>
      <c r="D68" s="2" t="s">
        <v>206</v>
      </c>
      <c r="E68" s="2">
        <v>2021</v>
      </c>
      <c r="F68" s="6" t="s">
        <v>219</v>
      </c>
      <c r="G68" s="2" t="s">
        <v>220</v>
      </c>
      <c r="H68" s="2" t="s">
        <v>24</v>
      </c>
      <c r="I68" s="2" t="s">
        <v>218</v>
      </c>
      <c r="L68" s="2" t="s">
        <v>129</v>
      </c>
    </row>
    <row r="69" spans="1:12" x14ac:dyDescent="0.25">
      <c r="A69" s="2">
        <v>68</v>
      </c>
      <c r="B69" s="2" t="s">
        <v>206</v>
      </c>
      <c r="C69" s="2" t="s">
        <v>188</v>
      </c>
      <c r="D69" s="2" t="s">
        <v>206</v>
      </c>
      <c r="E69" s="2">
        <v>2021</v>
      </c>
      <c r="F69" s="6" t="s">
        <v>249</v>
      </c>
      <c r="G69" s="2" t="s">
        <v>250</v>
      </c>
      <c r="H69" s="2" t="s">
        <v>264</v>
      </c>
      <c r="I69" s="2" t="s">
        <v>251</v>
      </c>
      <c r="K69" s="2" t="s">
        <v>252</v>
      </c>
      <c r="L69" s="2" t="s">
        <v>253</v>
      </c>
    </row>
    <row r="70" spans="1:12" x14ac:dyDescent="0.25">
      <c r="A70" s="2">
        <v>69</v>
      </c>
      <c r="B70" s="2" t="s">
        <v>206</v>
      </c>
      <c r="C70" s="2" t="s">
        <v>188</v>
      </c>
      <c r="D70" s="2" t="s">
        <v>206</v>
      </c>
      <c r="E70" s="2">
        <v>2020</v>
      </c>
      <c r="F70" s="6" t="s">
        <v>227</v>
      </c>
      <c r="G70" s="2" t="s">
        <v>75</v>
      </c>
      <c r="H70" s="2" t="s">
        <v>24</v>
      </c>
      <c r="I70" s="2" t="s">
        <v>228</v>
      </c>
      <c r="L70" s="2" t="s">
        <v>129</v>
      </c>
    </row>
    <row r="71" spans="1:12" x14ac:dyDescent="0.25">
      <c r="A71" s="2">
        <v>70</v>
      </c>
      <c r="B71" s="2" t="s">
        <v>206</v>
      </c>
      <c r="C71" s="2" t="s">
        <v>188</v>
      </c>
      <c r="D71" s="2" t="s">
        <v>206</v>
      </c>
      <c r="E71" s="2">
        <v>2020</v>
      </c>
      <c r="F71" s="6" t="s">
        <v>247</v>
      </c>
      <c r="G71" s="2" t="s">
        <v>224</v>
      </c>
      <c r="H71" s="2" t="s">
        <v>264</v>
      </c>
      <c r="I71" s="2" t="s">
        <v>225</v>
      </c>
      <c r="K71" s="2" t="s">
        <v>226</v>
      </c>
      <c r="L71" s="2" t="s">
        <v>129</v>
      </c>
    </row>
    <row r="72" spans="1:12" x14ac:dyDescent="0.25">
      <c r="A72" s="2">
        <v>71</v>
      </c>
      <c r="B72" s="2" t="s">
        <v>61</v>
      </c>
      <c r="C72" s="2" t="s">
        <v>61</v>
      </c>
      <c r="D72" s="2" t="s">
        <v>193</v>
      </c>
      <c r="E72" s="2">
        <v>2024</v>
      </c>
      <c r="F72" s="6" t="s">
        <v>229</v>
      </c>
      <c r="G72" s="2" t="s">
        <v>230</v>
      </c>
      <c r="H72" s="2" t="s">
        <v>24</v>
      </c>
      <c r="I72" s="2" t="s">
        <v>231</v>
      </c>
      <c r="L72" s="2" t="s">
        <v>129</v>
      </c>
    </row>
    <row r="73" spans="1:12" x14ac:dyDescent="0.25">
      <c r="A73" s="2">
        <v>72</v>
      </c>
      <c r="B73" s="2" t="s">
        <v>61</v>
      </c>
      <c r="C73" s="2" t="s">
        <v>61</v>
      </c>
      <c r="D73" s="2" t="s">
        <v>193</v>
      </c>
      <c r="E73" s="2">
        <v>2023</v>
      </c>
      <c r="F73" s="6" t="s">
        <v>232</v>
      </c>
      <c r="G73" s="2" t="s">
        <v>233</v>
      </c>
      <c r="H73" s="2" t="s">
        <v>24</v>
      </c>
      <c r="I73" s="2" t="s">
        <v>234</v>
      </c>
      <c r="L73" s="2" t="s">
        <v>129</v>
      </c>
    </row>
    <row r="74" spans="1:12" x14ac:dyDescent="0.25">
      <c r="A74" s="2">
        <v>73</v>
      </c>
      <c r="B74" s="2" t="s">
        <v>61</v>
      </c>
      <c r="C74" s="2" t="s">
        <v>61</v>
      </c>
      <c r="D74" s="2" t="s">
        <v>193</v>
      </c>
      <c r="E74" s="2">
        <v>2022</v>
      </c>
      <c r="F74" s="6" t="s">
        <v>239</v>
      </c>
      <c r="G74" s="2" t="s">
        <v>238</v>
      </c>
      <c r="H74" s="2" t="s">
        <v>264</v>
      </c>
      <c r="I74" s="2" t="s">
        <v>240</v>
      </c>
      <c r="L74" s="2" t="s">
        <v>129</v>
      </c>
    </row>
    <row r="75" spans="1:12" ht="17.399999999999999" x14ac:dyDescent="0.4">
      <c r="A75" s="2">
        <v>74</v>
      </c>
      <c r="B75" s="2" t="s">
        <v>61</v>
      </c>
      <c r="C75" s="2" t="s">
        <v>61</v>
      </c>
      <c r="D75" s="2" t="s">
        <v>193</v>
      </c>
      <c r="E75" s="2">
        <v>2022</v>
      </c>
      <c r="F75" s="6" t="s">
        <v>248</v>
      </c>
      <c r="G75" s="2" t="s">
        <v>235</v>
      </c>
      <c r="H75" s="2" t="s">
        <v>142</v>
      </c>
      <c r="I75" s="2" t="s">
        <v>153</v>
      </c>
      <c r="L75" s="2" t="s">
        <v>129</v>
      </c>
    </row>
    <row r="76" spans="1:12" x14ac:dyDescent="0.25">
      <c r="A76" s="2">
        <v>75</v>
      </c>
      <c r="B76" s="2" t="s">
        <v>61</v>
      </c>
      <c r="C76" s="2" t="s">
        <v>61</v>
      </c>
      <c r="D76" s="2" t="s">
        <v>193</v>
      </c>
      <c r="E76" s="2">
        <v>2022</v>
      </c>
      <c r="F76" s="6" t="s">
        <v>236</v>
      </c>
      <c r="G76" s="2" t="s">
        <v>237</v>
      </c>
      <c r="H76" s="2" t="s">
        <v>142</v>
      </c>
      <c r="I76" s="2" t="s">
        <v>153</v>
      </c>
      <c r="L76" s="2" t="s">
        <v>129</v>
      </c>
    </row>
    <row r="77" spans="1:12" x14ac:dyDescent="0.25">
      <c r="A77" s="2">
        <v>76</v>
      </c>
      <c r="B77" s="2" t="s">
        <v>61</v>
      </c>
      <c r="C77" s="2" t="s">
        <v>61</v>
      </c>
      <c r="D77" s="2" t="s">
        <v>193</v>
      </c>
      <c r="E77" s="2">
        <v>2021</v>
      </c>
      <c r="F77" s="6" t="s">
        <v>241</v>
      </c>
      <c r="G77" s="2" t="s">
        <v>242</v>
      </c>
      <c r="H77" s="2" t="s">
        <v>112</v>
      </c>
      <c r="I77" s="2" t="s">
        <v>243</v>
      </c>
      <c r="L77" s="2" t="s">
        <v>129</v>
      </c>
    </row>
    <row r="78" spans="1:12" x14ac:dyDescent="0.25">
      <c r="D78" s="4"/>
    </row>
    <row r="79" spans="1:12" x14ac:dyDescent="0.25">
      <c r="D79" s="4"/>
    </row>
    <row r="80" spans="1:12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  <row r="85" spans="4:4" x14ac:dyDescent="0.25">
      <c r="D85" s="4"/>
    </row>
    <row r="86" spans="4:4" x14ac:dyDescent="0.25">
      <c r="D86" s="4"/>
    </row>
    <row r="87" spans="4:4" x14ac:dyDescent="0.25">
      <c r="D87" s="4"/>
    </row>
  </sheetData>
  <autoFilter ref="A1:L77"/>
  <sortState ref="F2:F679">
    <sortCondition ref="F1"/>
  </sortState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0" sqref="B20"/>
    </sheetView>
  </sheetViews>
  <sheetFormatPr defaultRowHeight="17.399999999999999" x14ac:dyDescent="0.4"/>
  <cols>
    <col min="2" max="2" width="23.296875" customWidth="1"/>
  </cols>
  <sheetData>
    <row r="1" spans="1:2" x14ac:dyDescent="0.4">
      <c r="A1" s="7"/>
      <c r="B1" s="8" t="s">
        <v>262</v>
      </c>
    </row>
    <row r="2" spans="1:2" x14ac:dyDescent="0.4">
      <c r="A2" s="8" t="s">
        <v>260</v>
      </c>
      <c r="B2" s="12">
        <f>COUNTIF('References_(1)'!B2:B77, "K19")</f>
        <v>60</v>
      </c>
    </row>
    <row r="3" spans="1:2" x14ac:dyDescent="0.4">
      <c r="A3" s="8" t="s">
        <v>158</v>
      </c>
      <c r="B3" s="12">
        <f>COUNTIF('References_(1)'!C2:C77, "K20")</f>
        <v>18</v>
      </c>
    </row>
    <row r="4" spans="1:2" x14ac:dyDescent="0.4">
      <c r="A4" s="8" t="s">
        <v>198</v>
      </c>
      <c r="B4" s="12">
        <f>COUNTIF('References_(1)'!D2:D77, "K21")</f>
        <v>16</v>
      </c>
    </row>
    <row r="5" spans="1:2" x14ac:dyDescent="0.4">
      <c r="A5" s="8" t="s">
        <v>261</v>
      </c>
      <c r="B5" s="12">
        <f>SUM(B2:B4)</f>
        <v>94</v>
      </c>
    </row>
  </sheetData>
  <sheetProtection algorithmName="SHA-512" hashValue="88fvQQgcCKKvrGZXXjh4f14v0RYL9YZCEdlW9CILkYe2yG7jV1BYY7OsvO5yVPKan6pxyiWL6XRoS5ttohIbPA==" saltValue="HxPsk4x8vY+soP/WJdXNBw==" spinCount="100000" sheet="1" objects="1" scenarios="1"/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2" sqref="B12"/>
    </sheetView>
  </sheetViews>
  <sheetFormatPr defaultRowHeight="17.399999999999999" x14ac:dyDescent="0.4"/>
  <cols>
    <col min="2" max="2" width="57" customWidth="1"/>
  </cols>
  <sheetData>
    <row r="1" spans="1:3" x14ac:dyDescent="0.4">
      <c r="A1" s="8"/>
      <c r="B1" s="8" t="s">
        <v>270</v>
      </c>
      <c r="C1" s="8" t="s">
        <v>271</v>
      </c>
    </row>
    <row r="2" spans="1:3" x14ac:dyDescent="0.4">
      <c r="A2" s="8">
        <v>1</v>
      </c>
      <c r="B2" s="7" t="s">
        <v>263</v>
      </c>
      <c r="C2" s="12">
        <f>COUNTIF('References_(1)'!$H$2:$H$77,"General/Water strategy")</f>
        <v>7</v>
      </c>
    </row>
    <row r="3" spans="1:3" x14ac:dyDescent="0.4">
      <c r="A3" s="8">
        <v>2</v>
      </c>
      <c r="B3" s="7" t="s">
        <v>266</v>
      </c>
      <c r="C3" s="12">
        <f>COUNTIF('References_(1)'!$H$2:$H$77,"Machine learning (ML)/Ensemble learning (EL)")</f>
        <v>10</v>
      </c>
    </row>
    <row r="4" spans="1:3" x14ac:dyDescent="0.4">
      <c r="A4" s="8">
        <v>3</v>
      </c>
      <c r="B4" s="7" t="s">
        <v>267</v>
      </c>
      <c r="C4" s="12">
        <f>COUNTIF('References_(1)'!$H$2:$H$77,"Inferring hydrological variables using remote sensing and/or ML/EL")</f>
        <v>31</v>
      </c>
    </row>
    <row r="5" spans="1:3" x14ac:dyDescent="0.4">
      <c r="A5" s="8">
        <v>4</v>
      </c>
      <c r="B5" s="7" t="s">
        <v>268</v>
      </c>
      <c r="C5" s="12">
        <f>COUNTIF('References_(1)'!$H$2:$H$77,"Machine learning (ML) technique to estimate discharge")</f>
        <v>19</v>
      </c>
    </row>
    <row r="6" spans="1:3" x14ac:dyDescent="0.4">
      <c r="A6" s="8">
        <v>5</v>
      </c>
      <c r="B6" s="7" t="s">
        <v>265</v>
      </c>
      <c r="C6" s="12">
        <f>COUNTIF('References_(1)'!$H$2:$H$77,"ELQ")</f>
        <v>9</v>
      </c>
    </row>
    <row r="7" spans="1:3" x14ac:dyDescent="0.4">
      <c r="A7" s="8" t="s">
        <v>261</v>
      </c>
      <c r="B7" s="7"/>
      <c r="C7" s="12">
        <f>SUM(C2:C6)</f>
        <v>76</v>
      </c>
    </row>
  </sheetData>
  <sheetProtection algorithmName="SHA-512" hashValue="9S4nkhvAa15vgIETKhzBDqUd1ZlI42NyC2v68wsgoOFe9ZO+/qU7CPV89x3TBtfRsQnfr97PMqASaGfMFqgjoA==" saltValue="nyPkXLtH6zpy7A7tMj7HBA==" spinCount="100000" sheet="1" objects="1" scenarios="1"/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30" zoomScaleNormal="130" workbookViewId="0">
      <selection activeCell="C2" sqref="C2"/>
    </sheetView>
  </sheetViews>
  <sheetFormatPr defaultRowHeight="13.8" x14ac:dyDescent="0.25"/>
  <cols>
    <col min="1" max="1" width="11.8984375" style="1" bestFit="1" customWidth="1"/>
    <col min="2" max="2" width="73.796875" style="1" customWidth="1"/>
    <col min="3" max="3" width="8.796875" style="1"/>
    <col min="4" max="4" width="25.796875" style="1" bestFit="1" customWidth="1"/>
    <col min="5" max="16384" width="8.796875" style="1"/>
  </cols>
  <sheetData>
    <row r="1" spans="1:4" x14ac:dyDescent="0.25">
      <c r="A1" s="9"/>
      <c r="B1" s="9" t="s">
        <v>303</v>
      </c>
      <c r="C1" s="9" t="s">
        <v>304</v>
      </c>
      <c r="D1" s="9" t="s">
        <v>302</v>
      </c>
    </row>
    <row r="2" spans="1:4" x14ac:dyDescent="0.25">
      <c r="A2" s="9">
        <v>1</v>
      </c>
      <c r="B2" s="11" t="s">
        <v>280</v>
      </c>
      <c r="C2" s="13">
        <f>COUNTIF('References_(1)'!$G$2:$G$77,"Remote Sensing")</f>
        <v>11</v>
      </c>
      <c r="D2" s="9" t="s">
        <v>287</v>
      </c>
    </row>
    <row r="3" spans="1:4" x14ac:dyDescent="0.25">
      <c r="A3" s="9">
        <v>2</v>
      </c>
      <c r="B3" s="9" t="s">
        <v>274</v>
      </c>
      <c r="C3" s="13">
        <f>COUNTIF('References_(1)'!$G$2:$G$77,"Remote Sensing of Environment")</f>
        <v>1</v>
      </c>
      <c r="D3" s="9" t="s">
        <v>287</v>
      </c>
    </row>
    <row r="4" spans="1:4" x14ac:dyDescent="0.25">
      <c r="A4" s="9">
        <v>3</v>
      </c>
      <c r="B4" s="9" t="s">
        <v>78</v>
      </c>
      <c r="C4" s="13">
        <f>COUNTIF('References_(1)'!$G$2:$G$77,"IEEE Journal of Selected Topics in Applied Earth Observations and Remote Sensing")</f>
        <v>1</v>
      </c>
      <c r="D4" s="9" t="s">
        <v>287</v>
      </c>
    </row>
    <row r="5" spans="1:4" x14ac:dyDescent="0.25">
      <c r="A5" s="9">
        <v>4</v>
      </c>
      <c r="B5" s="9" t="s">
        <v>214</v>
      </c>
      <c r="C5" s="13">
        <f>COUNTIF('References_(1)'!$G$2:$G$77,"International Journal of Applied Earth Observation and Geoinformation")</f>
        <v>2</v>
      </c>
      <c r="D5" s="9" t="s">
        <v>287</v>
      </c>
    </row>
    <row r="6" spans="1:4" x14ac:dyDescent="0.25">
      <c r="A6" s="9">
        <v>5</v>
      </c>
      <c r="B6" s="9" t="s">
        <v>291</v>
      </c>
      <c r="C6" s="13">
        <f>COUNTIF('References_(1)'!$G$2:$G$77,"Remote Sensing Applications: Society and Environment")</f>
        <v>1</v>
      </c>
      <c r="D6" s="9" t="s">
        <v>287</v>
      </c>
    </row>
    <row r="7" spans="1:4" x14ac:dyDescent="0.25">
      <c r="A7" s="9">
        <v>6</v>
      </c>
      <c r="B7" s="9" t="s">
        <v>292</v>
      </c>
      <c r="C7" s="13">
        <f>COUNTIF('References_(1)'!$G$2:$G$77,"International Journal of Digital Earth")</f>
        <v>1</v>
      </c>
      <c r="D7" s="9" t="s">
        <v>287</v>
      </c>
    </row>
    <row r="8" spans="1:4" x14ac:dyDescent="0.25">
      <c r="A8" s="9">
        <v>7</v>
      </c>
      <c r="B8" s="9" t="s">
        <v>293</v>
      </c>
      <c r="C8" s="13">
        <f>COUNTIF('References_(1)'!$G$2:$G$77,"Water")</f>
        <v>1</v>
      </c>
      <c r="D8" s="9" t="s">
        <v>294</v>
      </c>
    </row>
    <row r="9" spans="1:4" x14ac:dyDescent="0.25">
      <c r="A9" s="9">
        <v>8</v>
      </c>
      <c r="B9" s="9" t="s">
        <v>301</v>
      </c>
      <c r="C9" s="13">
        <f>COUNTIF('References_(1)'!$G$2:$G$77,"Water Resources Management")</f>
        <v>1</v>
      </c>
      <c r="D9" s="9" t="s">
        <v>295</v>
      </c>
    </row>
    <row r="10" spans="1:4" x14ac:dyDescent="0.25">
      <c r="A10" s="9">
        <v>9</v>
      </c>
      <c r="B10" s="9" t="s">
        <v>272</v>
      </c>
      <c r="C10" s="13">
        <f>COUNTIF('References_(1)'!$G$2:$G$77,"Reviews of Geophysics")</f>
        <v>1</v>
      </c>
      <c r="D10" s="9" t="s">
        <v>296</v>
      </c>
    </row>
    <row r="11" spans="1:4" x14ac:dyDescent="0.25">
      <c r="A11" s="9">
        <v>10</v>
      </c>
      <c r="B11" s="11" t="s">
        <v>300</v>
      </c>
      <c r="C11" s="13">
        <f>COUNTIF('References_(1)'!$G$2:$G$77,"Geophysical Research Letters")</f>
        <v>2</v>
      </c>
      <c r="D11" s="9" t="s">
        <v>296</v>
      </c>
    </row>
    <row r="12" spans="1:4" x14ac:dyDescent="0.25">
      <c r="A12" s="9">
        <v>11</v>
      </c>
      <c r="B12" s="9" t="s">
        <v>276</v>
      </c>
      <c r="C12" s="13">
        <f>COUNTIF('References_(1)'!$G$2:$G$77,"Science of The Total Environment")</f>
        <v>1</v>
      </c>
      <c r="D12" s="9" t="s">
        <v>297</v>
      </c>
    </row>
    <row r="13" spans="1:4" x14ac:dyDescent="0.25">
      <c r="A13" s="9">
        <v>12</v>
      </c>
      <c r="B13" s="9" t="s">
        <v>273</v>
      </c>
      <c r="C13" s="13">
        <f>COUNTIF('References_(1)'!$G$2:$G$77,"Water Resources Research")</f>
        <v>1</v>
      </c>
      <c r="D13" s="9" t="s">
        <v>297</v>
      </c>
    </row>
    <row r="14" spans="1:4" x14ac:dyDescent="0.25">
      <c r="A14" s="9">
        <v>13</v>
      </c>
      <c r="B14" s="9" t="s">
        <v>275</v>
      </c>
      <c r="C14" s="13">
        <f>COUNTIF('References_(1)'!$G$2:$G$77,"Journal of Hydrology")</f>
        <v>5</v>
      </c>
      <c r="D14" s="9" t="s">
        <v>297</v>
      </c>
    </row>
    <row r="15" spans="1:4" x14ac:dyDescent="0.25">
      <c r="A15" s="9">
        <v>14</v>
      </c>
      <c r="B15" s="9" t="s">
        <v>299</v>
      </c>
      <c r="C15" s="13">
        <f>COUNTIF('References_(1)'!$G$2:$G$77,"Hydrological Sciences Journal")</f>
        <v>3</v>
      </c>
      <c r="D15" s="9" t="s">
        <v>297</v>
      </c>
    </row>
    <row r="16" spans="1:4" x14ac:dyDescent="0.25">
      <c r="A16" s="9">
        <v>15</v>
      </c>
      <c r="B16" s="9" t="s">
        <v>290</v>
      </c>
      <c r="C16" s="13">
        <f>COUNTIF('References_(1)'!$G$2:$G$77,"Environmental Modelling &amp; Software")</f>
        <v>2</v>
      </c>
      <c r="D16" s="9" t="s">
        <v>297</v>
      </c>
    </row>
    <row r="17" spans="1:4" x14ac:dyDescent="0.25">
      <c r="A17" s="9">
        <v>16</v>
      </c>
      <c r="B17" s="11" t="s">
        <v>242</v>
      </c>
      <c r="C17" s="13">
        <f>COUNTIF('References_(1)'!$G$2:$G$77,"Advances in Space Research")</f>
        <v>2</v>
      </c>
      <c r="D17" s="9" t="s">
        <v>298</v>
      </c>
    </row>
    <row r="18" spans="1:4" x14ac:dyDescent="0.25">
      <c r="A18" s="11">
        <v>17</v>
      </c>
      <c r="B18" s="11" t="s">
        <v>309</v>
      </c>
      <c r="C18" s="13">
        <f>COUNTIF('References_(1)'!$G$2:$G$77,"Artificial Intelligence Review")</f>
        <v>1</v>
      </c>
      <c r="D18" s="9" t="s">
        <v>308</v>
      </c>
    </row>
    <row r="19" spans="1:4" x14ac:dyDescent="0.25">
      <c r="A19" s="9" t="s">
        <v>312</v>
      </c>
      <c r="B19" s="9"/>
      <c r="C19" s="13">
        <f>94-SUM(C2:C18)</f>
        <v>57</v>
      </c>
      <c r="D19" s="9"/>
    </row>
    <row r="20" spans="1:4" x14ac:dyDescent="0.25">
      <c r="A20" s="9" t="s">
        <v>310</v>
      </c>
      <c r="B20" s="9"/>
      <c r="C20" s="13">
        <f>SUM(C2:C19)</f>
        <v>94</v>
      </c>
      <c r="D20" s="9"/>
    </row>
  </sheetData>
  <sheetProtection algorithmName="SHA-512" hashValue="diZvOrVDZk0DT4rY8xvgmfhBMSGRl5JG7YFiRj4LCu9LCUXqz1E+OXylxW+MBiwwtUQUSfZf2hKEcbd8aujANw==" saltValue="MtXHFyW5g2huz+nl6rmpyw==" spinCount="100000" sheet="1" objects="1" scenarios="1"/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8" sqref="A8"/>
    </sheetView>
  </sheetViews>
  <sheetFormatPr defaultRowHeight="17.399999999999999" x14ac:dyDescent="0.4"/>
  <cols>
    <col min="1" max="1" width="22.59765625" customWidth="1"/>
  </cols>
  <sheetData>
    <row r="1" spans="1:2" x14ac:dyDescent="0.4">
      <c r="A1" s="3" t="s">
        <v>0</v>
      </c>
    </row>
    <row r="2" spans="1:2" x14ac:dyDescent="0.4">
      <c r="A2" t="s">
        <v>256</v>
      </c>
      <c r="B2" s="14" t="s">
        <v>259</v>
      </c>
    </row>
    <row r="3" spans="1:2" x14ac:dyDescent="0.4">
      <c r="A3" t="s">
        <v>257</v>
      </c>
      <c r="B3" s="14" t="s">
        <v>101</v>
      </c>
    </row>
    <row r="4" spans="1:2" x14ac:dyDescent="0.4">
      <c r="A4" t="s">
        <v>258</v>
      </c>
      <c r="B4" s="14" t="s">
        <v>34</v>
      </c>
    </row>
    <row r="6" spans="1:2" x14ac:dyDescent="0.4">
      <c r="B6" s="14" t="s">
        <v>319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References_(1)</vt:lpstr>
      <vt:lpstr>Reference count</vt:lpstr>
      <vt:lpstr>Thematic category</vt:lpstr>
      <vt:lpstr>Journal</vt:lpstr>
      <vt:lpstr>Publication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User</cp:lastModifiedBy>
  <dcterms:created xsi:type="dcterms:W3CDTF">2023-10-05T12:47:20Z</dcterms:created>
  <dcterms:modified xsi:type="dcterms:W3CDTF">2025-02-04T08:21:02Z</dcterms:modified>
</cp:coreProperties>
</file>